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825DC7D6-0796-4398-8EC5-6C4DF2E0C006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Hoja1!$A$1:$AA$404</definedName>
    <definedName name="_xlnm._FilterDatabase" localSheetId="10" hidden="1">'Itinerario carga'!$A$3:$J$26</definedName>
    <definedName name="_xlnm._FilterDatabase" localSheetId="6" hidden="1">'Itinerario pasajeros'!$A$3:$K$85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9" r:id="rId21"/>
    <pivotCache cacheId="17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" i="2" l="1"/>
  <c r="J16" i="2"/>
  <c r="I16" i="2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B97" i="17"/>
  <c r="C97" i="17"/>
  <c r="D97" i="17"/>
  <c r="F97" i="17"/>
  <c r="G97" i="17"/>
  <c r="H97" i="17"/>
  <c r="I97" i="17"/>
  <c r="J97" i="17"/>
  <c r="B98" i="17"/>
  <c r="C98" i="17"/>
  <c r="D98" i="17"/>
  <c r="F98" i="17"/>
  <c r="G98" i="17"/>
  <c r="H98" i="17"/>
  <c r="I98" i="17"/>
  <c r="J98" i="17"/>
  <c r="B99" i="17"/>
  <c r="C99" i="17"/>
  <c r="D99" i="17"/>
  <c r="F99" i="17"/>
  <c r="G99" i="17"/>
  <c r="H99" i="17"/>
  <c r="I99" i="17"/>
  <c r="J99" i="17"/>
  <c r="B100" i="17"/>
  <c r="C100" i="17"/>
  <c r="D100" i="17"/>
  <c r="F100" i="17"/>
  <c r="G100" i="17"/>
  <c r="H100" i="17"/>
  <c r="I100" i="17"/>
  <c r="J100" i="17"/>
  <c r="B101" i="17"/>
  <c r="C101" i="17"/>
  <c r="D101" i="17"/>
  <c r="F101" i="17"/>
  <c r="G101" i="17"/>
  <c r="H101" i="17"/>
  <c r="I101" i="17"/>
  <c r="J101" i="17"/>
  <c r="B102" i="17"/>
  <c r="C102" i="17"/>
  <c r="D102" i="17"/>
  <c r="F102" i="17"/>
  <c r="G102" i="17"/>
  <c r="H102" i="17"/>
  <c r="I102" i="17"/>
  <c r="J102" i="17"/>
  <c r="B103" i="17"/>
  <c r="C103" i="17"/>
  <c r="D103" i="17"/>
  <c r="F103" i="17"/>
  <c r="G103" i="17"/>
  <c r="H103" i="17"/>
  <c r="I103" i="17"/>
  <c r="J103" i="17"/>
  <c r="B104" i="17"/>
  <c r="C104" i="17"/>
  <c r="D104" i="17"/>
  <c r="F104" i="17"/>
  <c r="G104" i="17"/>
  <c r="H104" i="17"/>
  <c r="I104" i="17"/>
  <c r="J104" i="17"/>
  <c r="B105" i="17"/>
  <c r="C105" i="17"/>
  <c r="D105" i="17"/>
  <c r="F105" i="17"/>
  <c r="G105" i="17"/>
  <c r="H105" i="17"/>
  <c r="I105" i="17"/>
  <c r="J105" i="17"/>
  <c r="B106" i="17"/>
  <c r="C106" i="17"/>
  <c r="D106" i="17"/>
  <c r="F106" i="17"/>
  <c r="G106" i="17"/>
  <c r="H106" i="17"/>
  <c r="I106" i="17"/>
  <c r="J106" i="17"/>
  <c r="B107" i="17"/>
  <c r="C107" i="17"/>
  <c r="D107" i="17"/>
  <c r="F107" i="17"/>
  <c r="G107" i="17"/>
  <c r="H107" i="17"/>
  <c r="I107" i="17"/>
  <c r="J107" i="17"/>
  <c r="B108" i="17"/>
  <c r="C108" i="17"/>
  <c r="D108" i="17"/>
  <c r="F108" i="17"/>
  <c r="G108" i="17"/>
  <c r="H108" i="17"/>
  <c r="I108" i="17"/>
  <c r="J108" i="17"/>
  <c r="B109" i="17"/>
  <c r="C109" i="17"/>
  <c r="D109" i="17"/>
  <c r="F109" i="17"/>
  <c r="G109" i="17"/>
  <c r="H109" i="17"/>
  <c r="I109" i="17"/>
  <c r="J109" i="17"/>
  <c r="B110" i="17"/>
  <c r="C110" i="17"/>
  <c r="D110" i="17"/>
  <c r="F110" i="17"/>
  <c r="G110" i="17"/>
  <c r="H110" i="17"/>
  <c r="I110" i="17"/>
  <c r="J110" i="17"/>
  <c r="B111" i="17"/>
  <c r="C111" i="17"/>
  <c r="D111" i="17"/>
  <c r="F111" i="17"/>
  <c r="G111" i="17"/>
  <c r="H111" i="17"/>
  <c r="I111" i="17"/>
  <c r="J111" i="17"/>
  <c r="B112" i="17"/>
  <c r="C112" i="17"/>
  <c r="D112" i="17"/>
  <c r="F112" i="17"/>
  <c r="G112" i="17"/>
  <c r="H112" i="17"/>
  <c r="I112" i="17"/>
  <c r="J112" i="17"/>
  <c r="B113" i="17"/>
  <c r="C113" i="17"/>
  <c r="D113" i="17"/>
  <c r="F113" i="17"/>
  <c r="G113" i="17"/>
  <c r="H113" i="17"/>
  <c r="I113" i="17"/>
  <c r="J113" i="17"/>
  <c r="B114" i="17"/>
  <c r="C114" i="17"/>
  <c r="D114" i="17"/>
  <c r="F114" i="17"/>
  <c r="G114" i="17"/>
  <c r="H114" i="17"/>
  <c r="I114" i="17"/>
  <c r="J114" i="17"/>
  <c r="B115" i="17"/>
  <c r="C115" i="17"/>
  <c r="D115" i="17"/>
  <c r="F115" i="17"/>
  <c r="G115" i="17"/>
  <c r="H115" i="17"/>
  <c r="I115" i="17"/>
  <c r="J115" i="17"/>
  <c r="B116" i="17"/>
  <c r="C116" i="17"/>
  <c r="D116" i="17"/>
  <c r="F116" i="17"/>
  <c r="G116" i="17"/>
  <c r="H116" i="17"/>
  <c r="I116" i="17"/>
  <c r="J116" i="17"/>
  <c r="B117" i="17"/>
  <c r="C117" i="17"/>
  <c r="D117" i="17"/>
  <c r="F117" i="17"/>
  <c r="G117" i="17"/>
  <c r="H117" i="17"/>
  <c r="I117" i="17"/>
  <c r="J117" i="17"/>
  <c r="B118" i="17"/>
  <c r="C118" i="17"/>
  <c r="D118" i="17"/>
  <c r="F118" i="17"/>
  <c r="G118" i="17"/>
  <c r="H118" i="17"/>
  <c r="I118" i="17"/>
  <c r="J118" i="17"/>
  <c r="B119" i="17"/>
  <c r="C119" i="17"/>
  <c r="D119" i="17"/>
  <c r="F119" i="17"/>
  <c r="G119" i="17"/>
  <c r="H119" i="17"/>
  <c r="I119" i="17"/>
  <c r="J119" i="17"/>
  <c r="B120" i="17"/>
  <c r="C120" i="17"/>
  <c r="D120" i="17"/>
  <c r="F120" i="17"/>
  <c r="G120" i="17"/>
  <c r="H120" i="17"/>
  <c r="I120" i="17"/>
  <c r="J120" i="17"/>
  <c r="B121" i="17"/>
  <c r="C121" i="17"/>
  <c r="D121" i="17"/>
  <c r="F121" i="17"/>
  <c r="G121" i="17"/>
  <c r="H121" i="17"/>
  <c r="I121" i="17"/>
  <c r="J121" i="17"/>
  <c r="B122" i="17"/>
  <c r="C122" i="17"/>
  <c r="D122" i="17"/>
  <c r="F122" i="17"/>
  <c r="G122" i="17"/>
  <c r="H122" i="17"/>
  <c r="I122" i="17"/>
  <c r="J122" i="17"/>
  <c r="B123" i="17"/>
  <c r="C123" i="17"/>
  <c r="D123" i="17"/>
  <c r="F123" i="17"/>
  <c r="G123" i="17"/>
  <c r="H123" i="17"/>
  <c r="I123" i="17"/>
  <c r="J123" i="17"/>
  <c r="B124" i="17"/>
  <c r="C124" i="17"/>
  <c r="D124" i="17"/>
  <c r="F124" i="17"/>
  <c r="G124" i="17"/>
  <c r="H124" i="17"/>
  <c r="I124" i="17"/>
  <c r="J124" i="17"/>
  <c r="B125" i="17"/>
  <c r="C125" i="17"/>
  <c r="D125" i="17"/>
  <c r="F125" i="17"/>
  <c r="G125" i="17"/>
  <c r="H125" i="17"/>
  <c r="I125" i="17"/>
  <c r="J125" i="17"/>
  <c r="B126" i="17"/>
  <c r="C126" i="17"/>
  <c r="D126" i="17"/>
  <c r="F126" i="17"/>
  <c r="G126" i="17"/>
  <c r="H126" i="17"/>
  <c r="I126" i="17"/>
  <c r="J126" i="17"/>
  <c r="B127" i="17"/>
  <c r="C127" i="17"/>
  <c r="D127" i="17"/>
  <c r="F127" i="17"/>
  <c r="G127" i="17"/>
  <c r="H127" i="17"/>
  <c r="I127" i="17"/>
  <c r="J127" i="17"/>
  <c r="B128" i="17"/>
  <c r="C128" i="17"/>
  <c r="D128" i="17"/>
  <c r="F128" i="17"/>
  <c r="G128" i="17"/>
  <c r="H128" i="17"/>
  <c r="I128" i="17"/>
  <c r="J128" i="17"/>
  <c r="B129" i="17"/>
  <c r="C129" i="17"/>
  <c r="D129" i="17"/>
  <c r="F129" i="17"/>
  <c r="G129" i="17"/>
  <c r="H129" i="17"/>
  <c r="I129" i="17"/>
  <c r="J129" i="17"/>
  <c r="B130" i="17"/>
  <c r="C130" i="17"/>
  <c r="D130" i="17"/>
  <c r="F130" i="17"/>
  <c r="G130" i="17"/>
  <c r="H130" i="17"/>
  <c r="I130" i="17"/>
  <c r="J130" i="17"/>
  <c r="B131" i="17"/>
  <c r="C131" i="17"/>
  <c r="D131" i="17"/>
  <c r="F131" i="17"/>
  <c r="G131" i="17"/>
  <c r="H131" i="17"/>
  <c r="I131" i="17"/>
  <c r="J131" i="17"/>
  <c r="B132" i="17"/>
  <c r="C132" i="17"/>
  <c r="D132" i="17"/>
  <c r="F132" i="17"/>
  <c r="G132" i="17"/>
  <c r="H132" i="17"/>
  <c r="I132" i="17"/>
  <c r="J132" i="17"/>
  <c r="B133" i="17"/>
  <c r="C133" i="17"/>
  <c r="D133" i="17"/>
  <c r="F133" i="17"/>
  <c r="G133" i="17"/>
  <c r="H133" i="17"/>
  <c r="I133" i="17"/>
  <c r="J133" i="17"/>
  <c r="B134" i="17"/>
  <c r="C134" i="17"/>
  <c r="D134" i="17"/>
  <c r="F134" i="17"/>
  <c r="G134" i="17"/>
  <c r="H134" i="17"/>
  <c r="I134" i="17"/>
  <c r="J134" i="17"/>
  <c r="B135" i="17"/>
  <c r="C135" i="17"/>
  <c r="D135" i="17"/>
  <c r="F135" i="17"/>
  <c r="G135" i="17"/>
  <c r="H135" i="17"/>
  <c r="I135" i="17"/>
  <c r="J135" i="17"/>
  <c r="B136" i="17"/>
  <c r="C136" i="17"/>
  <c r="D136" i="17"/>
  <c r="F136" i="17"/>
  <c r="G136" i="17"/>
  <c r="H136" i="17"/>
  <c r="I136" i="17"/>
  <c r="J136" i="17"/>
  <c r="B137" i="17"/>
  <c r="C137" i="17"/>
  <c r="D137" i="17"/>
  <c r="F137" i="17"/>
  <c r="G137" i="17"/>
  <c r="H137" i="17"/>
  <c r="I137" i="17"/>
  <c r="J137" i="17"/>
  <c r="B138" i="17"/>
  <c r="C138" i="17"/>
  <c r="D138" i="17"/>
  <c r="F138" i="17"/>
  <c r="G138" i="17"/>
  <c r="H138" i="17"/>
  <c r="I138" i="17"/>
  <c r="J138" i="17"/>
  <c r="B139" i="17"/>
  <c r="C139" i="17"/>
  <c r="D139" i="17"/>
  <c r="F139" i="17"/>
  <c r="G139" i="17"/>
  <c r="H139" i="17"/>
  <c r="I139" i="17"/>
  <c r="J139" i="17"/>
  <c r="B140" i="17"/>
  <c r="C140" i="17"/>
  <c r="D140" i="17"/>
  <c r="F140" i="17"/>
  <c r="G140" i="17"/>
  <c r="H140" i="17"/>
  <c r="I140" i="17"/>
  <c r="J140" i="17"/>
  <c r="B141" i="17"/>
  <c r="C141" i="17"/>
  <c r="D141" i="17"/>
  <c r="F141" i="17"/>
  <c r="G141" i="17"/>
  <c r="H141" i="17"/>
  <c r="I141" i="17"/>
  <c r="J141" i="17"/>
  <c r="B142" i="17"/>
  <c r="C142" i="17"/>
  <c r="D142" i="17"/>
  <c r="F142" i="17"/>
  <c r="G142" i="17"/>
  <c r="H142" i="17"/>
  <c r="I142" i="17"/>
  <c r="J142" i="17"/>
  <c r="B143" i="17"/>
  <c r="C143" i="17"/>
  <c r="D143" i="17"/>
  <c r="F143" i="17"/>
  <c r="G143" i="17"/>
  <c r="H143" i="17"/>
  <c r="I143" i="17"/>
  <c r="J143" i="17"/>
  <c r="B144" i="17"/>
  <c r="C144" i="17"/>
  <c r="D144" i="17"/>
  <c r="F144" i="17"/>
  <c r="G144" i="17"/>
  <c r="H144" i="17"/>
  <c r="I144" i="17"/>
  <c r="J144" i="17"/>
  <c r="B145" i="17"/>
  <c r="C145" i="17"/>
  <c r="D145" i="17"/>
  <c r="F145" i="17"/>
  <c r="G145" i="17"/>
  <c r="H145" i="17"/>
  <c r="I145" i="17"/>
  <c r="J145" i="17"/>
  <c r="B146" i="17"/>
  <c r="C146" i="17"/>
  <c r="D146" i="17"/>
  <c r="F146" i="17"/>
  <c r="G146" i="17"/>
  <c r="H146" i="17"/>
  <c r="I146" i="17"/>
  <c r="J146" i="17"/>
  <c r="B147" i="17"/>
  <c r="C147" i="17"/>
  <c r="D147" i="17"/>
  <c r="F147" i="17"/>
  <c r="G147" i="17"/>
  <c r="H147" i="17"/>
  <c r="I147" i="17"/>
  <c r="J147" i="17"/>
  <c r="B148" i="17"/>
  <c r="C148" i="17"/>
  <c r="D148" i="17"/>
  <c r="F148" i="17"/>
  <c r="G148" i="17"/>
  <c r="H148" i="17"/>
  <c r="I148" i="17"/>
  <c r="J148" i="17"/>
  <c r="B149" i="17"/>
  <c r="C149" i="17"/>
  <c r="D149" i="17"/>
  <c r="F149" i="17"/>
  <c r="G149" i="17"/>
  <c r="H149" i="17"/>
  <c r="I149" i="17"/>
  <c r="J149" i="17"/>
  <c r="B150" i="17"/>
  <c r="C150" i="17"/>
  <c r="D150" i="17"/>
  <c r="F150" i="17"/>
  <c r="G150" i="17"/>
  <c r="H150" i="17"/>
  <c r="I150" i="17"/>
  <c r="J150" i="17"/>
  <c r="B151" i="17"/>
  <c r="C151" i="17"/>
  <c r="D151" i="17"/>
  <c r="F151" i="17"/>
  <c r="G151" i="17"/>
  <c r="H151" i="17"/>
  <c r="I151" i="17"/>
  <c r="J151" i="17"/>
  <c r="B152" i="17"/>
  <c r="C152" i="17"/>
  <c r="D152" i="17"/>
  <c r="F152" i="17"/>
  <c r="G152" i="17"/>
  <c r="H152" i="17"/>
  <c r="I152" i="17"/>
  <c r="J152" i="17"/>
  <c r="B153" i="17"/>
  <c r="C153" i="17"/>
  <c r="D153" i="17"/>
  <c r="F153" i="17"/>
  <c r="G153" i="17"/>
  <c r="H153" i="17"/>
  <c r="I153" i="17"/>
  <c r="J153" i="17"/>
  <c r="B154" i="17"/>
  <c r="C154" i="17"/>
  <c r="D154" i="17"/>
  <c r="F154" i="17"/>
  <c r="G154" i="17"/>
  <c r="H154" i="17"/>
  <c r="I154" i="17"/>
  <c r="J154" i="17"/>
  <c r="B155" i="17"/>
  <c r="C155" i="17"/>
  <c r="D155" i="17"/>
  <c r="F155" i="17"/>
  <c r="G155" i="17"/>
  <c r="H155" i="17"/>
  <c r="I155" i="17"/>
  <c r="J155" i="17"/>
  <c r="B156" i="17"/>
  <c r="C156" i="17"/>
  <c r="D156" i="17"/>
  <c r="F156" i="17"/>
  <c r="G156" i="17"/>
  <c r="H156" i="17"/>
  <c r="I156" i="17"/>
  <c r="J156" i="17"/>
  <c r="B157" i="17"/>
  <c r="C157" i="17"/>
  <c r="D157" i="17"/>
  <c r="F157" i="17"/>
  <c r="G157" i="17"/>
  <c r="H157" i="17"/>
  <c r="I157" i="17"/>
  <c r="J157" i="17"/>
  <c r="B158" i="17"/>
  <c r="C158" i="17"/>
  <c r="D158" i="17"/>
  <c r="F158" i="17"/>
  <c r="G158" i="17"/>
  <c r="H158" i="17"/>
  <c r="I158" i="17"/>
  <c r="J158" i="17"/>
  <c r="B159" i="17"/>
  <c r="C159" i="17"/>
  <c r="D159" i="17"/>
  <c r="F159" i="17"/>
  <c r="G159" i="17"/>
  <c r="H159" i="17"/>
  <c r="I159" i="17"/>
  <c r="J159" i="17"/>
  <c r="B160" i="17"/>
  <c r="C160" i="17"/>
  <c r="D160" i="17"/>
  <c r="F160" i="17"/>
  <c r="G160" i="17"/>
  <c r="H160" i="17"/>
  <c r="I160" i="17"/>
  <c r="J160" i="17"/>
  <c r="B161" i="17"/>
  <c r="C161" i="17"/>
  <c r="D161" i="17"/>
  <c r="F161" i="17"/>
  <c r="G161" i="17"/>
  <c r="H161" i="17"/>
  <c r="I161" i="17"/>
  <c r="J161" i="17"/>
  <c r="B162" i="17"/>
  <c r="C162" i="17"/>
  <c r="D162" i="17"/>
  <c r="F162" i="17"/>
  <c r="G162" i="17"/>
  <c r="H162" i="17"/>
  <c r="I162" i="17"/>
  <c r="J162" i="17"/>
  <c r="B163" i="17"/>
  <c r="C163" i="17"/>
  <c r="D163" i="17"/>
  <c r="F163" i="17"/>
  <c r="G163" i="17"/>
  <c r="H163" i="17"/>
  <c r="I163" i="17"/>
  <c r="J163" i="17"/>
  <c r="B164" i="17"/>
  <c r="C164" i="17"/>
  <c r="D164" i="17"/>
  <c r="F164" i="17"/>
  <c r="G164" i="17"/>
  <c r="H164" i="17"/>
  <c r="I164" i="17"/>
  <c r="J164" i="17"/>
  <c r="B165" i="17"/>
  <c r="C165" i="17"/>
  <c r="D165" i="17"/>
  <c r="F165" i="17"/>
  <c r="G165" i="17"/>
  <c r="H165" i="17"/>
  <c r="I165" i="17"/>
  <c r="J165" i="17"/>
  <c r="B166" i="17"/>
  <c r="C166" i="17"/>
  <c r="D166" i="17"/>
  <c r="F166" i="17"/>
  <c r="G166" i="17"/>
  <c r="H166" i="17"/>
  <c r="I166" i="17"/>
  <c r="J166" i="17"/>
  <c r="B167" i="17"/>
  <c r="C167" i="17"/>
  <c r="D167" i="17"/>
  <c r="F167" i="17"/>
  <c r="G167" i="17"/>
  <c r="H167" i="17"/>
  <c r="I167" i="17"/>
  <c r="J167" i="17"/>
  <c r="B168" i="17"/>
  <c r="C168" i="17"/>
  <c r="D168" i="17"/>
  <c r="F168" i="17"/>
  <c r="G168" i="17"/>
  <c r="H168" i="17"/>
  <c r="I168" i="17"/>
  <c r="J168" i="17"/>
  <c r="B169" i="17"/>
  <c r="C169" i="17"/>
  <c r="D169" i="17"/>
  <c r="F169" i="17"/>
  <c r="G169" i="17"/>
  <c r="H169" i="17"/>
  <c r="I169" i="17"/>
  <c r="J169" i="17"/>
  <c r="B170" i="17"/>
  <c r="C170" i="17"/>
  <c r="D170" i="17"/>
  <c r="F170" i="17"/>
  <c r="G170" i="17"/>
  <c r="H170" i="17"/>
  <c r="I170" i="17"/>
  <c r="J170" i="17"/>
  <c r="B171" i="17"/>
  <c r="C171" i="17"/>
  <c r="D171" i="17"/>
  <c r="F171" i="17"/>
  <c r="G171" i="17"/>
  <c r="H171" i="17"/>
  <c r="I171" i="17"/>
  <c r="J171" i="17"/>
  <c r="B172" i="17"/>
  <c r="C172" i="17"/>
  <c r="D172" i="17"/>
  <c r="F172" i="17"/>
  <c r="G172" i="17"/>
  <c r="H172" i="17"/>
  <c r="I172" i="17"/>
  <c r="J172" i="17"/>
  <c r="B173" i="17"/>
  <c r="C173" i="17"/>
  <c r="D173" i="17"/>
  <c r="F173" i="17"/>
  <c r="G173" i="17"/>
  <c r="H173" i="17"/>
  <c r="I173" i="17"/>
  <c r="J173" i="17"/>
  <c r="B174" i="17"/>
  <c r="C174" i="17"/>
  <c r="D174" i="17"/>
  <c r="F174" i="17"/>
  <c r="G174" i="17"/>
  <c r="H174" i="17"/>
  <c r="I174" i="17"/>
  <c r="J174" i="17"/>
  <c r="B175" i="17"/>
  <c r="C175" i="17"/>
  <c r="D175" i="17"/>
  <c r="F175" i="17"/>
  <c r="G175" i="17"/>
  <c r="H175" i="17"/>
  <c r="I175" i="17"/>
  <c r="J175" i="17"/>
  <c r="B176" i="17"/>
  <c r="C176" i="17"/>
  <c r="D176" i="17"/>
  <c r="F176" i="17"/>
  <c r="G176" i="17"/>
  <c r="H176" i="17"/>
  <c r="I176" i="17"/>
  <c r="J176" i="17"/>
  <c r="B177" i="17"/>
  <c r="C177" i="17"/>
  <c r="D177" i="17"/>
  <c r="F177" i="17"/>
  <c r="G177" i="17"/>
  <c r="H177" i="17"/>
  <c r="I177" i="17"/>
  <c r="J177" i="17"/>
  <c r="B178" i="17"/>
  <c r="C178" i="17"/>
  <c r="D178" i="17"/>
  <c r="F178" i="17"/>
  <c r="G178" i="17"/>
  <c r="H178" i="17"/>
  <c r="I178" i="17"/>
  <c r="J178" i="17"/>
  <c r="B179" i="17"/>
  <c r="C179" i="17"/>
  <c r="D179" i="17"/>
  <c r="F179" i="17"/>
  <c r="G179" i="17"/>
  <c r="H179" i="17"/>
  <c r="I179" i="17"/>
  <c r="J179" i="17"/>
  <c r="B180" i="17"/>
  <c r="C180" i="17"/>
  <c r="D180" i="17"/>
  <c r="F180" i="17"/>
  <c r="G180" i="17"/>
  <c r="H180" i="17"/>
  <c r="I180" i="17"/>
  <c r="J180" i="17"/>
  <c r="B181" i="17"/>
  <c r="C181" i="17"/>
  <c r="D181" i="17"/>
  <c r="F181" i="17"/>
  <c r="G181" i="17"/>
  <c r="H181" i="17"/>
  <c r="I181" i="17"/>
  <c r="J181" i="17"/>
  <c r="B182" i="17"/>
  <c r="C182" i="17"/>
  <c r="D182" i="17"/>
  <c r="F182" i="17"/>
  <c r="G182" i="17"/>
  <c r="H182" i="17"/>
  <c r="I182" i="17"/>
  <c r="J182" i="17"/>
  <c r="B183" i="17"/>
  <c r="C183" i="17"/>
  <c r="D183" i="17"/>
  <c r="F183" i="17"/>
  <c r="G183" i="17"/>
  <c r="H183" i="17"/>
  <c r="I183" i="17"/>
  <c r="J183" i="17"/>
  <c r="B184" i="17"/>
  <c r="C184" i="17"/>
  <c r="D184" i="17"/>
  <c r="F184" i="17"/>
  <c r="G184" i="17"/>
  <c r="H184" i="17"/>
  <c r="I184" i="17"/>
  <c r="J184" i="17"/>
  <c r="B185" i="17"/>
  <c r="C185" i="17"/>
  <c r="D185" i="17"/>
  <c r="F185" i="17"/>
  <c r="G185" i="17"/>
  <c r="H185" i="17"/>
  <c r="I185" i="17"/>
  <c r="J185" i="17"/>
  <c r="B186" i="17"/>
  <c r="C186" i="17"/>
  <c r="D186" i="17"/>
  <c r="F186" i="17"/>
  <c r="G186" i="17"/>
  <c r="H186" i="17"/>
  <c r="I186" i="17"/>
  <c r="J186" i="17"/>
  <c r="B187" i="17"/>
  <c r="C187" i="17"/>
  <c r="D187" i="17"/>
  <c r="F187" i="17"/>
  <c r="G187" i="17"/>
  <c r="H187" i="17"/>
  <c r="I187" i="17"/>
  <c r="J187" i="17"/>
  <c r="B188" i="17"/>
  <c r="C188" i="17"/>
  <c r="D188" i="17"/>
  <c r="F188" i="17"/>
  <c r="G188" i="17"/>
  <c r="H188" i="17"/>
  <c r="I188" i="17"/>
  <c r="J188" i="17"/>
  <c r="B189" i="17"/>
  <c r="C189" i="17"/>
  <c r="D189" i="17"/>
  <c r="F189" i="17"/>
  <c r="G189" i="17"/>
  <c r="H189" i="17"/>
  <c r="I189" i="17"/>
  <c r="J189" i="17"/>
  <c r="B190" i="17"/>
  <c r="C190" i="17"/>
  <c r="D190" i="17"/>
  <c r="F190" i="17"/>
  <c r="G190" i="17"/>
  <c r="H190" i="17"/>
  <c r="I190" i="17"/>
  <c r="J190" i="17"/>
  <c r="B191" i="17"/>
  <c r="C191" i="17"/>
  <c r="D191" i="17"/>
  <c r="F191" i="17"/>
  <c r="G191" i="17"/>
  <c r="H191" i="17"/>
  <c r="I191" i="17"/>
  <c r="J191" i="17"/>
  <c r="B192" i="17"/>
  <c r="C192" i="17"/>
  <c r="D192" i="17"/>
  <c r="F192" i="17"/>
  <c r="G192" i="17"/>
  <c r="H192" i="17"/>
  <c r="I192" i="17"/>
  <c r="J192" i="17"/>
  <c r="B193" i="17"/>
  <c r="C193" i="17"/>
  <c r="D193" i="17"/>
  <c r="F193" i="17"/>
  <c r="G193" i="17"/>
  <c r="H193" i="17"/>
  <c r="I193" i="17"/>
  <c r="J193" i="17"/>
  <c r="B194" i="17"/>
  <c r="C194" i="17"/>
  <c r="D194" i="17"/>
  <c r="F194" i="17"/>
  <c r="G194" i="17"/>
  <c r="H194" i="17"/>
  <c r="I194" i="17"/>
  <c r="J194" i="17"/>
  <c r="B195" i="17"/>
  <c r="C195" i="17"/>
  <c r="D195" i="17"/>
  <c r="F195" i="17"/>
  <c r="G195" i="17"/>
  <c r="H195" i="17"/>
  <c r="I195" i="17"/>
  <c r="J195" i="17"/>
  <c r="B196" i="17"/>
  <c r="C196" i="17"/>
  <c r="D196" i="17"/>
  <c r="F196" i="17"/>
  <c r="G196" i="17"/>
  <c r="H196" i="17"/>
  <c r="I196" i="17"/>
  <c r="J196" i="17"/>
  <c r="B197" i="17"/>
  <c r="C197" i="17"/>
  <c r="D197" i="17"/>
  <c r="F197" i="17"/>
  <c r="G197" i="17"/>
  <c r="H197" i="17"/>
  <c r="I197" i="17"/>
  <c r="J197" i="17"/>
  <c r="B198" i="17"/>
  <c r="C198" i="17"/>
  <c r="D198" i="17"/>
  <c r="F198" i="17"/>
  <c r="G198" i="17"/>
  <c r="H198" i="17"/>
  <c r="I198" i="17"/>
  <c r="J198" i="17"/>
  <c r="B199" i="17"/>
  <c r="C199" i="17"/>
  <c r="D199" i="17"/>
  <c r="F199" i="17"/>
  <c r="G199" i="17"/>
  <c r="H199" i="17"/>
  <c r="I199" i="17"/>
  <c r="J199" i="17"/>
  <c r="B200" i="17"/>
  <c r="C200" i="17"/>
  <c r="D200" i="17"/>
  <c r="F200" i="17"/>
  <c r="G200" i="17"/>
  <c r="H200" i="17"/>
  <c r="I200" i="17"/>
  <c r="J200" i="17"/>
  <c r="B201" i="17"/>
  <c r="C201" i="17"/>
  <c r="D201" i="17"/>
  <c r="F201" i="17"/>
  <c r="G201" i="17"/>
  <c r="H201" i="17"/>
  <c r="I201" i="17"/>
  <c r="J201" i="17"/>
  <c r="B202" i="17"/>
  <c r="C202" i="17"/>
  <c r="D202" i="17"/>
  <c r="F202" i="17"/>
  <c r="G202" i="17"/>
  <c r="H202" i="17"/>
  <c r="I202" i="17"/>
  <c r="J202" i="17"/>
  <c r="B203" i="17"/>
  <c r="C203" i="17"/>
  <c r="D203" i="17"/>
  <c r="F203" i="17"/>
  <c r="G203" i="17"/>
  <c r="H203" i="17"/>
  <c r="I203" i="17"/>
  <c r="J203" i="17"/>
  <c r="B204" i="17"/>
  <c r="C204" i="17"/>
  <c r="D204" i="17"/>
  <c r="F204" i="17"/>
  <c r="G204" i="17"/>
  <c r="H204" i="17"/>
  <c r="I204" i="17"/>
  <c r="J204" i="17"/>
  <c r="B205" i="17"/>
  <c r="C205" i="17"/>
  <c r="D205" i="17"/>
  <c r="F205" i="17"/>
  <c r="G205" i="17"/>
  <c r="H205" i="17"/>
  <c r="I205" i="17"/>
  <c r="J205" i="17"/>
  <c r="B206" i="17"/>
  <c r="C206" i="17"/>
  <c r="D206" i="17"/>
  <c r="F206" i="17"/>
  <c r="G206" i="17"/>
  <c r="H206" i="17"/>
  <c r="I206" i="17"/>
  <c r="J206" i="17"/>
  <c r="B207" i="17"/>
  <c r="C207" i="17"/>
  <c r="D207" i="17"/>
  <c r="F207" i="17"/>
  <c r="G207" i="17"/>
  <c r="H207" i="17"/>
  <c r="I207" i="17"/>
  <c r="J207" i="17"/>
  <c r="B208" i="17"/>
  <c r="C208" i="17"/>
  <c r="D208" i="17"/>
  <c r="F208" i="17"/>
  <c r="G208" i="17"/>
  <c r="H208" i="17"/>
  <c r="I208" i="17"/>
  <c r="J208" i="17"/>
  <c r="B209" i="17"/>
  <c r="C209" i="17"/>
  <c r="D209" i="17"/>
  <c r="F209" i="17"/>
  <c r="G209" i="17"/>
  <c r="H209" i="17"/>
  <c r="I209" i="17"/>
  <c r="J209" i="17"/>
  <c r="B210" i="17"/>
  <c r="C210" i="17"/>
  <c r="D210" i="17"/>
  <c r="F210" i="17"/>
  <c r="G210" i="17"/>
  <c r="H210" i="17"/>
  <c r="I210" i="17"/>
  <c r="J210" i="17"/>
  <c r="B211" i="17"/>
  <c r="C211" i="17"/>
  <c r="D211" i="17"/>
  <c r="F211" i="17"/>
  <c r="G211" i="17"/>
  <c r="H211" i="17"/>
  <c r="I211" i="17"/>
  <c r="J211" i="17"/>
  <c r="B212" i="17"/>
  <c r="C212" i="17"/>
  <c r="D212" i="17"/>
  <c r="F212" i="17"/>
  <c r="G212" i="17"/>
  <c r="H212" i="17"/>
  <c r="I212" i="17"/>
  <c r="J212" i="17"/>
  <c r="B213" i="17"/>
  <c r="C213" i="17"/>
  <c r="D213" i="17"/>
  <c r="F213" i="17"/>
  <c r="G213" i="17"/>
  <c r="H213" i="17"/>
  <c r="I213" i="17"/>
  <c r="J213" i="17"/>
  <c r="B214" i="17"/>
  <c r="C214" i="17"/>
  <c r="D214" i="17"/>
  <c r="F214" i="17"/>
  <c r="G214" i="17"/>
  <c r="H214" i="17"/>
  <c r="I214" i="17"/>
  <c r="J214" i="17"/>
  <c r="B215" i="17"/>
  <c r="C215" i="17"/>
  <c r="D215" i="17"/>
  <c r="F215" i="17"/>
  <c r="G215" i="17"/>
  <c r="H215" i="17"/>
  <c r="I215" i="17"/>
  <c r="J215" i="17"/>
  <c r="B216" i="17"/>
  <c r="C216" i="17"/>
  <c r="D216" i="17"/>
  <c r="F216" i="17"/>
  <c r="G216" i="17"/>
  <c r="H216" i="17"/>
  <c r="I216" i="17"/>
  <c r="J216" i="17"/>
  <c r="B217" i="17"/>
  <c r="C217" i="17"/>
  <c r="D217" i="17"/>
  <c r="F217" i="17"/>
  <c r="G217" i="17"/>
  <c r="H217" i="17"/>
  <c r="I217" i="17"/>
  <c r="J217" i="17"/>
  <c r="B218" i="17"/>
  <c r="C218" i="17"/>
  <c r="D218" i="17"/>
  <c r="F218" i="17"/>
  <c r="G218" i="17"/>
  <c r="H218" i="17"/>
  <c r="I218" i="17"/>
  <c r="J218" i="17"/>
  <c r="B219" i="17"/>
  <c r="C219" i="17"/>
  <c r="D219" i="17"/>
  <c r="F219" i="17"/>
  <c r="G219" i="17"/>
  <c r="H219" i="17"/>
  <c r="I219" i="17"/>
  <c r="J219" i="17"/>
  <c r="B220" i="17"/>
  <c r="C220" i="17"/>
  <c r="D220" i="17"/>
  <c r="F220" i="17"/>
  <c r="G220" i="17"/>
  <c r="H220" i="17"/>
  <c r="I220" i="17"/>
  <c r="J220" i="17"/>
  <c r="B221" i="17"/>
  <c r="C221" i="17"/>
  <c r="D221" i="17"/>
  <c r="F221" i="17"/>
  <c r="G221" i="17"/>
  <c r="H221" i="17"/>
  <c r="I221" i="17"/>
  <c r="J221" i="17"/>
  <c r="B222" i="17"/>
  <c r="C222" i="17"/>
  <c r="D222" i="17"/>
  <c r="F222" i="17"/>
  <c r="G222" i="17"/>
  <c r="H222" i="17"/>
  <c r="I222" i="17"/>
  <c r="J222" i="17"/>
  <c r="B223" i="17"/>
  <c r="C223" i="17"/>
  <c r="D223" i="17"/>
  <c r="F223" i="17"/>
  <c r="G223" i="17"/>
  <c r="H223" i="17"/>
  <c r="I223" i="17"/>
  <c r="J223" i="17"/>
  <c r="B224" i="17"/>
  <c r="C224" i="17"/>
  <c r="D224" i="17"/>
  <c r="F224" i="17"/>
  <c r="G224" i="17"/>
  <c r="H224" i="17"/>
  <c r="I224" i="17"/>
  <c r="J224" i="17"/>
  <c r="B225" i="17"/>
  <c r="C225" i="17"/>
  <c r="D225" i="17"/>
  <c r="F225" i="17"/>
  <c r="G225" i="17"/>
  <c r="H225" i="17"/>
  <c r="I225" i="17"/>
  <c r="J225" i="17"/>
  <c r="B226" i="17"/>
  <c r="C226" i="17"/>
  <c r="D226" i="17"/>
  <c r="F226" i="17"/>
  <c r="G226" i="17"/>
  <c r="H226" i="17"/>
  <c r="I226" i="17"/>
  <c r="J226" i="17"/>
  <c r="B227" i="17"/>
  <c r="C227" i="17"/>
  <c r="D227" i="17"/>
  <c r="F227" i="17"/>
  <c r="G227" i="17"/>
  <c r="H227" i="17"/>
  <c r="I227" i="17"/>
  <c r="J227" i="17"/>
  <c r="B228" i="17"/>
  <c r="C228" i="17"/>
  <c r="D228" i="17"/>
  <c r="F228" i="17"/>
  <c r="G228" i="17"/>
  <c r="H228" i="17"/>
  <c r="I228" i="17"/>
  <c r="J228" i="17"/>
  <c r="B229" i="17"/>
  <c r="C229" i="17"/>
  <c r="D229" i="17"/>
  <c r="F229" i="17"/>
  <c r="G229" i="17"/>
  <c r="H229" i="17"/>
  <c r="I229" i="17"/>
  <c r="J229" i="17"/>
  <c r="B230" i="17"/>
  <c r="C230" i="17"/>
  <c r="D230" i="17"/>
  <c r="F230" i="17"/>
  <c r="G230" i="17"/>
  <c r="H230" i="17"/>
  <c r="I230" i="17"/>
  <c r="J230" i="17"/>
  <c r="B231" i="17"/>
  <c r="C231" i="17"/>
  <c r="D231" i="17"/>
  <c r="F231" i="17"/>
  <c r="G231" i="17"/>
  <c r="H231" i="17"/>
  <c r="I231" i="17"/>
  <c r="J231" i="17"/>
  <c r="B232" i="17"/>
  <c r="C232" i="17"/>
  <c r="D232" i="17"/>
  <c r="F232" i="17"/>
  <c r="G232" i="17"/>
  <c r="H232" i="17"/>
  <c r="I232" i="17"/>
  <c r="J232" i="17"/>
  <c r="B233" i="17"/>
  <c r="C233" i="17"/>
  <c r="D233" i="17"/>
  <c r="F233" i="17"/>
  <c r="G233" i="17"/>
  <c r="H233" i="17"/>
  <c r="I233" i="17"/>
  <c r="J233" i="17"/>
  <c r="B234" i="17"/>
  <c r="C234" i="17"/>
  <c r="D234" i="17"/>
  <c r="F234" i="17"/>
  <c r="G234" i="17"/>
  <c r="H234" i="17"/>
  <c r="I234" i="17"/>
  <c r="J234" i="17"/>
  <c r="B235" i="17"/>
  <c r="C235" i="17"/>
  <c r="D235" i="17"/>
  <c r="F235" i="17"/>
  <c r="G235" i="17"/>
  <c r="H235" i="17"/>
  <c r="I235" i="17"/>
  <c r="J235" i="17"/>
  <c r="B236" i="17"/>
  <c r="C236" i="17"/>
  <c r="D236" i="17"/>
  <c r="F236" i="17"/>
  <c r="G236" i="17"/>
  <c r="H236" i="17"/>
  <c r="I236" i="17"/>
  <c r="J236" i="17"/>
  <c r="B237" i="17"/>
  <c r="C237" i="17"/>
  <c r="D237" i="17"/>
  <c r="F237" i="17"/>
  <c r="G237" i="17"/>
  <c r="H237" i="17"/>
  <c r="I237" i="17"/>
  <c r="J237" i="17"/>
  <c r="B238" i="17"/>
  <c r="C238" i="17"/>
  <c r="D238" i="17"/>
  <c r="F238" i="17"/>
  <c r="G238" i="17"/>
  <c r="H238" i="17"/>
  <c r="I238" i="17"/>
  <c r="J238" i="17"/>
  <c r="B239" i="17"/>
  <c r="C239" i="17"/>
  <c r="D239" i="17"/>
  <c r="F239" i="17"/>
  <c r="G239" i="17"/>
  <c r="H239" i="17"/>
  <c r="I239" i="17"/>
  <c r="J239" i="17"/>
  <c r="B240" i="17"/>
  <c r="C240" i="17"/>
  <c r="D240" i="17"/>
  <c r="F240" i="17"/>
  <c r="G240" i="17"/>
  <c r="H240" i="17"/>
  <c r="I240" i="17"/>
  <c r="J240" i="17"/>
  <c r="B241" i="17"/>
  <c r="C241" i="17"/>
  <c r="D241" i="17"/>
  <c r="F241" i="17"/>
  <c r="G241" i="17"/>
  <c r="H241" i="17"/>
  <c r="I241" i="17"/>
  <c r="J241" i="17"/>
  <c r="B242" i="17"/>
  <c r="C242" i="17"/>
  <c r="D242" i="17"/>
  <c r="F242" i="17"/>
  <c r="G242" i="17"/>
  <c r="H242" i="17"/>
  <c r="I242" i="17"/>
  <c r="J242" i="17"/>
  <c r="B243" i="17"/>
  <c r="C243" i="17"/>
  <c r="D243" i="17"/>
  <c r="F243" i="17"/>
  <c r="G243" i="17"/>
  <c r="H243" i="17"/>
  <c r="I243" i="17"/>
  <c r="J243" i="17"/>
  <c r="B244" i="17"/>
  <c r="C244" i="17"/>
  <c r="D244" i="17"/>
  <c r="F244" i="17"/>
  <c r="G244" i="17"/>
  <c r="H244" i="17"/>
  <c r="I244" i="17"/>
  <c r="J244" i="17"/>
  <c r="B245" i="17"/>
  <c r="C245" i="17"/>
  <c r="D245" i="17"/>
  <c r="F245" i="17"/>
  <c r="G245" i="17"/>
  <c r="H245" i="17"/>
  <c r="I245" i="17"/>
  <c r="J245" i="17"/>
  <c r="B246" i="17"/>
  <c r="C246" i="17"/>
  <c r="D246" i="17"/>
  <c r="F246" i="17"/>
  <c r="G246" i="17"/>
  <c r="H246" i="17"/>
  <c r="I246" i="17"/>
  <c r="J246" i="17"/>
  <c r="B247" i="17"/>
  <c r="C247" i="17"/>
  <c r="D247" i="17"/>
  <c r="F247" i="17"/>
  <c r="G247" i="17"/>
  <c r="H247" i="17"/>
  <c r="I247" i="17"/>
  <c r="J247" i="17"/>
  <c r="B248" i="17"/>
  <c r="C248" i="17"/>
  <c r="D248" i="17"/>
  <c r="F248" i="17"/>
  <c r="G248" i="17"/>
  <c r="H248" i="17"/>
  <c r="I248" i="17"/>
  <c r="J248" i="17"/>
  <c r="B249" i="17"/>
  <c r="C249" i="17"/>
  <c r="D249" i="17"/>
  <c r="F249" i="17"/>
  <c r="G249" i="17"/>
  <c r="H249" i="17"/>
  <c r="I249" i="17"/>
  <c r="J249" i="17"/>
  <c r="B250" i="17"/>
  <c r="C250" i="17"/>
  <c r="D250" i="17"/>
  <c r="F250" i="17"/>
  <c r="G250" i="17"/>
  <c r="H250" i="17"/>
  <c r="I250" i="17"/>
  <c r="J250" i="17"/>
  <c r="B251" i="17"/>
  <c r="C251" i="17"/>
  <c r="D251" i="17"/>
  <c r="F251" i="17"/>
  <c r="G251" i="17"/>
  <c r="H251" i="17"/>
  <c r="I251" i="17"/>
  <c r="J251" i="17"/>
  <c r="B252" i="17"/>
  <c r="C252" i="17"/>
  <c r="D252" i="17"/>
  <c r="F252" i="17"/>
  <c r="G252" i="17"/>
  <c r="H252" i="17"/>
  <c r="I252" i="17"/>
  <c r="J252" i="17"/>
  <c r="B253" i="17"/>
  <c r="C253" i="17"/>
  <c r="D253" i="17"/>
  <c r="F253" i="17"/>
  <c r="G253" i="17"/>
  <c r="H253" i="17"/>
  <c r="I253" i="17"/>
  <c r="J253" i="17"/>
  <c r="B254" i="17"/>
  <c r="C254" i="17"/>
  <c r="D254" i="17"/>
  <c r="F254" i="17"/>
  <c r="G254" i="17"/>
  <c r="H254" i="17"/>
  <c r="I254" i="17"/>
  <c r="J254" i="17"/>
  <c r="B255" i="17"/>
  <c r="C255" i="17"/>
  <c r="D255" i="17"/>
  <c r="F255" i="17"/>
  <c r="G255" i="17"/>
  <c r="H255" i="17"/>
  <c r="I255" i="17"/>
  <c r="J255" i="17"/>
  <c r="B256" i="17"/>
  <c r="C256" i="17"/>
  <c r="D256" i="17"/>
  <c r="F256" i="17"/>
  <c r="G256" i="17"/>
  <c r="H256" i="17"/>
  <c r="I256" i="17"/>
  <c r="J256" i="17"/>
  <c r="B257" i="17"/>
  <c r="C257" i="17"/>
  <c r="D257" i="17"/>
  <c r="F257" i="17"/>
  <c r="G257" i="17"/>
  <c r="H257" i="17"/>
  <c r="I257" i="17"/>
  <c r="J257" i="17"/>
  <c r="B258" i="17"/>
  <c r="C258" i="17"/>
  <c r="D258" i="17"/>
  <c r="F258" i="17"/>
  <c r="G258" i="17"/>
  <c r="H258" i="17"/>
  <c r="I258" i="17"/>
  <c r="J258" i="17"/>
  <c r="B259" i="17"/>
  <c r="C259" i="17"/>
  <c r="D259" i="17"/>
  <c r="F259" i="17"/>
  <c r="G259" i="17"/>
  <c r="H259" i="17"/>
  <c r="I259" i="17"/>
  <c r="J259" i="17"/>
  <c r="B260" i="17"/>
  <c r="C260" i="17"/>
  <c r="D260" i="17"/>
  <c r="F260" i="17"/>
  <c r="G260" i="17"/>
  <c r="H260" i="17"/>
  <c r="I260" i="17"/>
  <c r="J260" i="17"/>
  <c r="B261" i="17"/>
  <c r="C261" i="17"/>
  <c r="D261" i="17"/>
  <c r="F261" i="17"/>
  <c r="G261" i="17"/>
  <c r="H261" i="17"/>
  <c r="I261" i="17"/>
  <c r="J261" i="17"/>
  <c r="B262" i="17"/>
  <c r="C262" i="17"/>
  <c r="D262" i="17"/>
  <c r="F262" i="17"/>
  <c r="G262" i="17"/>
  <c r="H262" i="17"/>
  <c r="I262" i="17"/>
  <c r="J262" i="17"/>
  <c r="B263" i="17"/>
  <c r="C263" i="17"/>
  <c r="D263" i="17"/>
  <c r="F263" i="17"/>
  <c r="G263" i="17"/>
  <c r="H263" i="17"/>
  <c r="I263" i="17"/>
  <c r="J263" i="17"/>
  <c r="B264" i="17"/>
  <c r="C264" i="17"/>
  <c r="D264" i="17"/>
  <c r="F264" i="17"/>
  <c r="G264" i="17"/>
  <c r="H264" i="17"/>
  <c r="I264" i="17"/>
  <c r="J264" i="17"/>
  <c r="B265" i="17"/>
  <c r="C265" i="17"/>
  <c r="D265" i="17"/>
  <c r="F265" i="17"/>
  <c r="G265" i="17"/>
  <c r="H265" i="17"/>
  <c r="I265" i="17"/>
  <c r="J265" i="17"/>
  <c r="B266" i="17"/>
  <c r="C266" i="17"/>
  <c r="D266" i="17"/>
  <c r="F266" i="17"/>
  <c r="G266" i="17"/>
  <c r="H266" i="17"/>
  <c r="I266" i="17"/>
  <c r="J266" i="17"/>
  <c r="B267" i="17"/>
  <c r="C267" i="17"/>
  <c r="D267" i="17"/>
  <c r="F267" i="17"/>
  <c r="G267" i="17"/>
  <c r="H267" i="17"/>
  <c r="I267" i="17"/>
  <c r="J267" i="17"/>
  <c r="B268" i="17"/>
  <c r="C268" i="17"/>
  <c r="D268" i="17"/>
  <c r="F268" i="17"/>
  <c r="G268" i="17"/>
  <c r="H268" i="17"/>
  <c r="I268" i="17"/>
  <c r="J268" i="17"/>
  <c r="B269" i="17"/>
  <c r="C269" i="17"/>
  <c r="D269" i="17"/>
  <c r="F269" i="17"/>
  <c r="G269" i="17"/>
  <c r="H269" i="17"/>
  <c r="I269" i="17"/>
  <c r="J269" i="17"/>
  <c r="B270" i="17"/>
  <c r="C270" i="17"/>
  <c r="D270" i="17"/>
  <c r="F270" i="17"/>
  <c r="G270" i="17"/>
  <c r="H270" i="17"/>
  <c r="I270" i="17"/>
  <c r="J270" i="17"/>
  <c r="B271" i="17"/>
  <c r="C271" i="17"/>
  <c r="D271" i="17"/>
  <c r="F271" i="17"/>
  <c r="G271" i="17"/>
  <c r="H271" i="17"/>
  <c r="I271" i="17"/>
  <c r="J271" i="17"/>
  <c r="B272" i="17"/>
  <c r="C272" i="17"/>
  <c r="D272" i="17"/>
  <c r="F272" i="17"/>
  <c r="G272" i="17"/>
  <c r="H272" i="17"/>
  <c r="I272" i="17"/>
  <c r="J272" i="17"/>
  <c r="B273" i="17"/>
  <c r="C273" i="17"/>
  <c r="D273" i="17"/>
  <c r="F273" i="17"/>
  <c r="G273" i="17"/>
  <c r="H273" i="17"/>
  <c r="I273" i="17"/>
  <c r="J273" i="17"/>
  <c r="B274" i="17"/>
  <c r="C274" i="17"/>
  <c r="D274" i="17"/>
  <c r="F274" i="17"/>
  <c r="G274" i="17"/>
  <c r="H274" i="17"/>
  <c r="I274" i="17"/>
  <c r="J274" i="17"/>
  <c r="B275" i="17"/>
  <c r="C275" i="17"/>
  <c r="D275" i="17"/>
  <c r="F275" i="17"/>
  <c r="G275" i="17"/>
  <c r="H275" i="17"/>
  <c r="I275" i="17"/>
  <c r="J275" i="17"/>
  <c r="B276" i="17"/>
  <c r="C276" i="17"/>
  <c r="D276" i="17"/>
  <c r="F276" i="17"/>
  <c r="G276" i="17"/>
  <c r="H276" i="17"/>
  <c r="I276" i="17"/>
  <c r="J276" i="17"/>
  <c r="B277" i="17"/>
  <c r="C277" i="17"/>
  <c r="D277" i="17"/>
  <c r="F277" i="17"/>
  <c r="G277" i="17"/>
  <c r="H277" i="17"/>
  <c r="I277" i="17"/>
  <c r="J277" i="17"/>
  <c r="B278" i="17"/>
  <c r="C278" i="17"/>
  <c r="D278" i="17"/>
  <c r="F278" i="17"/>
  <c r="G278" i="17"/>
  <c r="H278" i="17"/>
  <c r="I278" i="17"/>
  <c r="J278" i="17"/>
  <c r="B279" i="17"/>
  <c r="C279" i="17"/>
  <c r="D279" i="17"/>
  <c r="F279" i="17"/>
  <c r="G279" i="17"/>
  <c r="H279" i="17"/>
  <c r="I279" i="17"/>
  <c r="J279" i="17"/>
  <c r="B280" i="17"/>
  <c r="C280" i="17"/>
  <c r="D280" i="17"/>
  <c r="F280" i="17"/>
  <c r="G280" i="17"/>
  <c r="H280" i="17"/>
  <c r="I280" i="17"/>
  <c r="J280" i="17"/>
  <c r="B281" i="17"/>
  <c r="C281" i="17"/>
  <c r="D281" i="17"/>
  <c r="F281" i="17"/>
  <c r="G281" i="17"/>
  <c r="H281" i="17"/>
  <c r="I281" i="17"/>
  <c r="J281" i="17"/>
  <c r="B282" i="17"/>
  <c r="C282" i="17"/>
  <c r="D282" i="17"/>
  <c r="F282" i="17"/>
  <c r="G282" i="17"/>
  <c r="H282" i="17"/>
  <c r="I282" i="17"/>
  <c r="J282" i="17"/>
  <c r="B283" i="17"/>
  <c r="C283" i="17"/>
  <c r="D283" i="17"/>
  <c r="F283" i="17"/>
  <c r="G283" i="17"/>
  <c r="H283" i="17"/>
  <c r="I283" i="17"/>
  <c r="J283" i="17"/>
  <c r="B284" i="17"/>
  <c r="C284" i="17"/>
  <c r="D284" i="17"/>
  <c r="F284" i="17"/>
  <c r="G284" i="17"/>
  <c r="H284" i="17"/>
  <c r="I284" i="17"/>
  <c r="J284" i="17"/>
  <c r="B285" i="17"/>
  <c r="C285" i="17"/>
  <c r="D285" i="17"/>
  <c r="F285" i="17"/>
  <c r="G285" i="17"/>
  <c r="H285" i="17"/>
  <c r="I285" i="17"/>
  <c r="J285" i="17"/>
  <c r="B286" i="17"/>
  <c r="C286" i="17"/>
  <c r="D286" i="17"/>
  <c r="F286" i="17"/>
  <c r="G286" i="17"/>
  <c r="H286" i="17"/>
  <c r="I286" i="17"/>
  <c r="J286" i="17"/>
  <c r="B287" i="17"/>
  <c r="C287" i="17"/>
  <c r="D287" i="17"/>
  <c r="F287" i="17"/>
  <c r="G287" i="17"/>
  <c r="H287" i="17"/>
  <c r="I287" i="17"/>
  <c r="J287" i="17"/>
  <c r="B288" i="17"/>
  <c r="C288" i="17"/>
  <c r="D288" i="17"/>
  <c r="F288" i="17"/>
  <c r="G288" i="17"/>
  <c r="H288" i="17"/>
  <c r="I288" i="17"/>
  <c r="J288" i="17"/>
  <c r="B289" i="17"/>
  <c r="C289" i="17"/>
  <c r="D289" i="17"/>
  <c r="F289" i="17"/>
  <c r="G289" i="17"/>
  <c r="H289" i="17"/>
  <c r="I289" i="17"/>
  <c r="J289" i="17"/>
  <c r="B290" i="17"/>
  <c r="C290" i="17"/>
  <c r="D290" i="17"/>
  <c r="F290" i="17"/>
  <c r="G290" i="17"/>
  <c r="H290" i="17"/>
  <c r="I290" i="17"/>
  <c r="J290" i="17"/>
  <c r="B291" i="17"/>
  <c r="C291" i="17"/>
  <c r="D291" i="17"/>
  <c r="F291" i="17"/>
  <c r="G291" i="17"/>
  <c r="H291" i="17"/>
  <c r="I291" i="17"/>
  <c r="J291" i="17"/>
  <c r="B292" i="17"/>
  <c r="C292" i="17"/>
  <c r="D292" i="17"/>
  <c r="F292" i="17"/>
  <c r="G292" i="17"/>
  <c r="H292" i="17"/>
  <c r="I292" i="17"/>
  <c r="J292" i="17"/>
  <c r="B293" i="17"/>
  <c r="C293" i="17"/>
  <c r="D293" i="17"/>
  <c r="F293" i="17"/>
  <c r="G293" i="17"/>
  <c r="H293" i="17"/>
  <c r="I293" i="17"/>
  <c r="J293" i="17"/>
  <c r="B294" i="17"/>
  <c r="C294" i="17"/>
  <c r="D294" i="17"/>
  <c r="F294" i="17"/>
  <c r="G294" i="17"/>
  <c r="H294" i="17"/>
  <c r="I294" i="17"/>
  <c r="J294" i="17"/>
  <c r="B295" i="17"/>
  <c r="C295" i="17"/>
  <c r="D295" i="17"/>
  <c r="F295" i="17"/>
  <c r="G295" i="17"/>
  <c r="H295" i="17"/>
  <c r="I295" i="17"/>
  <c r="J295" i="17"/>
  <c r="B296" i="17"/>
  <c r="C296" i="17"/>
  <c r="D296" i="17"/>
  <c r="F296" i="17"/>
  <c r="G296" i="17"/>
  <c r="H296" i="17"/>
  <c r="I296" i="17"/>
  <c r="J296" i="17"/>
  <c r="B297" i="17"/>
  <c r="C297" i="17"/>
  <c r="D297" i="17"/>
  <c r="F297" i="17"/>
  <c r="G297" i="17"/>
  <c r="H297" i="17"/>
  <c r="I297" i="17"/>
  <c r="J297" i="17"/>
  <c r="B298" i="17"/>
  <c r="C298" i="17"/>
  <c r="D298" i="17"/>
  <c r="F298" i="17"/>
  <c r="G298" i="17"/>
  <c r="H298" i="17"/>
  <c r="I298" i="17"/>
  <c r="J298" i="17"/>
  <c r="B299" i="17"/>
  <c r="C299" i="17"/>
  <c r="D299" i="17"/>
  <c r="F299" i="17"/>
  <c r="G299" i="17"/>
  <c r="H299" i="17"/>
  <c r="I299" i="17"/>
  <c r="J299" i="17"/>
  <c r="B300" i="17"/>
  <c r="C300" i="17"/>
  <c r="D300" i="17"/>
  <c r="F300" i="17"/>
  <c r="G300" i="17"/>
  <c r="H300" i="17"/>
  <c r="I300" i="17"/>
  <c r="J300" i="17"/>
  <c r="B301" i="17"/>
  <c r="C301" i="17"/>
  <c r="D301" i="17"/>
  <c r="F301" i="17"/>
  <c r="G301" i="17"/>
  <c r="H301" i="17"/>
  <c r="I301" i="17"/>
  <c r="J301" i="17"/>
  <c r="B302" i="17"/>
  <c r="C302" i="17"/>
  <c r="D302" i="17"/>
  <c r="F302" i="17"/>
  <c r="G302" i="17"/>
  <c r="H302" i="17"/>
  <c r="I302" i="17"/>
  <c r="J302" i="17"/>
  <c r="B303" i="17"/>
  <c r="C303" i="17"/>
  <c r="D303" i="17"/>
  <c r="F303" i="17"/>
  <c r="G303" i="17"/>
  <c r="H303" i="17"/>
  <c r="I303" i="17"/>
  <c r="J303" i="17"/>
  <c r="B304" i="17"/>
  <c r="C304" i="17"/>
  <c r="D304" i="17"/>
  <c r="F304" i="17"/>
  <c r="G304" i="17"/>
  <c r="H304" i="17"/>
  <c r="I304" i="17"/>
  <c r="J304" i="17"/>
  <c r="B305" i="17"/>
  <c r="C305" i="17"/>
  <c r="D305" i="17"/>
  <c r="F305" i="17"/>
  <c r="G305" i="17"/>
  <c r="H305" i="17"/>
  <c r="I305" i="17"/>
  <c r="J305" i="17"/>
  <c r="B306" i="17"/>
  <c r="C306" i="17"/>
  <c r="D306" i="17"/>
  <c r="F306" i="17"/>
  <c r="G306" i="17"/>
  <c r="H306" i="17"/>
  <c r="I306" i="17"/>
  <c r="J306" i="17"/>
  <c r="B307" i="17"/>
  <c r="C307" i="17"/>
  <c r="D307" i="17"/>
  <c r="F307" i="17"/>
  <c r="G307" i="17"/>
  <c r="H307" i="17"/>
  <c r="I307" i="17"/>
  <c r="J307" i="17"/>
  <c r="B308" i="17"/>
  <c r="C308" i="17"/>
  <c r="D308" i="17"/>
  <c r="F308" i="17"/>
  <c r="G308" i="17"/>
  <c r="H308" i="17"/>
  <c r="I308" i="17"/>
  <c r="J308" i="17"/>
  <c r="B309" i="17"/>
  <c r="C309" i="17"/>
  <c r="D309" i="17"/>
  <c r="F309" i="17"/>
  <c r="G309" i="17"/>
  <c r="H309" i="17"/>
  <c r="I309" i="17"/>
  <c r="J309" i="17"/>
  <c r="B310" i="17"/>
  <c r="C310" i="17"/>
  <c r="D310" i="17"/>
  <c r="F310" i="17"/>
  <c r="G310" i="17"/>
  <c r="H310" i="17"/>
  <c r="I310" i="17"/>
  <c r="J310" i="17"/>
  <c r="B311" i="17"/>
  <c r="C311" i="17"/>
  <c r="D311" i="17"/>
  <c r="F311" i="17"/>
  <c r="G311" i="17"/>
  <c r="H311" i="17"/>
  <c r="I311" i="17"/>
  <c r="J311" i="17"/>
  <c r="B312" i="17"/>
  <c r="C312" i="17"/>
  <c r="D312" i="17"/>
  <c r="F312" i="17"/>
  <c r="G312" i="17"/>
  <c r="H312" i="17"/>
  <c r="I312" i="17"/>
  <c r="J312" i="17"/>
  <c r="B313" i="17"/>
  <c r="C313" i="17"/>
  <c r="D313" i="17"/>
  <c r="F313" i="17"/>
  <c r="G313" i="17"/>
  <c r="H313" i="17"/>
  <c r="I313" i="17"/>
  <c r="J313" i="17"/>
  <c r="B314" i="17"/>
  <c r="C314" i="17"/>
  <c r="D314" i="17"/>
  <c r="F314" i="17"/>
  <c r="G314" i="17"/>
  <c r="H314" i="17"/>
  <c r="I314" i="17"/>
  <c r="J314" i="17"/>
  <c r="B315" i="17"/>
  <c r="C315" i="17"/>
  <c r="D315" i="17"/>
  <c r="F315" i="17"/>
  <c r="G315" i="17"/>
  <c r="H315" i="17"/>
  <c r="I315" i="17"/>
  <c r="J315" i="17"/>
  <c r="B316" i="17"/>
  <c r="C316" i="17"/>
  <c r="D316" i="17"/>
  <c r="F316" i="17"/>
  <c r="G316" i="17"/>
  <c r="H316" i="17"/>
  <c r="I316" i="17"/>
  <c r="J316" i="17"/>
  <c r="B317" i="17"/>
  <c r="C317" i="17"/>
  <c r="D317" i="17"/>
  <c r="F317" i="17"/>
  <c r="G317" i="17"/>
  <c r="H317" i="17"/>
  <c r="I317" i="17"/>
  <c r="J317" i="17"/>
  <c r="B318" i="17"/>
  <c r="C318" i="17"/>
  <c r="D318" i="17"/>
  <c r="F318" i="17"/>
  <c r="G318" i="17"/>
  <c r="H318" i="17"/>
  <c r="I318" i="17"/>
  <c r="J318" i="17"/>
  <c r="B319" i="17"/>
  <c r="C319" i="17"/>
  <c r="D319" i="17"/>
  <c r="F319" i="17"/>
  <c r="G319" i="17"/>
  <c r="H319" i="17"/>
  <c r="I319" i="17"/>
  <c r="J319" i="17"/>
  <c r="B320" i="17"/>
  <c r="C320" i="17"/>
  <c r="D320" i="17"/>
  <c r="F320" i="17"/>
  <c r="G320" i="17"/>
  <c r="H320" i="17"/>
  <c r="I320" i="17"/>
  <c r="J320" i="17"/>
  <c r="B321" i="17"/>
  <c r="C321" i="17"/>
  <c r="D321" i="17"/>
  <c r="F321" i="17"/>
  <c r="G321" i="17"/>
  <c r="H321" i="17"/>
  <c r="I321" i="17"/>
  <c r="J321" i="17"/>
  <c r="B322" i="17"/>
  <c r="C322" i="17"/>
  <c r="D322" i="17"/>
  <c r="F322" i="17"/>
  <c r="G322" i="17"/>
  <c r="H322" i="17"/>
  <c r="I322" i="17"/>
  <c r="J322" i="17"/>
  <c r="B323" i="17"/>
  <c r="C323" i="17"/>
  <c r="D323" i="17"/>
  <c r="F323" i="17"/>
  <c r="G323" i="17"/>
  <c r="H323" i="17"/>
  <c r="I323" i="17"/>
  <c r="J323" i="17"/>
  <c r="B324" i="17"/>
  <c r="C324" i="17"/>
  <c r="D324" i="17"/>
  <c r="F324" i="17"/>
  <c r="G324" i="17"/>
  <c r="H324" i="17"/>
  <c r="I324" i="17"/>
  <c r="J324" i="17"/>
  <c r="B325" i="17"/>
  <c r="C325" i="17"/>
  <c r="D325" i="17"/>
  <c r="F325" i="17"/>
  <c r="G325" i="17"/>
  <c r="H325" i="17"/>
  <c r="I325" i="17"/>
  <c r="J325" i="17"/>
  <c r="B326" i="17"/>
  <c r="C326" i="17"/>
  <c r="D326" i="17"/>
  <c r="F326" i="17"/>
  <c r="G326" i="17"/>
  <c r="H326" i="17"/>
  <c r="I326" i="17"/>
  <c r="J326" i="17"/>
  <c r="B327" i="17"/>
  <c r="C327" i="17"/>
  <c r="D327" i="17"/>
  <c r="F327" i="17"/>
  <c r="G327" i="17"/>
  <c r="H327" i="17"/>
  <c r="I327" i="17"/>
  <c r="J327" i="17"/>
  <c r="B328" i="17"/>
  <c r="C328" i="17"/>
  <c r="D328" i="17"/>
  <c r="F328" i="17"/>
  <c r="G328" i="17"/>
  <c r="H328" i="17"/>
  <c r="I328" i="17"/>
  <c r="J328" i="17"/>
  <c r="B329" i="17"/>
  <c r="C329" i="17"/>
  <c r="D329" i="17"/>
  <c r="F329" i="17"/>
  <c r="G329" i="17"/>
  <c r="H329" i="17"/>
  <c r="I329" i="17"/>
  <c r="J329" i="17"/>
  <c r="B330" i="17"/>
  <c r="C330" i="17"/>
  <c r="D330" i="17"/>
  <c r="F330" i="17"/>
  <c r="G330" i="17"/>
  <c r="H330" i="17"/>
  <c r="I330" i="17"/>
  <c r="J330" i="17"/>
  <c r="B331" i="17"/>
  <c r="C331" i="17"/>
  <c r="D331" i="17"/>
  <c r="F331" i="17"/>
  <c r="G331" i="17"/>
  <c r="H331" i="17"/>
  <c r="I331" i="17"/>
  <c r="J331" i="17"/>
  <c r="B332" i="17"/>
  <c r="C332" i="17"/>
  <c r="D332" i="17"/>
  <c r="F332" i="17"/>
  <c r="G332" i="17"/>
  <c r="H332" i="17"/>
  <c r="I332" i="17"/>
  <c r="J332" i="17"/>
  <c r="B333" i="17"/>
  <c r="C333" i="17"/>
  <c r="D333" i="17"/>
  <c r="F333" i="17"/>
  <c r="G333" i="17"/>
  <c r="H333" i="17"/>
  <c r="I333" i="17"/>
  <c r="J333" i="17"/>
  <c r="B334" i="17"/>
  <c r="C334" i="17"/>
  <c r="D334" i="17"/>
  <c r="F334" i="17"/>
  <c r="G334" i="17"/>
  <c r="H334" i="17"/>
  <c r="I334" i="17"/>
  <c r="J334" i="17"/>
  <c r="B335" i="17"/>
  <c r="C335" i="17"/>
  <c r="D335" i="17"/>
  <c r="F335" i="17"/>
  <c r="G335" i="17"/>
  <c r="H335" i="17"/>
  <c r="I335" i="17"/>
  <c r="J335" i="17"/>
  <c r="B336" i="17"/>
  <c r="C336" i="17"/>
  <c r="D336" i="17"/>
  <c r="F336" i="17"/>
  <c r="G336" i="17"/>
  <c r="H336" i="17"/>
  <c r="I336" i="17"/>
  <c r="J336" i="17"/>
  <c r="B337" i="17"/>
  <c r="C337" i="17"/>
  <c r="D337" i="17"/>
  <c r="F337" i="17"/>
  <c r="G337" i="17"/>
  <c r="H337" i="17"/>
  <c r="I337" i="17"/>
  <c r="J337" i="17"/>
  <c r="B338" i="17"/>
  <c r="C338" i="17"/>
  <c r="D338" i="17"/>
  <c r="F338" i="17"/>
  <c r="G338" i="17"/>
  <c r="H338" i="17"/>
  <c r="I338" i="17"/>
  <c r="J338" i="17"/>
  <c r="B339" i="17"/>
  <c r="C339" i="17"/>
  <c r="D339" i="17"/>
  <c r="F339" i="17"/>
  <c r="G339" i="17"/>
  <c r="H339" i="17"/>
  <c r="I339" i="17"/>
  <c r="J339" i="17"/>
  <c r="B340" i="17"/>
  <c r="C340" i="17"/>
  <c r="D340" i="17"/>
  <c r="F340" i="17"/>
  <c r="G340" i="17"/>
  <c r="H340" i="17"/>
  <c r="I340" i="17"/>
  <c r="J340" i="17"/>
  <c r="B341" i="17"/>
  <c r="C341" i="17"/>
  <c r="D341" i="17"/>
  <c r="F341" i="17"/>
  <c r="G341" i="17"/>
  <c r="H341" i="17"/>
  <c r="I341" i="17"/>
  <c r="J341" i="17"/>
  <c r="B342" i="17"/>
  <c r="C342" i="17"/>
  <c r="D342" i="17"/>
  <c r="F342" i="17"/>
  <c r="G342" i="17"/>
  <c r="H342" i="17"/>
  <c r="I342" i="17"/>
  <c r="J342" i="17"/>
  <c r="B343" i="17"/>
  <c r="C343" i="17"/>
  <c r="D343" i="17"/>
  <c r="F343" i="17"/>
  <c r="G343" i="17"/>
  <c r="H343" i="17"/>
  <c r="I343" i="17"/>
  <c r="J343" i="17"/>
  <c r="B344" i="17"/>
  <c r="C344" i="17"/>
  <c r="D344" i="17"/>
  <c r="F344" i="17"/>
  <c r="G344" i="17"/>
  <c r="H344" i="17"/>
  <c r="I344" i="17"/>
  <c r="J344" i="17"/>
  <c r="B345" i="17"/>
  <c r="C345" i="17"/>
  <c r="D345" i="17"/>
  <c r="F345" i="17"/>
  <c r="G345" i="17"/>
  <c r="H345" i="17"/>
  <c r="I345" i="17"/>
  <c r="J345" i="17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B100" i="16"/>
  <c r="C100" i="16"/>
  <c r="D100" i="16"/>
  <c r="F100" i="16"/>
  <c r="G100" i="16"/>
  <c r="H100" i="16"/>
  <c r="I100" i="16"/>
  <c r="J100" i="16"/>
  <c r="B101" i="16"/>
  <c r="C101" i="16"/>
  <c r="D101" i="16"/>
  <c r="F101" i="16"/>
  <c r="G101" i="16"/>
  <c r="H101" i="16"/>
  <c r="I101" i="16"/>
  <c r="J101" i="16"/>
  <c r="B102" i="16"/>
  <c r="C102" i="16"/>
  <c r="D102" i="16"/>
  <c r="F102" i="16"/>
  <c r="G102" i="16"/>
  <c r="H102" i="16"/>
  <c r="I102" i="16"/>
  <c r="J102" i="16"/>
  <c r="B103" i="16"/>
  <c r="C103" i="16"/>
  <c r="D103" i="16"/>
  <c r="F103" i="16"/>
  <c r="G103" i="16"/>
  <c r="H103" i="16"/>
  <c r="I103" i="16"/>
  <c r="J103" i="16"/>
  <c r="B104" i="16"/>
  <c r="C104" i="16"/>
  <c r="D104" i="16"/>
  <c r="F104" i="16"/>
  <c r="G104" i="16"/>
  <c r="H104" i="16"/>
  <c r="I104" i="16"/>
  <c r="J104" i="16"/>
  <c r="B105" i="16"/>
  <c r="C105" i="16"/>
  <c r="D105" i="16"/>
  <c r="F105" i="16"/>
  <c r="G105" i="16"/>
  <c r="H105" i="16"/>
  <c r="I105" i="16"/>
  <c r="J105" i="16"/>
  <c r="B106" i="16"/>
  <c r="C106" i="16"/>
  <c r="D106" i="16"/>
  <c r="F106" i="16"/>
  <c r="G106" i="16"/>
  <c r="H106" i="16"/>
  <c r="I106" i="16"/>
  <c r="J106" i="16"/>
  <c r="B107" i="16"/>
  <c r="C107" i="16"/>
  <c r="D107" i="16"/>
  <c r="F107" i="16"/>
  <c r="G107" i="16"/>
  <c r="H107" i="16"/>
  <c r="I107" i="16"/>
  <c r="J107" i="16"/>
  <c r="B108" i="16"/>
  <c r="C108" i="16"/>
  <c r="D108" i="16"/>
  <c r="F108" i="16"/>
  <c r="G108" i="16"/>
  <c r="H108" i="16"/>
  <c r="I108" i="16"/>
  <c r="J108" i="16"/>
  <c r="B109" i="16"/>
  <c r="C109" i="16"/>
  <c r="D109" i="16"/>
  <c r="F109" i="16"/>
  <c r="G109" i="16"/>
  <c r="H109" i="16"/>
  <c r="I109" i="16"/>
  <c r="J109" i="16"/>
  <c r="B110" i="16"/>
  <c r="C110" i="16"/>
  <c r="D110" i="16"/>
  <c r="F110" i="16"/>
  <c r="G110" i="16"/>
  <c r="H110" i="16"/>
  <c r="I110" i="16"/>
  <c r="J110" i="16"/>
  <c r="B111" i="16"/>
  <c r="C111" i="16"/>
  <c r="D111" i="16"/>
  <c r="F111" i="16"/>
  <c r="G111" i="16"/>
  <c r="H111" i="16"/>
  <c r="I111" i="16"/>
  <c r="J111" i="16"/>
  <c r="B112" i="16"/>
  <c r="C112" i="16"/>
  <c r="D112" i="16"/>
  <c r="F112" i="16"/>
  <c r="G112" i="16"/>
  <c r="H112" i="16"/>
  <c r="I112" i="16"/>
  <c r="J112" i="16"/>
  <c r="B113" i="16"/>
  <c r="C113" i="16"/>
  <c r="D113" i="16"/>
  <c r="F113" i="16"/>
  <c r="G113" i="16"/>
  <c r="H113" i="16"/>
  <c r="I113" i="16"/>
  <c r="J113" i="16"/>
  <c r="B114" i="16"/>
  <c r="C114" i="16"/>
  <c r="D114" i="16"/>
  <c r="F114" i="16"/>
  <c r="G114" i="16"/>
  <c r="H114" i="16"/>
  <c r="I114" i="16"/>
  <c r="J114" i="16"/>
  <c r="B115" i="16"/>
  <c r="C115" i="16"/>
  <c r="D115" i="16"/>
  <c r="F115" i="16"/>
  <c r="G115" i="16"/>
  <c r="H115" i="16"/>
  <c r="I115" i="16"/>
  <c r="J115" i="16"/>
  <c r="B116" i="16"/>
  <c r="C116" i="16"/>
  <c r="D116" i="16"/>
  <c r="F116" i="16"/>
  <c r="G116" i="16"/>
  <c r="H116" i="16"/>
  <c r="I116" i="16"/>
  <c r="J116" i="16"/>
  <c r="B117" i="16"/>
  <c r="C117" i="16"/>
  <c r="D117" i="16"/>
  <c r="F117" i="16"/>
  <c r="G117" i="16"/>
  <c r="H117" i="16"/>
  <c r="I117" i="16"/>
  <c r="J117" i="16"/>
  <c r="B118" i="16"/>
  <c r="C118" i="16"/>
  <c r="D118" i="16"/>
  <c r="F118" i="16"/>
  <c r="G118" i="16"/>
  <c r="H118" i="16"/>
  <c r="I118" i="16"/>
  <c r="J118" i="16"/>
  <c r="B119" i="16"/>
  <c r="C119" i="16"/>
  <c r="D119" i="16"/>
  <c r="F119" i="16"/>
  <c r="G119" i="16"/>
  <c r="H119" i="16"/>
  <c r="I119" i="16"/>
  <c r="J119" i="16"/>
  <c r="B120" i="16"/>
  <c r="C120" i="16"/>
  <c r="D120" i="16"/>
  <c r="F120" i="16"/>
  <c r="G120" i="16"/>
  <c r="H120" i="16"/>
  <c r="I120" i="16"/>
  <c r="J120" i="16"/>
  <c r="B121" i="16"/>
  <c r="C121" i="16"/>
  <c r="D121" i="16"/>
  <c r="F121" i="16"/>
  <c r="G121" i="16"/>
  <c r="H121" i="16"/>
  <c r="I121" i="16"/>
  <c r="J121" i="16"/>
  <c r="B122" i="16"/>
  <c r="C122" i="16"/>
  <c r="D122" i="16"/>
  <c r="F122" i="16"/>
  <c r="G122" i="16"/>
  <c r="H122" i="16"/>
  <c r="I122" i="16"/>
  <c r="J122" i="16"/>
  <c r="B123" i="16"/>
  <c r="C123" i="16"/>
  <c r="D123" i="16"/>
  <c r="F123" i="16"/>
  <c r="G123" i="16"/>
  <c r="H123" i="16"/>
  <c r="I123" i="16"/>
  <c r="J123" i="16"/>
  <c r="B124" i="16"/>
  <c r="C124" i="16"/>
  <c r="D124" i="16"/>
  <c r="F124" i="16"/>
  <c r="G124" i="16"/>
  <c r="H124" i="16"/>
  <c r="I124" i="16"/>
  <c r="J124" i="16"/>
  <c r="B125" i="16"/>
  <c r="C125" i="16"/>
  <c r="D125" i="16"/>
  <c r="F125" i="16"/>
  <c r="G125" i="16"/>
  <c r="H125" i="16"/>
  <c r="I125" i="16"/>
  <c r="J125" i="16"/>
  <c r="B126" i="16"/>
  <c r="C126" i="16"/>
  <c r="D126" i="16"/>
  <c r="F126" i="16"/>
  <c r="G126" i="16"/>
  <c r="H126" i="16"/>
  <c r="I126" i="16"/>
  <c r="J126" i="16"/>
  <c r="B127" i="16"/>
  <c r="C127" i="16"/>
  <c r="D127" i="16"/>
  <c r="F127" i="16"/>
  <c r="G127" i="16"/>
  <c r="H127" i="16"/>
  <c r="I127" i="16"/>
  <c r="J127" i="16"/>
  <c r="B128" i="16"/>
  <c r="C128" i="16"/>
  <c r="D128" i="16"/>
  <c r="F128" i="16"/>
  <c r="G128" i="16"/>
  <c r="H128" i="16"/>
  <c r="I128" i="16"/>
  <c r="J128" i="16"/>
  <c r="B129" i="16"/>
  <c r="C129" i="16"/>
  <c r="D129" i="16"/>
  <c r="F129" i="16"/>
  <c r="G129" i="16"/>
  <c r="H129" i="16"/>
  <c r="I129" i="16"/>
  <c r="J129" i="16"/>
  <c r="B130" i="16"/>
  <c r="C130" i="16"/>
  <c r="D130" i="16"/>
  <c r="F130" i="16"/>
  <c r="G130" i="16"/>
  <c r="H130" i="16"/>
  <c r="I130" i="16"/>
  <c r="J130" i="16"/>
  <c r="B131" i="16"/>
  <c r="C131" i="16"/>
  <c r="D131" i="16"/>
  <c r="F131" i="16"/>
  <c r="G131" i="16"/>
  <c r="H131" i="16"/>
  <c r="I131" i="16"/>
  <c r="J131" i="16"/>
  <c r="B132" i="16"/>
  <c r="C132" i="16"/>
  <c r="D132" i="16"/>
  <c r="F132" i="16"/>
  <c r="G132" i="16"/>
  <c r="H132" i="16"/>
  <c r="I132" i="16"/>
  <c r="J132" i="16"/>
  <c r="B133" i="16"/>
  <c r="C133" i="16"/>
  <c r="D133" i="16"/>
  <c r="F133" i="16"/>
  <c r="G133" i="16"/>
  <c r="H133" i="16"/>
  <c r="I133" i="16"/>
  <c r="J133" i="16"/>
  <c r="B134" i="16"/>
  <c r="C134" i="16"/>
  <c r="D134" i="16"/>
  <c r="F134" i="16"/>
  <c r="G134" i="16"/>
  <c r="H134" i="16"/>
  <c r="I134" i="16"/>
  <c r="J134" i="16"/>
  <c r="B135" i="16"/>
  <c r="C135" i="16"/>
  <c r="D135" i="16"/>
  <c r="F135" i="16"/>
  <c r="G135" i="16"/>
  <c r="H135" i="16"/>
  <c r="I135" i="16"/>
  <c r="J135" i="16"/>
  <c r="B136" i="16"/>
  <c r="C136" i="16"/>
  <c r="D136" i="16"/>
  <c r="F136" i="16"/>
  <c r="G136" i="16"/>
  <c r="H136" i="16"/>
  <c r="I136" i="16"/>
  <c r="J136" i="16"/>
  <c r="B137" i="16"/>
  <c r="C137" i="16"/>
  <c r="D137" i="16"/>
  <c r="F137" i="16"/>
  <c r="G137" i="16"/>
  <c r="H137" i="16"/>
  <c r="I137" i="16"/>
  <c r="J137" i="16"/>
  <c r="B138" i="16"/>
  <c r="C138" i="16"/>
  <c r="D138" i="16"/>
  <c r="F138" i="16"/>
  <c r="G138" i="16"/>
  <c r="H138" i="16"/>
  <c r="I138" i="16"/>
  <c r="J138" i="16"/>
  <c r="B139" i="16"/>
  <c r="C139" i="16"/>
  <c r="D139" i="16"/>
  <c r="F139" i="16"/>
  <c r="G139" i="16"/>
  <c r="H139" i="16"/>
  <c r="I139" i="16"/>
  <c r="J139" i="16"/>
  <c r="B140" i="16"/>
  <c r="C140" i="16"/>
  <c r="D140" i="16"/>
  <c r="F140" i="16"/>
  <c r="G140" i="16"/>
  <c r="H140" i="16"/>
  <c r="I140" i="16"/>
  <c r="J140" i="16"/>
  <c r="B141" i="16"/>
  <c r="C141" i="16"/>
  <c r="D141" i="16"/>
  <c r="F141" i="16"/>
  <c r="G141" i="16"/>
  <c r="H141" i="16"/>
  <c r="I141" i="16"/>
  <c r="J141" i="16"/>
  <c r="B142" i="16"/>
  <c r="C142" i="16"/>
  <c r="D142" i="16"/>
  <c r="F142" i="16"/>
  <c r="G142" i="16"/>
  <c r="H142" i="16"/>
  <c r="I142" i="16"/>
  <c r="J142" i="16"/>
  <c r="B143" i="16"/>
  <c r="C143" i="16"/>
  <c r="D143" i="16"/>
  <c r="F143" i="16"/>
  <c r="G143" i="16"/>
  <c r="H143" i="16"/>
  <c r="I143" i="16"/>
  <c r="J143" i="16"/>
  <c r="B144" i="16"/>
  <c r="C144" i="16"/>
  <c r="D144" i="16"/>
  <c r="F144" i="16"/>
  <c r="G144" i="16"/>
  <c r="H144" i="16"/>
  <c r="I144" i="16"/>
  <c r="J144" i="16"/>
  <c r="B145" i="16"/>
  <c r="C145" i="16"/>
  <c r="D145" i="16"/>
  <c r="F145" i="16"/>
  <c r="G145" i="16"/>
  <c r="H145" i="16"/>
  <c r="I145" i="16"/>
  <c r="J145" i="16"/>
  <c r="B146" i="16"/>
  <c r="C146" i="16"/>
  <c r="D146" i="16"/>
  <c r="F146" i="16"/>
  <c r="G146" i="16"/>
  <c r="H146" i="16"/>
  <c r="I146" i="16"/>
  <c r="J146" i="16"/>
  <c r="B147" i="16"/>
  <c r="C147" i="16"/>
  <c r="D147" i="16"/>
  <c r="F147" i="16"/>
  <c r="G147" i="16"/>
  <c r="H147" i="16"/>
  <c r="I147" i="16"/>
  <c r="J147" i="16"/>
  <c r="B148" i="16"/>
  <c r="C148" i="16"/>
  <c r="D148" i="16"/>
  <c r="F148" i="16"/>
  <c r="G148" i="16"/>
  <c r="H148" i="16"/>
  <c r="I148" i="16"/>
  <c r="J148" i="16"/>
  <c r="B149" i="16"/>
  <c r="C149" i="16"/>
  <c r="D149" i="16"/>
  <c r="F149" i="16"/>
  <c r="G149" i="16"/>
  <c r="H149" i="16"/>
  <c r="I149" i="16"/>
  <c r="J149" i="16"/>
  <c r="B150" i="16"/>
  <c r="C150" i="16"/>
  <c r="D150" i="16"/>
  <c r="F150" i="16"/>
  <c r="G150" i="16"/>
  <c r="H150" i="16"/>
  <c r="I150" i="16"/>
  <c r="J150" i="16"/>
  <c r="B151" i="16"/>
  <c r="C151" i="16"/>
  <c r="D151" i="16"/>
  <c r="F151" i="16"/>
  <c r="G151" i="16"/>
  <c r="H151" i="16"/>
  <c r="I151" i="16"/>
  <c r="J151" i="16"/>
  <c r="B152" i="16"/>
  <c r="C152" i="16"/>
  <c r="D152" i="16"/>
  <c r="F152" i="16"/>
  <c r="G152" i="16"/>
  <c r="H152" i="16"/>
  <c r="I152" i="16"/>
  <c r="J152" i="16"/>
  <c r="B153" i="16"/>
  <c r="C153" i="16"/>
  <c r="D153" i="16"/>
  <c r="F153" i="16"/>
  <c r="G153" i="16"/>
  <c r="H153" i="16"/>
  <c r="I153" i="16"/>
  <c r="J153" i="16"/>
  <c r="B154" i="16"/>
  <c r="C154" i="16"/>
  <c r="D154" i="16"/>
  <c r="F154" i="16"/>
  <c r="G154" i="16"/>
  <c r="H154" i="16"/>
  <c r="I154" i="16"/>
  <c r="J154" i="16"/>
  <c r="B155" i="16"/>
  <c r="C155" i="16"/>
  <c r="D155" i="16"/>
  <c r="F155" i="16"/>
  <c r="G155" i="16"/>
  <c r="H155" i="16"/>
  <c r="I155" i="16"/>
  <c r="J155" i="16"/>
  <c r="B156" i="16"/>
  <c r="C156" i="16"/>
  <c r="D156" i="16"/>
  <c r="F156" i="16"/>
  <c r="G156" i="16"/>
  <c r="H156" i="16"/>
  <c r="I156" i="16"/>
  <c r="J156" i="16"/>
  <c r="B157" i="16"/>
  <c r="C157" i="16"/>
  <c r="D157" i="16"/>
  <c r="F157" i="16"/>
  <c r="G157" i="16"/>
  <c r="H157" i="16"/>
  <c r="I157" i="16"/>
  <c r="J157" i="16"/>
  <c r="B158" i="16"/>
  <c r="C158" i="16"/>
  <c r="D158" i="16"/>
  <c r="F158" i="16"/>
  <c r="G158" i="16"/>
  <c r="H158" i="16"/>
  <c r="I158" i="16"/>
  <c r="J158" i="16"/>
  <c r="B159" i="16"/>
  <c r="C159" i="16"/>
  <c r="D159" i="16"/>
  <c r="F159" i="16"/>
  <c r="G159" i="16"/>
  <c r="H159" i="16"/>
  <c r="I159" i="16"/>
  <c r="J159" i="16"/>
  <c r="B160" i="16"/>
  <c r="C160" i="16"/>
  <c r="D160" i="16"/>
  <c r="F160" i="16"/>
  <c r="G160" i="16"/>
  <c r="H160" i="16"/>
  <c r="I160" i="16"/>
  <c r="J160" i="16"/>
  <c r="B161" i="16"/>
  <c r="C161" i="16"/>
  <c r="D161" i="16"/>
  <c r="F161" i="16"/>
  <c r="G161" i="16"/>
  <c r="H161" i="16"/>
  <c r="I161" i="16"/>
  <c r="J161" i="16"/>
  <c r="B162" i="16"/>
  <c r="C162" i="16"/>
  <c r="D162" i="16"/>
  <c r="F162" i="16"/>
  <c r="G162" i="16"/>
  <c r="H162" i="16"/>
  <c r="I162" i="16"/>
  <c r="J162" i="16"/>
  <c r="B163" i="16"/>
  <c r="C163" i="16"/>
  <c r="D163" i="16"/>
  <c r="F163" i="16"/>
  <c r="G163" i="16"/>
  <c r="H163" i="16"/>
  <c r="I163" i="16"/>
  <c r="J163" i="16"/>
  <c r="B164" i="16"/>
  <c r="C164" i="16"/>
  <c r="D164" i="16"/>
  <c r="F164" i="16"/>
  <c r="G164" i="16"/>
  <c r="H164" i="16"/>
  <c r="I164" i="16"/>
  <c r="J164" i="16"/>
  <c r="B165" i="16"/>
  <c r="C165" i="16"/>
  <c r="D165" i="16"/>
  <c r="F165" i="16"/>
  <c r="G165" i="16"/>
  <c r="H165" i="16"/>
  <c r="I165" i="16"/>
  <c r="J165" i="16"/>
  <c r="B166" i="16"/>
  <c r="C166" i="16"/>
  <c r="D166" i="16"/>
  <c r="F166" i="16"/>
  <c r="G166" i="16"/>
  <c r="H166" i="16"/>
  <c r="I166" i="16"/>
  <c r="J166" i="16"/>
  <c r="B167" i="16"/>
  <c r="C167" i="16"/>
  <c r="D167" i="16"/>
  <c r="F167" i="16"/>
  <c r="G167" i="16"/>
  <c r="H167" i="16"/>
  <c r="I167" i="16"/>
  <c r="J167" i="16"/>
  <c r="B168" i="16"/>
  <c r="C168" i="16"/>
  <c r="D168" i="16"/>
  <c r="F168" i="16"/>
  <c r="G168" i="16"/>
  <c r="H168" i="16"/>
  <c r="I168" i="16"/>
  <c r="J168" i="16"/>
  <c r="B169" i="16"/>
  <c r="C169" i="16"/>
  <c r="D169" i="16"/>
  <c r="F169" i="16"/>
  <c r="G169" i="16"/>
  <c r="H169" i="16"/>
  <c r="I169" i="16"/>
  <c r="J169" i="16"/>
  <c r="B170" i="16"/>
  <c r="C170" i="16"/>
  <c r="D170" i="16"/>
  <c r="F170" i="16"/>
  <c r="G170" i="16"/>
  <c r="H170" i="16"/>
  <c r="I170" i="16"/>
  <c r="J170" i="16"/>
  <c r="B171" i="16"/>
  <c r="C171" i="16"/>
  <c r="D171" i="16"/>
  <c r="F171" i="16"/>
  <c r="G171" i="16"/>
  <c r="H171" i="16"/>
  <c r="I171" i="16"/>
  <c r="J171" i="16"/>
  <c r="B172" i="16"/>
  <c r="C172" i="16"/>
  <c r="D172" i="16"/>
  <c r="F172" i="16"/>
  <c r="G172" i="16"/>
  <c r="H172" i="16"/>
  <c r="I172" i="16"/>
  <c r="J172" i="16"/>
  <c r="B173" i="16"/>
  <c r="C173" i="16"/>
  <c r="D173" i="16"/>
  <c r="F173" i="16"/>
  <c r="G173" i="16"/>
  <c r="H173" i="16"/>
  <c r="I173" i="16"/>
  <c r="J173" i="16"/>
  <c r="B174" i="16"/>
  <c r="C174" i="16"/>
  <c r="D174" i="16"/>
  <c r="F174" i="16"/>
  <c r="G174" i="16"/>
  <c r="H174" i="16"/>
  <c r="I174" i="16"/>
  <c r="J174" i="16"/>
  <c r="B175" i="16"/>
  <c r="C175" i="16"/>
  <c r="D175" i="16"/>
  <c r="F175" i="16"/>
  <c r="G175" i="16"/>
  <c r="H175" i="16"/>
  <c r="I175" i="16"/>
  <c r="J175" i="16"/>
  <c r="B176" i="16"/>
  <c r="C176" i="16"/>
  <c r="D176" i="16"/>
  <c r="F176" i="16"/>
  <c r="G176" i="16"/>
  <c r="H176" i="16"/>
  <c r="I176" i="16"/>
  <c r="J176" i="16"/>
  <c r="B177" i="16"/>
  <c r="C177" i="16"/>
  <c r="D177" i="16"/>
  <c r="F177" i="16"/>
  <c r="G177" i="16"/>
  <c r="H177" i="16"/>
  <c r="I177" i="16"/>
  <c r="J177" i="16"/>
  <c r="B178" i="16"/>
  <c r="C178" i="16"/>
  <c r="D178" i="16"/>
  <c r="F178" i="16"/>
  <c r="G178" i="16"/>
  <c r="H178" i="16"/>
  <c r="I178" i="16"/>
  <c r="J178" i="16"/>
  <c r="B179" i="16"/>
  <c r="C179" i="16"/>
  <c r="D179" i="16"/>
  <c r="F179" i="16"/>
  <c r="G179" i="16"/>
  <c r="H179" i="16"/>
  <c r="I179" i="16"/>
  <c r="J179" i="16"/>
  <c r="B180" i="16"/>
  <c r="C180" i="16"/>
  <c r="D180" i="16"/>
  <c r="F180" i="16"/>
  <c r="G180" i="16"/>
  <c r="H180" i="16"/>
  <c r="I180" i="16"/>
  <c r="J180" i="16"/>
  <c r="B181" i="16"/>
  <c r="C181" i="16"/>
  <c r="D181" i="16"/>
  <c r="F181" i="16"/>
  <c r="G181" i="16"/>
  <c r="H181" i="16"/>
  <c r="I181" i="16"/>
  <c r="J181" i="16"/>
  <c r="B182" i="16"/>
  <c r="C182" i="16"/>
  <c r="D182" i="16"/>
  <c r="F182" i="16"/>
  <c r="G182" i="16"/>
  <c r="H182" i="16"/>
  <c r="I182" i="16"/>
  <c r="J182" i="16"/>
  <c r="B183" i="16"/>
  <c r="C183" i="16"/>
  <c r="D183" i="16"/>
  <c r="F183" i="16"/>
  <c r="G183" i="16"/>
  <c r="H183" i="16"/>
  <c r="I183" i="16"/>
  <c r="J183" i="16"/>
  <c r="B184" i="16"/>
  <c r="C184" i="16"/>
  <c r="D184" i="16"/>
  <c r="F184" i="16"/>
  <c r="G184" i="16"/>
  <c r="H184" i="16"/>
  <c r="I184" i="16"/>
  <c r="J184" i="16"/>
  <c r="B185" i="16"/>
  <c r="C185" i="16"/>
  <c r="D185" i="16"/>
  <c r="F185" i="16"/>
  <c r="G185" i="16"/>
  <c r="H185" i="16"/>
  <c r="I185" i="16"/>
  <c r="J185" i="16"/>
  <c r="B186" i="16"/>
  <c r="C186" i="16"/>
  <c r="D186" i="16"/>
  <c r="F186" i="16"/>
  <c r="G186" i="16"/>
  <c r="H186" i="16"/>
  <c r="I186" i="16"/>
  <c r="J186" i="16"/>
  <c r="B187" i="16"/>
  <c r="C187" i="16"/>
  <c r="D187" i="16"/>
  <c r="F187" i="16"/>
  <c r="G187" i="16"/>
  <c r="H187" i="16"/>
  <c r="I187" i="16"/>
  <c r="J187" i="16"/>
  <c r="B188" i="16"/>
  <c r="C188" i="16"/>
  <c r="D188" i="16"/>
  <c r="F188" i="16"/>
  <c r="G188" i="16"/>
  <c r="H188" i="16"/>
  <c r="I188" i="16"/>
  <c r="J188" i="16"/>
  <c r="B189" i="16"/>
  <c r="C189" i="16"/>
  <c r="D189" i="16"/>
  <c r="F189" i="16"/>
  <c r="G189" i="16"/>
  <c r="H189" i="16"/>
  <c r="I189" i="16"/>
  <c r="J189" i="16"/>
  <c r="B190" i="16"/>
  <c r="C190" i="16"/>
  <c r="D190" i="16"/>
  <c r="F190" i="16"/>
  <c r="G190" i="16"/>
  <c r="H190" i="16"/>
  <c r="I190" i="16"/>
  <c r="J190" i="16"/>
  <c r="B191" i="16"/>
  <c r="C191" i="16"/>
  <c r="D191" i="16"/>
  <c r="F191" i="16"/>
  <c r="G191" i="16"/>
  <c r="H191" i="16"/>
  <c r="I191" i="16"/>
  <c r="J191" i="16"/>
  <c r="B192" i="16"/>
  <c r="C192" i="16"/>
  <c r="D192" i="16"/>
  <c r="F192" i="16"/>
  <c r="G192" i="16"/>
  <c r="H192" i="16"/>
  <c r="I192" i="16"/>
  <c r="J192" i="16"/>
  <c r="B193" i="16"/>
  <c r="C193" i="16"/>
  <c r="D193" i="16"/>
  <c r="F193" i="16"/>
  <c r="G193" i="16"/>
  <c r="H193" i="16"/>
  <c r="I193" i="16"/>
  <c r="J193" i="16"/>
  <c r="B194" i="16"/>
  <c r="C194" i="16"/>
  <c r="D194" i="16"/>
  <c r="F194" i="16"/>
  <c r="G194" i="16"/>
  <c r="H194" i="16"/>
  <c r="I194" i="16"/>
  <c r="J194" i="16"/>
  <c r="B195" i="16"/>
  <c r="C195" i="16"/>
  <c r="D195" i="16"/>
  <c r="F195" i="16"/>
  <c r="G195" i="16"/>
  <c r="H195" i="16"/>
  <c r="I195" i="16"/>
  <c r="J195" i="16"/>
  <c r="B196" i="16"/>
  <c r="C196" i="16"/>
  <c r="D196" i="16"/>
  <c r="F196" i="16"/>
  <c r="G196" i="16"/>
  <c r="H196" i="16"/>
  <c r="I196" i="16"/>
  <c r="J196" i="16"/>
  <c r="B197" i="16"/>
  <c r="C197" i="16"/>
  <c r="D197" i="16"/>
  <c r="F197" i="16"/>
  <c r="G197" i="16"/>
  <c r="H197" i="16"/>
  <c r="I197" i="16"/>
  <c r="J197" i="16"/>
  <c r="B198" i="16"/>
  <c r="C198" i="16"/>
  <c r="D198" i="16"/>
  <c r="F198" i="16"/>
  <c r="G198" i="16"/>
  <c r="H198" i="16"/>
  <c r="I198" i="16"/>
  <c r="J198" i="16"/>
  <c r="B199" i="16"/>
  <c r="C199" i="16"/>
  <c r="D199" i="16"/>
  <c r="F199" i="16"/>
  <c r="G199" i="16"/>
  <c r="H199" i="16"/>
  <c r="I199" i="16"/>
  <c r="J199" i="16"/>
  <c r="B200" i="16"/>
  <c r="C200" i="16"/>
  <c r="D200" i="16"/>
  <c r="F200" i="16"/>
  <c r="G200" i="16"/>
  <c r="H200" i="16"/>
  <c r="I200" i="16"/>
  <c r="J200" i="16"/>
  <c r="B201" i="16"/>
  <c r="C201" i="16"/>
  <c r="D201" i="16"/>
  <c r="F201" i="16"/>
  <c r="G201" i="16"/>
  <c r="H201" i="16"/>
  <c r="I201" i="16"/>
  <c r="J201" i="16"/>
  <c r="B202" i="16"/>
  <c r="C202" i="16"/>
  <c r="D202" i="16"/>
  <c r="F202" i="16"/>
  <c r="G202" i="16"/>
  <c r="H202" i="16"/>
  <c r="I202" i="16"/>
  <c r="J202" i="16"/>
  <c r="B203" i="16"/>
  <c r="C203" i="16"/>
  <c r="D203" i="16"/>
  <c r="F203" i="16"/>
  <c r="G203" i="16"/>
  <c r="H203" i="16"/>
  <c r="I203" i="16"/>
  <c r="J203" i="16"/>
  <c r="B204" i="16"/>
  <c r="C204" i="16"/>
  <c r="D204" i="16"/>
  <c r="F204" i="16"/>
  <c r="G204" i="16"/>
  <c r="H204" i="16"/>
  <c r="I204" i="16"/>
  <c r="J204" i="16"/>
  <c r="B205" i="16"/>
  <c r="C205" i="16"/>
  <c r="D205" i="16"/>
  <c r="F205" i="16"/>
  <c r="G205" i="16"/>
  <c r="H205" i="16"/>
  <c r="I205" i="16"/>
  <c r="J205" i="16"/>
  <c r="B206" i="16"/>
  <c r="C206" i="16"/>
  <c r="D206" i="16"/>
  <c r="F206" i="16"/>
  <c r="G206" i="16"/>
  <c r="H206" i="16"/>
  <c r="I206" i="16"/>
  <c r="J206" i="16"/>
  <c r="B207" i="16"/>
  <c r="C207" i="16"/>
  <c r="D207" i="16"/>
  <c r="F207" i="16"/>
  <c r="G207" i="16"/>
  <c r="H207" i="16"/>
  <c r="I207" i="16"/>
  <c r="J207" i="16"/>
  <c r="B208" i="16"/>
  <c r="C208" i="16"/>
  <c r="D208" i="16"/>
  <c r="F208" i="16"/>
  <c r="G208" i="16"/>
  <c r="H208" i="16"/>
  <c r="I208" i="16"/>
  <c r="J208" i="16"/>
  <c r="B209" i="16"/>
  <c r="C209" i="16"/>
  <c r="D209" i="16"/>
  <c r="F209" i="16"/>
  <c r="G209" i="16"/>
  <c r="H209" i="16"/>
  <c r="I209" i="16"/>
  <c r="J209" i="16"/>
  <c r="B210" i="16"/>
  <c r="C210" i="16"/>
  <c r="D210" i="16"/>
  <c r="F210" i="16"/>
  <c r="G210" i="16"/>
  <c r="H210" i="16"/>
  <c r="I210" i="16"/>
  <c r="J210" i="16"/>
  <c r="B211" i="16"/>
  <c r="C211" i="16"/>
  <c r="D211" i="16"/>
  <c r="F211" i="16"/>
  <c r="G211" i="16"/>
  <c r="H211" i="16"/>
  <c r="I211" i="16"/>
  <c r="J211" i="16"/>
  <c r="B212" i="16"/>
  <c r="C212" i="16"/>
  <c r="D212" i="16"/>
  <c r="F212" i="16"/>
  <c r="G212" i="16"/>
  <c r="H212" i="16"/>
  <c r="I212" i="16"/>
  <c r="J212" i="16"/>
  <c r="B213" i="16"/>
  <c r="C213" i="16"/>
  <c r="D213" i="16"/>
  <c r="F213" i="16"/>
  <c r="G213" i="16"/>
  <c r="H213" i="16"/>
  <c r="I213" i="16"/>
  <c r="J213" i="16"/>
  <c r="B214" i="16"/>
  <c r="C214" i="16"/>
  <c r="D214" i="16"/>
  <c r="F214" i="16"/>
  <c r="G214" i="16"/>
  <c r="H214" i="16"/>
  <c r="I214" i="16"/>
  <c r="J214" i="16"/>
  <c r="B215" i="16"/>
  <c r="C215" i="16"/>
  <c r="D215" i="16"/>
  <c r="F215" i="16"/>
  <c r="G215" i="16"/>
  <c r="H215" i="16"/>
  <c r="I215" i="16"/>
  <c r="J215" i="16"/>
  <c r="B216" i="16"/>
  <c r="C216" i="16"/>
  <c r="D216" i="16"/>
  <c r="F216" i="16"/>
  <c r="G216" i="16"/>
  <c r="H216" i="16"/>
  <c r="I216" i="16"/>
  <c r="J216" i="16"/>
  <c r="B217" i="16"/>
  <c r="C217" i="16"/>
  <c r="D217" i="16"/>
  <c r="F217" i="16"/>
  <c r="G217" i="16"/>
  <c r="H217" i="16"/>
  <c r="I217" i="16"/>
  <c r="J217" i="16"/>
  <c r="B218" i="16"/>
  <c r="C218" i="16"/>
  <c r="D218" i="16"/>
  <c r="F218" i="16"/>
  <c r="G218" i="16"/>
  <c r="H218" i="16"/>
  <c r="I218" i="16"/>
  <c r="J218" i="16"/>
  <c r="B219" i="16"/>
  <c r="C219" i="16"/>
  <c r="D219" i="16"/>
  <c r="F219" i="16"/>
  <c r="G219" i="16"/>
  <c r="H219" i="16"/>
  <c r="I219" i="16"/>
  <c r="J219" i="16"/>
  <c r="B220" i="16"/>
  <c r="C220" i="16"/>
  <c r="D220" i="16"/>
  <c r="F220" i="16"/>
  <c r="G220" i="16"/>
  <c r="H220" i="16"/>
  <c r="I220" i="16"/>
  <c r="J220" i="16"/>
  <c r="B221" i="16"/>
  <c r="C221" i="16"/>
  <c r="D221" i="16"/>
  <c r="F221" i="16"/>
  <c r="G221" i="16"/>
  <c r="H221" i="16"/>
  <c r="I221" i="16"/>
  <c r="J221" i="16"/>
  <c r="B222" i="16"/>
  <c r="C222" i="16"/>
  <c r="D222" i="16"/>
  <c r="F222" i="16"/>
  <c r="G222" i="16"/>
  <c r="H222" i="16"/>
  <c r="I222" i="16"/>
  <c r="J222" i="16"/>
  <c r="B223" i="16"/>
  <c r="C223" i="16"/>
  <c r="D223" i="16"/>
  <c r="F223" i="16"/>
  <c r="G223" i="16"/>
  <c r="H223" i="16"/>
  <c r="I223" i="16"/>
  <c r="J223" i="16"/>
  <c r="B224" i="16"/>
  <c r="C224" i="16"/>
  <c r="D224" i="16"/>
  <c r="F224" i="16"/>
  <c r="G224" i="16"/>
  <c r="H224" i="16"/>
  <c r="I224" i="16"/>
  <c r="J224" i="16"/>
  <c r="B225" i="16"/>
  <c r="C225" i="16"/>
  <c r="D225" i="16"/>
  <c r="F225" i="16"/>
  <c r="G225" i="16"/>
  <c r="H225" i="16"/>
  <c r="I225" i="16"/>
  <c r="J225" i="16"/>
  <c r="B226" i="16"/>
  <c r="C226" i="16"/>
  <c r="D226" i="16"/>
  <c r="F226" i="16"/>
  <c r="G226" i="16"/>
  <c r="H226" i="16"/>
  <c r="I226" i="16"/>
  <c r="J226" i="16"/>
  <c r="B227" i="16"/>
  <c r="C227" i="16"/>
  <c r="D227" i="16"/>
  <c r="F227" i="16"/>
  <c r="G227" i="16"/>
  <c r="H227" i="16"/>
  <c r="I227" i="16"/>
  <c r="J227" i="16"/>
  <c r="B228" i="16"/>
  <c r="C228" i="16"/>
  <c r="D228" i="16"/>
  <c r="F228" i="16"/>
  <c r="G228" i="16"/>
  <c r="H228" i="16"/>
  <c r="I228" i="16"/>
  <c r="J228" i="16"/>
  <c r="B229" i="16"/>
  <c r="C229" i="16"/>
  <c r="D229" i="16"/>
  <c r="F229" i="16"/>
  <c r="G229" i="16"/>
  <c r="H229" i="16"/>
  <c r="I229" i="16"/>
  <c r="J229" i="16"/>
  <c r="B230" i="16"/>
  <c r="C230" i="16"/>
  <c r="D230" i="16"/>
  <c r="F230" i="16"/>
  <c r="G230" i="16"/>
  <c r="H230" i="16"/>
  <c r="I230" i="16"/>
  <c r="J230" i="16"/>
  <c r="B231" i="16"/>
  <c r="C231" i="16"/>
  <c r="D231" i="16"/>
  <c r="F231" i="16"/>
  <c r="G231" i="16"/>
  <c r="H231" i="16"/>
  <c r="I231" i="16"/>
  <c r="J231" i="16"/>
  <c r="B232" i="16"/>
  <c r="C232" i="16"/>
  <c r="D232" i="16"/>
  <c r="F232" i="16"/>
  <c r="G232" i="16"/>
  <c r="H232" i="16"/>
  <c r="I232" i="16"/>
  <c r="J232" i="16"/>
  <c r="B233" i="16"/>
  <c r="C233" i="16"/>
  <c r="D233" i="16"/>
  <c r="F233" i="16"/>
  <c r="G233" i="16"/>
  <c r="H233" i="16"/>
  <c r="I233" i="16"/>
  <c r="J233" i="16"/>
  <c r="B234" i="16"/>
  <c r="C234" i="16"/>
  <c r="D234" i="16"/>
  <c r="F234" i="16"/>
  <c r="G234" i="16"/>
  <c r="H234" i="16"/>
  <c r="I234" i="16"/>
  <c r="J234" i="16"/>
  <c r="B235" i="16"/>
  <c r="C235" i="16"/>
  <c r="D235" i="16"/>
  <c r="F235" i="16"/>
  <c r="G235" i="16"/>
  <c r="H235" i="16"/>
  <c r="I235" i="16"/>
  <c r="J235" i="16"/>
  <c r="B236" i="16"/>
  <c r="C236" i="16"/>
  <c r="D236" i="16"/>
  <c r="F236" i="16"/>
  <c r="G236" i="16"/>
  <c r="H236" i="16"/>
  <c r="I236" i="16"/>
  <c r="J236" i="16"/>
  <c r="B237" i="16"/>
  <c r="C237" i="16"/>
  <c r="D237" i="16"/>
  <c r="F237" i="16"/>
  <c r="G237" i="16"/>
  <c r="H237" i="16"/>
  <c r="I237" i="16"/>
  <c r="J237" i="16"/>
  <c r="B238" i="16"/>
  <c r="C238" i="16"/>
  <c r="D238" i="16"/>
  <c r="F238" i="16"/>
  <c r="G238" i="16"/>
  <c r="H238" i="16"/>
  <c r="I238" i="16"/>
  <c r="J238" i="16"/>
  <c r="B239" i="16"/>
  <c r="C239" i="16"/>
  <c r="D239" i="16"/>
  <c r="F239" i="16"/>
  <c r="G239" i="16"/>
  <c r="H239" i="16"/>
  <c r="I239" i="16"/>
  <c r="J239" i="16"/>
  <c r="B240" i="16"/>
  <c r="C240" i="16"/>
  <c r="D240" i="16"/>
  <c r="F240" i="16"/>
  <c r="G240" i="16"/>
  <c r="H240" i="16"/>
  <c r="I240" i="16"/>
  <c r="J240" i="16"/>
  <c r="B241" i="16"/>
  <c r="C241" i="16"/>
  <c r="D241" i="16"/>
  <c r="F241" i="16"/>
  <c r="G241" i="16"/>
  <c r="H241" i="16"/>
  <c r="I241" i="16"/>
  <c r="J241" i="16"/>
  <c r="B242" i="16"/>
  <c r="C242" i="16"/>
  <c r="D242" i="16"/>
  <c r="F242" i="16"/>
  <c r="G242" i="16"/>
  <c r="H242" i="16"/>
  <c r="I242" i="16"/>
  <c r="J242" i="16"/>
  <c r="B243" i="16"/>
  <c r="C243" i="16"/>
  <c r="D243" i="16"/>
  <c r="F243" i="16"/>
  <c r="G243" i="16"/>
  <c r="H243" i="16"/>
  <c r="I243" i="16"/>
  <c r="J243" i="16"/>
  <c r="B244" i="16"/>
  <c r="C244" i="16"/>
  <c r="D244" i="16"/>
  <c r="F244" i="16"/>
  <c r="G244" i="16"/>
  <c r="H244" i="16"/>
  <c r="I244" i="16"/>
  <c r="J244" i="16"/>
  <c r="B245" i="16"/>
  <c r="C245" i="16"/>
  <c r="D245" i="16"/>
  <c r="F245" i="16"/>
  <c r="G245" i="16"/>
  <c r="H245" i="16"/>
  <c r="I245" i="16"/>
  <c r="J245" i="16"/>
  <c r="B246" i="16"/>
  <c r="C246" i="16"/>
  <c r="D246" i="16"/>
  <c r="F246" i="16"/>
  <c r="G246" i="16"/>
  <c r="H246" i="16"/>
  <c r="I246" i="16"/>
  <c r="J246" i="16"/>
  <c r="B247" i="16"/>
  <c r="C247" i="16"/>
  <c r="D247" i="16"/>
  <c r="F247" i="16"/>
  <c r="G247" i="16"/>
  <c r="H247" i="16"/>
  <c r="I247" i="16"/>
  <c r="J247" i="16"/>
  <c r="B248" i="16"/>
  <c r="C248" i="16"/>
  <c r="D248" i="16"/>
  <c r="F248" i="16"/>
  <c r="G248" i="16"/>
  <c r="H248" i="16"/>
  <c r="I248" i="16"/>
  <c r="J248" i="16"/>
  <c r="B249" i="16"/>
  <c r="C249" i="16"/>
  <c r="D249" i="16"/>
  <c r="F249" i="16"/>
  <c r="G249" i="16"/>
  <c r="H249" i="16"/>
  <c r="I249" i="16"/>
  <c r="J249" i="16"/>
  <c r="B250" i="16"/>
  <c r="C250" i="16"/>
  <c r="D250" i="16"/>
  <c r="F250" i="16"/>
  <c r="G250" i="16"/>
  <c r="H250" i="16"/>
  <c r="I250" i="16"/>
  <c r="J250" i="16"/>
  <c r="B251" i="16"/>
  <c r="C251" i="16"/>
  <c r="D251" i="16"/>
  <c r="F251" i="16"/>
  <c r="G251" i="16"/>
  <c r="H251" i="16"/>
  <c r="I251" i="16"/>
  <c r="J251" i="16"/>
  <c r="B252" i="16"/>
  <c r="C252" i="16"/>
  <c r="D252" i="16"/>
  <c r="F252" i="16"/>
  <c r="G252" i="16"/>
  <c r="H252" i="16"/>
  <c r="I252" i="16"/>
  <c r="J252" i="16"/>
  <c r="B253" i="16"/>
  <c r="C253" i="16"/>
  <c r="D253" i="16"/>
  <c r="F253" i="16"/>
  <c r="G253" i="16"/>
  <c r="H253" i="16"/>
  <c r="I253" i="16"/>
  <c r="J253" i="16"/>
  <c r="B254" i="16"/>
  <c r="C254" i="16"/>
  <c r="D254" i="16"/>
  <c r="F254" i="16"/>
  <c r="G254" i="16"/>
  <c r="H254" i="16"/>
  <c r="I254" i="16"/>
  <c r="J254" i="16"/>
  <c r="B255" i="16"/>
  <c r="C255" i="16"/>
  <c r="D255" i="16"/>
  <c r="F255" i="16"/>
  <c r="G255" i="16"/>
  <c r="H255" i="16"/>
  <c r="I255" i="16"/>
  <c r="J255" i="16"/>
  <c r="B256" i="16"/>
  <c r="C256" i="16"/>
  <c r="D256" i="16"/>
  <c r="F256" i="16"/>
  <c r="G256" i="16"/>
  <c r="H256" i="16"/>
  <c r="I256" i="16"/>
  <c r="J256" i="16"/>
  <c r="B257" i="16"/>
  <c r="C257" i="16"/>
  <c r="D257" i="16"/>
  <c r="F257" i="16"/>
  <c r="G257" i="16"/>
  <c r="H257" i="16"/>
  <c r="I257" i="16"/>
  <c r="J257" i="16"/>
  <c r="B258" i="16"/>
  <c r="C258" i="16"/>
  <c r="D258" i="16"/>
  <c r="F258" i="16"/>
  <c r="G258" i="16"/>
  <c r="H258" i="16"/>
  <c r="I258" i="16"/>
  <c r="J258" i="16"/>
  <c r="B259" i="16"/>
  <c r="C259" i="16"/>
  <c r="D259" i="16"/>
  <c r="F259" i="16"/>
  <c r="G259" i="16"/>
  <c r="H259" i="16"/>
  <c r="I259" i="16"/>
  <c r="J259" i="16"/>
  <c r="B260" i="16"/>
  <c r="C260" i="16"/>
  <c r="D260" i="16"/>
  <c r="F260" i="16"/>
  <c r="G260" i="16"/>
  <c r="H260" i="16"/>
  <c r="I260" i="16"/>
  <c r="J260" i="16"/>
  <c r="B261" i="16"/>
  <c r="C261" i="16"/>
  <c r="D261" i="16"/>
  <c r="F261" i="16"/>
  <c r="G261" i="16"/>
  <c r="H261" i="16"/>
  <c r="I261" i="16"/>
  <c r="J261" i="16"/>
  <c r="B262" i="16"/>
  <c r="C262" i="16"/>
  <c r="D262" i="16"/>
  <c r="F262" i="16"/>
  <c r="G262" i="16"/>
  <c r="H262" i="16"/>
  <c r="I262" i="16"/>
  <c r="J262" i="16"/>
  <c r="B263" i="16"/>
  <c r="C263" i="16"/>
  <c r="D263" i="16"/>
  <c r="F263" i="16"/>
  <c r="G263" i="16"/>
  <c r="H263" i="16"/>
  <c r="I263" i="16"/>
  <c r="J263" i="16"/>
  <c r="B264" i="16"/>
  <c r="C264" i="16"/>
  <c r="D264" i="16"/>
  <c r="F264" i="16"/>
  <c r="G264" i="16"/>
  <c r="H264" i="16"/>
  <c r="I264" i="16"/>
  <c r="J264" i="16"/>
  <c r="B265" i="16"/>
  <c r="C265" i="16"/>
  <c r="D265" i="16"/>
  <c r="F265" i="16"/>
  <c r="G265" i="16"/>
  <c r="H265" i="16"/>
  <c r="I265" i="16"/>
  <c r="J265" i="16"/>
  <c r="B266" i="16"/>
  <c r="C266" i="16"/>
  <c r="D266" i="16"/>
  <c r="F266" i="16"/>
  <c r="G266" i="16"/>
  <c r="H266" i="16"/>
  <c r="I266" i="16"/>
  <c r="J266" i="16"/>
  <c r="B267" i="16"/>
  <c r="C267" i="16"/>
  <c r="D267" i="16"/>
  <c r="F267" i="16"/>
  <c r="G267" i="16"/>
  <c r="H267" i="16"/>
  <c r="I267" i="16"/>
  <c r="J267" i="16"/>
  <c r="B268" i="16"/>
  <c r="C268" i="16"/>
  <c r="D268" i="16"/>
  <c r="F268" i="16"/>
  <c r="G268" i="16"/>
  <c r="H268" i="16"/>
  <c r="I268" i="16"/>
  <c r="J268" i="16"/>
  <c r="B269" i="16"/>
  <c r="C269" i="16"/>
  <c r="D269" i="16"/>
  <c r="F269" i="16"/>
  <c r="G269" i="16"/>
  <c r="H269" i="16"/>
  <c r="I269" i="16"/>
  <c r="J269" i="16"/>
  <c r="B270" i="16"/>
  <c r="C270" i="16"/>
  <c r="D270" i="16"/>
  <c r="F270" i="16"/>
  <c r="G270" i="16"/>
  <c r="H270" i="16"/>
  <c r="I270" i="16"/>
  <c r="J270" i="16"/>
  <c r="B271" i="16"/>
  <c r="C271" i="16"/>
  <c r="D271" i="16"/>
  <c r="F271" i="16"/>
  <c r="G271" i="16"/>
  <c r="H271" i="16"/>
  <c r="I271" i="16"/>
  <c r="J271" i="16"/>
  <c r="B272" i="16"/>
  <c r="C272" i="16"/>
  <c r="D272" i="16"/>
  <c r="F272" i="16"/>
  <c r="G272" i="16"/>
  <c r="H272" i="16"/>
  <c r="I272" i="16"/>
  <c r="J272" i="16"/>
  <c r="B273" i="16"/>
  <c r="C273" i="16"/>
  <c r="D273" i="16"/>
  <c r="F273" i="16"/>
  <c r="G273" i="16"/>
  <c r="H273" i="16"/>
  <c r="I273" i="16"/>
  <c r="J273" i="16"/>
  <c r="B274" i="16"/>
  <c r="C274" i="16"/>
  <c r="D274" i="16"/>
  <c r="F274" i="16"/>
  <c r="G274" i="16"/>
  <c r="H274" i="16"/>
  <c r="I274" i="16"/>
  <c r="J274" i="16"/>
  <c r="B275" i="16"/>
  <c r="C275" i="16"/>
  <c r="D275" i="16"/>
  <c r="F275" i="16"/>
  <c r="G275" i="16"/>
  <c r="H275" i="16"/>
  <c r="I275" i="16"/>
  <c r="J275" i="16"/>
  <c r="B276" i="16"/>
  <c r="C276" i="16"/>
  <c r="D276" i="16"/>
  <c r="F276" i="16"/>
  <c r="G276" i="16"/>
  <c r="H276" i="16"/>
  <c r="I276" i="16"/>
  <c r="J276" i="16"/>
  <c r="B277" i="16"/>
  <c r="C277" i="16"/>
  <c r="D277" i="16"/>
  <c r="F277" i="16"/>
  <c r="G277" i="16"/>
  <c r="H277" i="16"/>
  <c r="I277" i="16"/>
  <c r="J277" i="16"/>
  <c r="B278" i="16"/>
  <c r="C278" i="16"/>
  <c r="D278" i="16"/>
  <c r="F278" i="16"/>
  <c r="G278" i="16"/>
  <c r="H278" i="16"/>
  <c r="I278" i="16"/>
  <c r="J278" i="16"/>
  <c r="B279" i="16"/>
  <c r="C279" i="16"/>
  <c r="D279" i="16"/>
  <c r="F279" i="16"/>
  <c r="G279" i="16"/>
  <c r="H279" i="16"/>
  <c r="I279" i="16"/>
  <c r="J279" i="16"/>
  <c r="B280" i="16"/>
  <c r="C280" i="16"/>
  <c r="D280" i="16"/>
  <c r="F280" i="16"/>
  <c r="G280" i="16"/>
  <c r="H280" i="16"/>
  <c r="I280" i="16"/>
  <c r="J280" i="16"/>
  <c r="B281" i="16"/>
  <c r="C281" i="16"/>
  <c r="D281" i="16"/>
  <c r="F281" i="16"/>
  <c r="G281" i="16"/>
  <c r="H281" i="16"/>
  <c r="I281" i="16"/>
  <c r="J281" i="16"/>
  <c r="B282" i="16"/>
  <c r="C282" i="16"/>
  <c r="D282" i="16"/>
  <c r="F282" i="16"/>
  <c r="G282" i="16"/>
  <c r="H282" i="16"/>
  <c r="I282" i="16"/>
  <c r="J282" i="16"/>
  <c r="B283" i="16"/>
  <c r="C283" i="16"/>
  <c r="D283" i="16"/>
  <c r="F283" i="16"/>
  <c r="G283" i="16"/>
  <c r="H283" i="16"/>
  <c r="I283" i="16"/>
  <c r="J283" i="16"/>
  <c r="B284" i="16"/>
  <c r="C284" i="16"/>
  <c r="D284" i="16"/>
  <c r="F284" i="16"/>
  <c r="G284" i="16"/>
  <c r="H284" i="16"/>
  <c r="I284" i="16"/>
  <c r="J284" i="16"/>
  <c r="B285" i="16"/>
  <c r="C285" i="16"/>
  <c r="D285" i="16"/>
  <c r="F285" i="16"/>
  <c r="G285" i="16"/>
  <c r="H285" i="16"/>
  <c r="I285" i="16"/>
  <c r="J285" i="16"/>
  <c r="B286" i="16"/>
  <c r="C286" i="16"/>
  <c r="D286" i="16"/>
  <c r="F286" i="16"/>
  <c r="G286" i="16"/>
  <c r="H286" i="16"/>
  <c r="I286" i="16"/>
  <c r="J286" i="16"/>
  <c r="B287" i="16"/>
  <c r="C287" i="16"/>
  <c r="D287" i="16"/>
  <c r="F287" i="16"/>
  <c r="G287" i="16"/>
  <c r="H287" i="16"/>
  <c r="I287" i="16"/>
  <c r="J287" i="16"/>
  <c r="B288" i="16"/>
  <c r="C288" i="16"/>
  <c r="D288" i="16"/>
  <c r="F288" i="16"/>
  <c r="G288" i="16"/>
  <c r="H288" i="16"/>
  <c r="I288" i="16"/>
  <c r="J288" i="16"/>
  <c r="B289" i="16"/>
  <c r="C289" i="16"/>
  <c r="D289" i="16"/>
  <c r="F289" i="16"/>
  <c r="G289" i="16"/>
  <c r="H289" i="16"/>
  <c r="I289" i="16"/>
  <c r="J289" i="16"/>
  <c r="B290" i="16"/>
  <c r="C290" i="16"/>
  <c r="D290" i="16"/>
  <c r="F290" i="16"/>
  <c r="G290" i="16"/>
  <c r="H290" i="16"/>
  <c r="I290" i="16"/>
  <c r="J290" i="16"/>
  <c r="B291" i="16"/>
  <c r="C291" i="16"/>
  <c r="D291" i="16"/>
  <c r="F291" i="16"/>
  <c r="G291" i="16"/>
  <c r="H291" i="16"/>
  <c r="I291" i="16"/>
  <c r="J291" i="16"/>
  <c r="B292" i="16"/>
  <c r="C292" i="16"/>
  <c r="D292" i="16"/>
  <c r="F292" i="16"/>
  <c r="G292" i="16"/>
  <c r="H292" i="16"/>
  <c r="I292" i="16"/>
  <c r="J292" i="16"/>
  <c r="B293" i="16"/>
  <c r="C293" i="16"/>
  <c r="D293" i="16"/>
  <c r="F293" i="16"/>
  <c r="G293" i="16"/>
  <c r="H293" i="16"/>
  <c r="I293" i="16"/>
  <c r="J293" i="16"/>
  <c r="B294" i="16"/>
  <c r="C294" i="16"/>
  <c r="D294" i="16"/>
  <c r="F294" i="16"/>
  <c r="G294" i="16"/>
  <c r="H294" i="16"/>
  <c r="I294" i="16"/>
  <c r="J294" i="16"/>
  <c r="B295" i="16"/>
  <c r="C295" i="16"/>
  <c r="D295" i="16"/>
  <c r="F295" i="16"/>
  <c r="G295" i="16"/>
  <c r="H295" i="16"/>
  <c r="I295" i="16"/>
  <c r="J295" i="16"/>
  <c r="B296" i="16"/>
  <c r="C296" i="16"/>
  <c r="D296" i="16"/>
  <c r="F296" i="16"/>
  <c r="G296" i="16"/>
  <c r="H296" i="16"/>
  <c r="I296" i="16"/>
  <c r="J296" i="16"/>
  <c r="B297" i="16"/>
  <c r="C297" i="16"/>
  <c r="D297" i="16"/>
  <c r="F297" i="16"/>
  <c r="G297" i="16"/>
  <c r="H297" i="16"/>
  <c r="I297" i="16"/>
  <c r="J297" i="16"/>
  <c r="B298" i="16"/>
  <c r="C298" i="16"/>
  <c r="D298" i="16"/>
  <c r="F298" i="16"/>
  <c r="G298" i="16"/>
  <c r="H298" i="16"/>
  <c r="I298" i="16"/>
  <c r="J298" i="16"/>
  <c r="B299" i="16"/>
  <c r="C299" i="16"/>
  <c r="D299" i="16"/>
  <c r="F299" i="16"/>
  <c r="G299" i="16"/>
  <c r="H299" i="16"/>
  <c r="I299" i="16"/>
  <c r="J299" i="16"/>
  <c r="B300" i="16"/>
  <c r="C300" i="16"/>
  <c r="D300" i="16"/>
  <c r="F300" i="16"/>
  <c r="G300" i="16"/>
  <c r="H300" i="16"/>
  <c r="I300" i="16"/>
  <c r="J300" i="16"/>
  <c r="B301" i="16"/>
  <c r="C301" i="16"/>
  <c r="D301" i="16"/>
  <c r="F301" i="16"/>
  <c r="G301" i="16"/>
  <c r="H301" i="16"/>
  <c r="I301" i="16"/>
  <c r="J301" i="16"/>
  <c r="B302" i="16"/>
  <c r="C302" i="16"/>
  <c r="D302" i="16"/>
  <c r="F302" i="16"/>
  <c r="G302" i="16"/>
  <c r="H302" i="16"/>
  <c r="I302" i="16"/>
  <c r="J302" i="16"/>
  <c r="B303" i="16"/>
  <c r="C303" i="16"/>
  <c r="D303" i="16"/>
  <c r="F303" i="16"/>
  <c r="G303" i="16"/>
  <c r="H303" i="16"/>
  <c r="I303" i="16"/>
  <c r="J303" i="16"/>
  <c r="B304" i="16"/>
  <c r="C304" i="16"/>
  <c r="D304" i="16"/>
  <c r="F304" i="16"/>
  <c r="G304" i="16"/>
  <c r="H304" i="16"/>
  <c r="I304" i="16"/>
  <c r="J304" i="16"/>
  <c r="B305" i="16"/>
  <c r="C305" i="16"/>
  <c r="D305" i="16"/>
  <c r="F305" i="16"/>
  <c r="G305" i="16"/>
  <c r="H305" i="16"/>
  <c r="I305" i="16"/>
  <c r="J305" i="16"/>
  <c r="B306" i="16"/>
  <c r="C306" i="16"/>
  <c r="D306" i="16"/>
  <c r="F306" i="16"/>
  <c r="G306" i="16"/>
  <c r="H306" i="16"/>
  <c r="I306" i="16"/>
  <c r="J306" i="16"/>
  <c r="B307" i="16"/>
  <c r="C307" i="16"/>
  <c r="D307" i="16"/>
  <c r="F307" i="16"/>
  <c r="G307" i="16"/>
  <c r="H307" i="16"/>
  <c r="I307" i="16"/>
  <c r="J307" i="16"/>
  <c r="B308" i="16"/>
  <c r="C308" i="16"/>
  <c r="D308" i="16"/>
  <c r="F308" i="16"/>
  <c r="G308" i="16"/>
  <c r="H308" i="16"/>
  <c r="I308" i="16"/>
  <c r="J308" i="16"/>
  <c r="B309" i="16"/>
  <c r="C309" i="16"/>
  <c r="D309" i="16"/>
  <c r="F309" i="16"/>
  <c r="G309" i="16"/>
  <c r="H309" i="16"/>
  <c r="I309" i="16"/>
  <c r="J309" i="16"/>
  <c r="B310" i="16"/>
  <c r="C310" i="16"/>
  <c r="D310" i="16"/>
  <c r="F310" i="16"/>
  <c r="G310" i="16"/>
  <c r="H310" i="16"/>
  <c r="I310" i="16"/>
  <c r="J310" i="16"/>
  <c r="B311" i="16"/>
  <c r="C311" i="16"/>
  <c r="D311" i="16"/>
  <c r="F311" i="16"/>
  <c r="G311" i="16"/>
  <c r="H311" i="16"/>
  <c r="I311" i="16"/>
  <c r="J311" i="16"/>
  <c r="B312" i="16"/>
  <c r="C312" i="16"/>
  <c r="D312" i="16"/>
  <c r="F312" i="16"/>
  <c r="G312" i="16"/>
  <c r="H312" i="16"/>
  <c r="I312" i="16"/>
  <c r="J312" i="16"/>
  <c r="B313" i="16"/>
  <c r="C313" i="16"/>
  <c r="D313" i="16"/>
  <c r="F313" i="16"/>
  <c r="G313" i="16"/>
  <c r="H313" i="16"/>
  <c r="I313" i="16"/>
  <c r="J313" i="16"/>
  <c r="B314" i="16"/>
  <c r="C314" i="16"/>
  <c r="D314" i="16"/>
  <c r="F314" i="16"/>
  <c r="G314" i="16"/>
  <c r="H314" i="16"/>
  <c r="I314" i="16"/>
  <c r="J314" i="16"/>
  <c r="B315" i="16"/>
  <c r="C315" i="16"/>
  <c r="D315" i="16"/>
  <c r="F315" i="16"/>
  <c r="G315" i="16"/>
  <c r="H315" i="16"/>
  <c r="I315" i="16"/>
  <c r="J315" i="16"/>
  <c r="B316" i="16"/>
  <c r="C316" i="16"/>
  <c r="D316" i="16"/>
  <c r="F316" i="16"/>
  <c r="G316" i="16"/>
  <c r="H316" i="16"/>
  <c r="I316" i="16"/>
  <c r="J316" i="16"/>
  <c r="B317" i="16"/>
  <c r="C317" i="16"/>
  <c r="D317" i="16"/>
  <c r="F317" i="16"/>
  <c r="G317" i="16"/>
  <c r="H317" i="16"/>
  <c r="I317" i="16"/>
  <c r="J317" i="16"/>
  <c r="B318" i="16"/>
  <c r="C318" i="16"/>
  <c r="D318" i="16"/>
  <c r="F318" i="16"/>
  <c r="G318" i="16"/>
  <c r="H318" i="16"/>
  <c r="I318" i="16"/>
  <c r="J318" i="16"/>
  <c r="B319" i="16"/>
  <c r="C319" i="16"/>
  <c r="D319" i="16"/>
  <c r="F319" i="16"/>
  <c r="G319" i="16"/>
  <c r="H319" i="16"/>
  <c r="I319" i="16"/>
  <c r="J319" i="16"/>
  <c r="B320" i="16"/>
  <c r="C320" i="16"/>
  <c r="D320" i="16"/>
  <c r="F320" i="16"/>
  <c r="G320" i="16"/>
  <c r="H320" i="16"/>
  <c r="I320" i="16"/>
  <c r="J320" i="16"/>
  <c r="B321" i="16"/>
  <c r="C321" i="16"/>
  <c r="D321" i="16"/>
  <c r="F321" i="16"/>
  <c r="G321" i="16"/>
  <c r="H321" i="16"/>
  <c r="I321" i="16"/>
  <c r="J321" i="16"/>
  <c r="B322" i="16"/>
  <c r="C322" i="16"/>
  <c r="D322" i="16"/>
  <c r="F322" i="16"/>
  <c r="G322" i="16"/>
  <c r="H322" i="16"/>
  <c r="I322" i="16"/>
  <c r="J322" i="16"/>
  <c r="B323" i="16"/>
  <c r="C323" i="16"/>
  <c r="D323" i="16"/>
  <c r="F323" i="16"/>
  <c r="G323" i="16"/>
  <c r="H323" i="16"/>
  <c r="I323" i="16"/>
  <c r="J323" i="16"/>
  <c r="B324" i="16"/>
  <c r="C324" i="16"/>
  <c r="D324" i="16"/>
  <c r="F324" i="16"/>
  <c r="G324" i="16"/>
  <c r="H324" i="16"/>
  <c r="I324" i="16"/>
  <c r="J324" i="16"/>
  <c r="B325" i="16"/>
  <c r="C325" i="16"/>
  <c r="D325" i="16"/>
  <c r="F325" i="16"/>
  <c r="G325" i="16"/>
  <c r="H325" i="16"/>
  <c r="I325" i="16"/>
  <c r="J325" i="16"/>
  <c r="B326" i="16"/>
  <c r="C326" i="16"/>
  <c r="D326" i="16"/>
  <c r="F326" i="16"/>
  <c r="G326" i="16"/>
  <c r="H326" i="16"/>
  <c r="I326" i="16"/>
  <c r="J326" i="16"/>
  <c r="B327" i="16"/>
  <c r="C327" i="16"/>
  <c r="D327" i="16"/>
  <c r="F327" i="16"/>
  <c r="G327" i="16"/>
  <c r="H327" i="16"/>
  <c r="I327" i="16"/>
  <c r="J327" i="16"/>
  <c r="B328" i="16"/>
  <c r="C328" i="16"/>
  <c r="D328" i="16"/>
  <c r="F328" i="16"/>
  <c r="G328" i="16"/>
  <c r="H328" i="16"/>
  <c r="I328" i="16"/>
  <c r="J328" i="16"/>
  <c r="B329" i="16"/>
  <c r="C329" i="16"/>
  <c r="D329" i="16"/>
  <c r="F329" i="16"/>
  <c r="G329" i="16"/>
  <c r="H329" i="16"/>
  <c r="I329" i="16"/>
  <c r="J329" i="16"/>
  <c r="B330" i="16"/>
  <c r="C330" i="16"/>
  <c r="D330" i="16"/>
  <c r="F330" i="16"/>
  <c r="G330" i="16"/>
  <c r="H330" i="16"/>
  <c r="I330" i="16"/>
  <c r="J330" i="16"/>
  <c r="B331" i="16"/>
  <c r="C331" i="16"/>
  <c r="D331" i="16"/>
  <c r="F331" i="16"/>
  <c r="G331" i="16"/>
  <c r="H331" i="16"/>
  <c r="I331" i="16"/>
  <c r="J331" i="16"/>
  <c r="B332" i="16"/>
  <c r="C332" i="16"/>
  <c r="D332" i="16"/>
  <c r="F332" i="16"/>
  <c r="G332" i="16"/>
  <c r="H332" i="16"/>
  <c r="I332" i="16"/>
  <c r="J332" i="16"/>
  <c r="B333" i="16"/>
  <c r="C333" i="16"/>
  <c r="D333" i="16"/>
  <c r="F333" i="16"/>
  <c r="G333" i="16"/>
  <c r="H333" i="16"/>
  <c r="I333" i="16"/>
  <c r="J333" i="16"/>
  <c r="B334" i="16"/>
  <c r="C334" i="16"/>
  <c r="D334" i="16"/>
  <c r="F334" i="16"/>
  <c r="G334" i="16"/>
  <c r="H334" i="16"/>
  <c r="I334" i="16"/>
  <c r="J334" i="16"/>
  <c r="B335" i="16"/>
  <c r="C335" i="16"/>
  <c r="D335" i="16"/>
  <c r="F335" i="16"/>
  <c r="G335" i="16"/>
  <c r="H335" i="16"/>
  <c r="I335" i="16"/>
  <c r="J335" i="16"/>
  <c r="B336" i="16"/>
  <c r="C336" i="16"/>
  <c r="D336" i="16"/>
  <c r="F336" i="16"/>
  <c r="G336" i="16"/>
  <c r="H336" i="16"/>
  <c r="I336" i="16"/>
  <c r="J336" i="16"/>
  <c r="B337" i="16"/>
  <c r="C337" i="16"/>
  <c r="D337" i="16"/>
  <c r="F337" i="16"/>
  <c r="G337" i="16"/>
  <c r="H337" i="16"/>
  <c r="I337" i="16"/>
  <c r="J337" i="16"/>
  <c r="B338" i="16"/>
  <c r="C338" i="16"/>
  <c r="D338" i="16"/>
  <c r="F338" i="16"/>
  <c r="G338" i="16"/>
  <c r="H338" i="16"/>
  <c r="I338" i="16"/>
  <c r="J338" i="16"/>
  <c r="B339" i="16"/>
  <c r="C339" i="16"/>
  <c r="D339" i="16"/>
  <c r="F339" i="16"/>
  <c r="G339" i="16"/>
  <c r="H339" i="16"/>
  <c r="I339" i="16"/>
  <c r="J339" i="16"/>
  <c r="B340" i="16"/>
  <c r="C340" i="16"/>
  <c r="D340" i="16"/>
  <c r="F340" i="16"/>
  <c r="G340" i="16"/>
  <c r="H340" i="16"/>
  <c r="I340" i="16"/>
  <c r="J340" i="16"/>
  <c r="B341" i="16"/>
  <c r="C341" i="16"/>
  <c r="D341" i="16"/>
  <c r="F341" i="16"/>
  <c r="G341" i="16"/>
  <c r="H341" i="16"/>
  <c r="I341" i="16"/>
  <c r="J341" i="16"/>
  <c r="B342" i="16"/>
  <c r="C342" i="16"/>
  <c r="D342" i="16"/>
  <c r="F342" i="16"/>
  <c r="G342" i="16"/>
  <c r="H342" i="16"/>
  <c r="I342" i="16"/>
  <c r="J342" i="16"/>
  <c r="B343" i="16"/>
  <c r="C343" i="16"/>
  <c r="D343" i="16"/>
  <c r="F343" i="16"/>
  <c r="G343" i="16"/>
  <c r="H343" i="16"/>
  <c r="I343" i="16"/>
  <c r="J343" i="16"/>
  <c r="B344" i="16"/>
  <c r="C344" i="16"/>
  <c r="D344" i="16"/>
  <c r="F344" i="16"/>
  <c r="G344" i="16"/>
  <c r="H344" i="16"/>
  <c r="I344" i="16"/>
  <c r="J344" i="16"/>
  <c r="B345" i="16"/>
  <c r="C345" i="16"/>
  <c r="D345" i="16"/>
  <c r="F345" i="16"/>
  <c r="G345" i="16"/>
  <c r="H345" i="16"/>
  <c r="I345" i="16"/>
  <c r="J345" i="16"/>
  <c r="B346" i="16"/>
  <c r="C346" i="16"/>
  <c r="D346" i="16"/>
  <c r="F346" i="16"/>
  <c r="G346" i="16"/>
  <c r="H346" i="16"/>
  <c r="I346" i="16"/>
  <c r="J346" i="16"/>
  <c r="B347" i="16"/>
  <c r="C347" i="16"/>
  <c r="D347" i="16"/>
  <c r="F347" i="16"/>
  <c r="G347" i="16"/>
  <c r="H347" i="16"/>
  <c r="I347" i="16"/>
  <c r="J347" i="16"/>
  <c r="B348" i="16"/>
  <c r="C348" i="16"/>
  <c r="D348" i="16"/>
  <c r="F348" i="16"/>
  <c r="G348" i="16"/>
  <c r="H348" i="16"/>
  <c r="I348" i="16"/>
  <c r="J348" i="16"/>
  <c r="B349" i="16"/>
  <c r="C349" i="16"/>
  <c r="D349" i="16"/>
  <c r="F349" i="16"/>
  <c r="G349" i="16"/>
  <c r="H349" i="16"/>
  <c r="I349" i="16"/>
  <c r="J349" i="16"/>
  <c r="B350" i="16"/>
  <c r="C350" i="16"/>
  <c r="D350" i="16"/>
  <c r="F350" i="16"/>
  <c r="G350" i="16"/>
  <c r="H350" i="16"/>
  <c r="I350" i="16"/>
  <c r="J350" i="16"/>
  <c r="B351" i="16"/>
  <c r="C351" i="16"/>
  <c r="D351" i="16"/>
  <c r="F351" i="16"/>
  <c r="G351" i="16"/>
  <c r="H351" i="16"/>
  <c r="I351" i="16"/>
  <c r="J351" i="16"/>
  <c r="B352" i="16"/>
  <c r="C352" i="16"/>
  <c r="D352" i="16"/>
  <c r="F352" i="16"/>
  <c r="G352" i="16"/>
  <c r="H352" i="16"/>
  <c r="I352" i="16"/>
  <c r="J352" i="16"/>
  <c r="B353" i="16"/>
  <c r="C353" i="16"/>
  <c r="D353" i="16"/>
  <c r="F353" i="16"/>
  <c r="G353" i="16"/>
  <c r="H353" i="16"/>
  <c r="I353" i="16"/>
  <c r="J353" i="16"/>
  <c r="B354" i="16"/>
  <c r="C354" i="16"/>
  <c r="D354" i="16"/>
  <c r="F354" i="16"/>
  <c r="G354" i="16"/>
  <c r="H354" i="16"/>
  <c r="I354" i="16"/>
  <c r="J354" i="16"/>
  <c r="B355" i="16"/>
  <c r="C355" i="16"/>
  <c r="D355" i="16"/>
  <c r="F355" i="16"/>
  <c r="G355" i="16"/>
  <c r="H355" i="16"/>
  <c r="I355" i="16"/>
  <c r="J355" i="16"/>
  <c r="B356" i="16"/>
  <c r="C356" i="16"/>
  <c r="D356" i="16"/>
  <c r="F356" i="16"/>
  <c r="G356" i="16"/>
  <c r="H356" i="16"/>
  <c r="I356" i="16"/>
  <c r="J356" i="16"/>
  <c r="B357" i="16"/>
  <c r="C357" i="16"/>
  <c r="D357" i="16"/>
  <c r="F357" i="16"/>
  <c r="G357" i="16"/>
  <c r="H357" i="16"/>
  <c r="I357" i="16"/>
  <c r="J357" i="16"/>
  <c r="B358" i="16"/>
  <c r="C358" i="16"/>
  <c r="D358" i="16"/>
  <c r="F358" i="16"/>
  <c r="G358" i="16"/>
  <c r="H358" i="16"/>
  <c r="I358" i="16"/>
  <c r="J358" i="16"/>
  <c r="B359" i="16"/>
  <c r="C359" i="16"/>
  <c r="D359" i="16"/>
  <c r="F359" i="16"/>
  <c r="G359" i="16"/>
  <c r="H359" i="16"/>
  <c r="I359" i="16"/>
  <c r="J359" i="16"/>
  <c r="B360" i="16"/>
  <c r="C360" i="16"/>
  <c r="D360" i="16"/>
  <c r="F360" i="16"/>
  <c r="G360" i="16"/>
  <c r="H360" i="16"/>
  <c r="I360" i="16"/>
  <c r="J360" i="16"/>
  <c r="B361" i="16"/>
  <c r="C361" i="16"/>
  <c r="D361" i="16"/>
  <c r="F361" i="16"/>
  <c r="G361" i="16"/>
  <c r="H361" i="16"/>
  <c r="I361" i="16"/>
  <c r="J361" i="16"/>
  <c r="B362" i="16"/>
  <c r="C362" i="16"/>
  <c r="D362" i="16"/>
  <c r="F362" i="16"/>
  <c r="G362" i="16"/>
  <c r="H362" i="16"/>
  <c r="I362" i="16"/>
  <c r="J362" i="16"/>
  <c r="B363" i="16"/>
  <c r="C363" i="16"/>
  <c r="D363" i="16"/>
  <c r="F363" i="16"/>
  <c r="G363" i="16"/>
  <c r="H363" i="16"/>
  <c r="I363" i="16"/>
  <c r="J363" i="16"/>
  <c r="B364" i="16"/>
  <c r="C364" i="16"/>
  <c r="D364" i="16"/>
  <c r="F364" i="16"/>
  <c r="G364" i="16"/>
  <c r="H364" i="16"/>
  <c r="I364" i="16"/>
  <c r="J364" i="16"/>
  <c r="B365" i="16"/>
  <c r="C365" i="16"/>
  <c r="D365" i="16"/>
  <c r="F365" i="16"/>
  <c r="G365" i="16"/>
  <c r="H365" i="16"/>
  <c r="I365" i="16"/>
  <c r="J365" i="16"/>
  <c r="B366" i="16"/>
  <c r="C366" i="16"/>
  <c r="D366" i="16"/>
  <c r="F366" i="16"/>
  <c r="G366" i="16"/>
  <c r="H366" i="16"/>
  <c r="I366" i="16"/>
  <c r="J366" i="16"/>
  <c r="B367" i="16"/>
  <c r="C367" i="16"/>
  <c r="D367" i="16"/>
  <c r="F367" i="16"/>
  <c r="G367" i="16"/>
  <c r="H367" i="16"/>
  <c r="I367" i="16"/>
  <c r="J367" i="16"/>
  <c r="B368" i="16"/>
  <c r="C368" i="16"/>
  <c r="D368" i="16"/>
  <c r="F368" i="16"/>
  <c r="G368" i="16"/>
  <c r="H368" i="16"/>
  <c r="I368" i="16"/>
  <c r="J368" i="16"/>
  <c r="B369" i="16"/>
  <c r="C369" i="16"/>
  <c r="D369" i="16"/>
  <c r="F369" i="16"/>
  <c r="G369" i="16"/>
  <c r="H369" i="16"/>
  <c r="I369" i="16"/>
  <c r="J369" i="16"/>
  <c r="B370" i="16"/>
  <c r="C370" i="16"/>
  <c r="D370" i="16"/>
  <c r="F370" i="16"/>
  <c r="G370" i="16"/>
  <c r="H370" i="16"/>
  <c r="I370" i="16"/>
  <c r="J370" i="16"/>
  <c r="B371" i="16"/>
  <c r="C371" i="16"/>
  <c r="D371" i="16"/>
  <c r="F371" i="16"/>
  <c r="G371" i="16"/>
  <c r="H371" i="16"/>
  <c r="I371" i="16"/>
  <c r="J371" i="16"/>
  <c r="B372" i="16"/>
  <c r="C372" i="16"/>
  <c r="D372" i="16"/>
  <c r="F372" i="16"/>
  <c r="G372" i="16"/>
  <c r="H372" i="16"/>
  <c r="I372" i="16"/>
  <c r="J372" i="16"/>
  <c r="B373" i="16"/>
  <c r="C373" i="16"/>
  <c r="D373" i="16"/>
  <c r="F373" i="16"/>
  <c r="G373" i="16"/>
  <c r="H373" i="16"/>
  <c r="I373" i="16"/>
  <c r="J373" i="16"/>
  <c r="B374" i="16"/>
  <c r="C374" i="16"/>
  <c r="D374" i="16"/>
  <c r="F374" i="16"/>
  <c r="G374" i="16"/>
  <c r="H374" i="16"/>
  <c r="I374" i="16"/>
  <c r="J374" i="16"/>
  <c r="B375" i="16"/>
  <c r="C375" i="16"/>
  <c r="D375" i="16"/>
  <c r="F375" i="16"/>
  <c r="G375" i="16"/>
  <c r="H375" i="16"/>
  <c r="I375" i="16"/>
  <c r="J375" i="16"/>
  <c r="B376" i="16"/>
  <c r="C376" i="16"/>
  <c r="D376" i="16"/>
  <c r="F376" i="16"/>
  <c r="G376" i="16"/>
  <c r="H376" i="16"/>
  <c r="I376" i="16"/>
  <c r="J376" i="16"/>
  <c r="B377" i="16"/>
  <c r="C377" i="16"/>
  <c r="D377" i="16"/>
  <c r="F377" i="16"/>
  <c r="G377" i="16"/>
  <c r="H377" i="16"/>
  <c r="I377" i="16"/>
  <c r="J377" i="16"/>
  <c r="B378" i="16"/>
  <c r="C378" i="16"/>
  <c r="D378" i="16"/>
  <c r="F378" i="16"/>
  <c r="G378" i="16"/>
  <c r="H378" i="16"/>
  <c r="I378" i="16"/>
  <c r="J378" i="16"/>
  <c r="B379" i="16"/>
  <c r="C379" i="16"/>
  <c r="D379" i="16"/>
  <c r="F379" i="16"/>
  <c r="G379" i="16"/>
  <c r="H379" i="16"/>
  <c r="I379" i="16"/>
  <c r="J379" i="16"/>
  <c r="B380" i="16"/>
  <c r="C380" i="16"/>
  <c r="D380" i="16"/>
  <c r="F380" i="16"/>
  <c r="G380" i="16"/>
  <c r="H380" i="16"/>
  <c r="I380" i="16"/>
  <c r="J380" i="16"/>
  <c r="B381" i="16"/>
  <c r="C381" i="16"/>
  <c r="D381" i="16"/>
  <c r="F381" i="16"/>
  <c r="G381" i="16"/>
  <c r="H381" i="16"/>
  <c r="I381" i="16"/>
  <c r="J381" i="16"/>
  <c r="B382" i="16"/>
  <c r="C382" i="16"/>
  <c r="D382" i="16"/>
  <c r="F382" i="16"/>
  <c r="G382" i="16"/>
  <c r="H382" i="16"/>
  <c r="I382" i="16"/>
  <c r="J382" i="16"/>
  <c r="B383" i="16"/>
  <c r="C383" i="16"/>
  <c r="D383" i="16"/>
  <c r="F383" i="16"/>
  <c r="G383" i="16"/>
  <c r="H383" i="16"/>
  <c r="I383" i="16"/>
  <c r="J383" i="16"/>
  <c r="B384" i="16"/>
  <c r="C384" i="16"/>
  <c r="D384" i="16"/>
  <c r="F384" i="16"/>
  <c r="G384" i="16"/>
  <c r="H384" i="16"/>
  <c r="I384" i="16"/>
  <c r="J384" i="16"/>
  <c r="B385" i="16"/>
  <c r="C385" i="16"/>
  <c r="D385" i="16"/>
  <c r="F385" i="16"/>
  <c r="G385" i="16"/>
  <c r="H385" i="16"/>
  <c r="I385" i="16"/>
  <c r="J385" i="16"/>
  <c r="B386" i="16"/>
  <c r="C386" i="16"/>
  <c r="D386" i="16"/>
  <c r="F386" i="16"/>
  <c r="G386" i="16"/>
  <c r="H386" i="16"/>
  <c r="I386" i="16"/>
  <c r="J386" i="16"/>
  <c r="B387" i="16"/>
  <c r="C387" i="16"/>
  <c r="D387" i="16"/>
  <c r="F387" i="16"/>
  <c r="G387" i="16"/>
  <c r="H387" i="16"/>
  <c r="I387" i="16"/>
  <c r="J387" i="16"/>
  <c r="B388" i="16"/>
  <c r="C388" i="16"/>
  <c r="D388" i="16"/>
  <c r="F388" i="16"/>
  <c r="G388" i="16"/>
  <c r="H388" i="16"/>
  <c r="I388" i="16"/>
  <c r="J388" i="16"/>
  <c r="B389" i="16"/>
  <c r="C389" i="16"/>
  <c r="D389" i="16"/>
  <c r="F389" i="16"/>
  <c r="G389" i="16"/>
  <c r="H389" i="16"/>
  <c r="I389" i="16"/>
  <c r="J389" i="16"/>
  <c r="B390" i="16"/>
  <c r="C390" i="16"/>
  <c r="D390" i="16"/>
  <c r="F390" i="16"/>
  <c r="G390" i="16"/>
  <c r="H390" i="16"/>
  <c r="I390" i="16"/>
  <c r="J390" i="16"/>
  <c r="B391" i="16"/>
  <c r="C391" i="16"/>
  <c r="D391" i="16"/>
  <c r="F391" i="16"/>
  <c r="G391" i="16"/>
  <c r="H391" i="16"/>
  <c r="I391" i="16"/>
  <c r="J391" i="16"/>
  <c r="B392" i="16"/>
  <c r="C392" i="16"/>
  <c r="D392" i="16"/>
  <c r="F392" i="16"/>
  <c r="G392" i="16"/>
  <c r="H392" i="16"/>
  <c r="I392" i="16"/>
  <c r="J392" i="16"/>
  <c r="B393" i="16"/>
  <c r="C393" i="16"/>
  <c r="D393" i="16"/>
  <c r="F393" i="16"/>
  <c r="G393" i="16"/>
  <c r="H393" i="16"/>
  <c r="I393" i="16"/>
  <c r="J393" i="16"/>
  <c r="B394" i="16"/>
  <c r="C394" i="16"/>
  <c r="D394" i="16"/>
  <c r="F394" i="16"/>
  <c r="G394" i="16"/>
  <c r="H394" i="16"/>
  <c r="I394" i="16"/>
  <c r="J394" i="16"/>
  <c r="B395" i="16"/>
  <c r="C395" i="16"/>
  <c r="D395" i="16"/>
  <c r="F395" i="16"/>
  <c r="G395" i="16"/>
  <c r="H395" i="16"/>
  <c r="I395" i="16"/>
  <c r="J395" i="16"/>
  <c r="B396" i="16"/>
  <c r="C396" i="16"/>
  <c r="D396" i="16"/>
  <c r="F396" i="16"/>
  <c r="G396" i="16"/>
  <c r="H396" i="16"/>
  <c r="I396" i="16"/>
  <c r="J396" i="16"/>
  <c r="B397" i="16"/>
  <c r="C397" i="16"/>
  <c r="D397" i="16"/>
  <c r="F397" i="16"/>
  <c r="G397" i="16"/>
  <c r="H397" i="16"/>
  <c r="I397" i="16"/>
  <c r="J397" i="16"/>
  <c r="B398" i="16"/>
  <c r="C398" i="16"/>
  <c r="D398" i="16"/>
  <c r="F398" i="16"/>
  <c r="G398" i="16"/>
  <c r="H398" i="16"/>
  <c r="I398" i="16"/>
  <c r="J398" i="16"/>
  <c r="B399" i="16"/>
  <c r="C399" i="16"/>
  <c r="D399" i="16"/>
  <c r="F399" i="16"/>
  <c r="G399" i="16"/>
  <c r="H399" i="16"/>
  <c r="I399" i="16"/>
  <c r="J399" i="16"/>
  <c r="B400" i="16"/>
  <c r="C400" i="16"/>
  <c r="D400" i="16"/>
  <c r="F400" i="16"/>
  <c r="G400" i="16"/>
  <c r="H400" i="16"/>
  <c r="I400" i="16"/>
  <c r="J400" i="16"/>
  <c r="B401" i="16"/>
  <c r="C401" i="16"/>
  <c r="D401" i="16"/>
  <c r="F401" i="16"/>
  <c r="G401" i="16"/>
  <c r="H401" i="16"/>
  <c r="I401" i="16"/>
  <c r="J401" i="16"/>
  <c r="B402" i="16"/>
  <c r="C402" i="16"/>
  <c r="D402" i="16"/>
  <c r="F402" i="16"/>
  <c r="G402" i="16"/>
  <c r="H402" i="16"/>
  <c r="I402" i="16"/>
  <c r="J402" i="16"/>
  <c r="B403" i="16"/>
  <c r="C403" i="16"/>
  <c r="D403" i="16"/>
  <c r="F403" i="16"/>
  <c r="G403" i="16"/>
  <c r="H403" i="16"/>
  <c r="I403" i="16"/>
  <c r="J403" i="16"/>
  <c r="B404" i="16"/>
  <c r="C404" i="16"/>
  <c r="D404" i="16"/>
  <c r="F404" i="16"/>
  <c r="G404" i="16"/>
  <c r="H404" i="16"/>
  <c r="I404" i="16"/>
  <c r="J404" i="16"/>
  <c r="B405" i="16"/>
  <c r="C405" i="16"/>
  <c r="D405" i="16"/>
  <c r="F405" i="16"/>
  <c r="G405" i="16"/>
  <c r="H405" i="16"/>
  <c r="I405" i="16"/>
  <c r="J405" i="16"/>
  <c r="B406" i="16"/>
  <c r="C406" i="16"/>
  <c r="D406" i="16"/>
  <c r="F406" i="16"/>
  <c r="G406" i="16"/>
  <c r="H406" i="16"/>
  <c r="I406" i="16"/>
  <c r="J406" i="16"/>
  <c r="B407" i="16"/>
  <c r="C407" i="16"/>
  <c r="D407" i="16"/>
  <c r="F407" i="16"/>
  <c r="G407" i="16"/>
  <c r="H407" i="16"/>
  <c r="I407" i="16"/>
  <c r="J407" i="16"/>
  <c r="A408" i="16"/>
  <c r="B408" i="16"/>
  <c r="C408" i="16"/>
  <c r="D408" i="16"/>
  <c r="E408" i="16"/>
  <c r="F408" i="16"/>
  <c r="G408" i="16"/>
  <c r="H408" i="16"/>
  <c r="I408" i="16"/>
  <c r="J408" i="16"/>
  <c r="K408" i="16"/>
  <c r="L408" i="16"/>
  <c r="M408" i="16"/>
  <c r="N408" i="16" s="1"/>
  <c r="O408" i="16" s="1"/>
  <c r="A409" i="16"/>
  <c r="M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N409" i="16"/>
  <c r="O409" i="16"/>
  <c r="A410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 s="1"/>
  <c r="O410" i="16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M412" i="16" s="1"/>
  <c r="N412" i="16" s="1"/>
  <c r="O412" i="16" s="1"/>
  <c r="B412" i="16"/>
  <c r="C412" i="16"/>
  <c r="D412" i="16"/>
  <c r="E412" i="16"/>
  <c r="F412" i="16"/>
  <c r="G412" i="16"/>
  <c r="H412" i="16"/>
  <c r="I412" i="16"/>
  <c r="J412" i="16"/>
  <c r="K412" i="16"/>
  <c r="L412" i="16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 s="1"/>
  <c r="O413" i="16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 s="1"/>
  <c r="O415" i="16" s="1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M417" i="16" s="1"/>
  <c r="B417" i="16"/>
  <c r="C417" i="16"/>
  <c r="D417" i="16"/>
  <c r="E417" i="16"/>
  <c r="F417" i="16"/>
  <c r="G417" i="16"/>
  <c r="H417" i="16"/>
  <c r="I417" i="16"/>
  <c r="J417" i="16"/>
  <c r="K417" i="16"/>
  <c r="L417" i="16"/>
  <c r="N417" i="16"/>
  <c r="O417" i="16"/>
  <c r="A418" i="16"/>
  <c r="M418" i="16" s="1"/>
  <c r="N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O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M420" i="16" s="1"/>
  <c r="N420" i="16" s="1"/>
  <c r="O420" i="16" s="1"/>
  <c r="B420" i="16"/>
  <c r="C420" i="16"/>
  <c r="D420" i="16"/>
  <c r="E420" i="16"/>
  <c r="F420" i="16"/>
  <c r="G420" i="16"/>
  <c r="H420" i="16"/>
  <c r="I420" i="16"/>
  <c r="J420" i="16"/>
  <c r="K420" i="16"/>
  <c r="L420" i="16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 s="1"/>
  <c r="O421" i="16" s="1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 s="1"/>
  <c r="O422" i="16" s="1"/>
  <c r="A423" i="16"/>
  <c r="M423" i="16" s="1"/>
  <c r="N423" i="16" s="1"/>
  <c r="O423" i="16" s="1"/>
  <c r="B423" i="16"/>
  <c r="C423" i="16"/>
  <c r="D423" i="16"/>
  <c r="E423" i="16"/>
  <c r="F423" i="16"/>
  <c r="G423" i="16"/>
  <c r="H423" i="16"/>
  <c r="I423" i="16"/>
  <c r="J423" i="16"/>
  <c r="K423" i="16"/>
  <c r="L423" i="16"/>
  <c r="A424" i="16"/>
  <c r="B424" i="16"/>
  <c r="C424" i="16"/>
  <c r="D424" i="16"/>
  <c r="E424" i="16"/>
  <c r="F424" i="16"/>
  <c r="G424" i="16"/>
  <c r="H424" i="16"/>
  <c r="I424" i="16"/>
  <c r="J424" i="16"/>
  <c r="K424" i="16"/>
  <c r="L424" i="16"/>
  <c r="M424" i="16"/>
  <c r="N424" i="16" s="1"/>
  <c r="O424" i="16" s="1"/>
  <c r="A425" i="16"/>
  <c r="M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N425" i="16"/>
  <c r="O425" i="16"/>
  <c r="A426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 s="1"/>
  <c r="O426" i="16" s="1"/>
  <c r="A427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 s="1"/>
  <c r="O427" i="16" s="1"/>
  <c r="A428" i="16"/>
  <c r="M428" i="16" s="1"/>
  <c r="B428" i="16"/>
  <c r="C428" i="16"/>
  <c r="D428" i="16"/>
  <c r="E428" i="16"/>
  <c r="F428" i="16"/>
  <c r="G428" i="16"/>
  <c r="H428" i="16"/>
  <c r="I428" i="16"/>
  <c r="J428" i="16"/>
  <c r="K428" i="16"/>
  <c r="L428" i="16"/>
  <c r="N428" i="16"/>
  <c r="O428" i="16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 s="1"/>
  <c r="O429" i="16"/>
  <c r="A430" i="16"/>
  <c r="M430" i="16" s="1"/>
  <c r="N430" i="16" s="1"/>
  <c r="O430" i="16" s="1"/>
  <c r="B430" i="16"/>
  <c r="C430" i="16"/>
  <c r="D430" i="16"/>
  <c r="E430" i="16"/>
  <c r="F430" i="16"/>
  <c r="G430" i="16"/>
  <c r="H430" i="16"/>
  <c r="I430" i="16"/>
  <c r="J430" i="16"/>
  <c r="K430" i="16"/>
  <c r="L430" i="16"/>
  <c r="A431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 s="1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 s="1"/>
  <c r="O432" i="16" s="1"/>
  <c r="A433" i="16"/>
  <c r="M433" i="16" s="1"/>
  <c r="N433" i="16" s="1"/>
  <c r="O433" i="16" s="1"/>
  <c r="B433" i="16"/>
  <c r="C433" i="16"/>
  <c r="D433" i="16"/>
  <c r="E433" i="16"/>
  <c r="F433" i="16"/>
  <c r="G433" i="16"/>
  <c r="H433" i="16"/>
  <c r="I433" i="16"/>
  <c r="J433" i="16"/>
  <c r="K433" i="16"/>
  <c r="L433" i="16"/>
  <c r="A434" i="16"/>
  <c r="M434" i="16" s="1"/>
  <c r="N434" i="16" s="1"/>
  <c r="O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A435" i="16"/>
  <c r="B435" i="16"/>
  <c r="C435" i="16"/>
  <c r="D435" i="16"/>
  <c r="E435" i="16"/>
  <c r="F435" i="16"/>
  <c r="G435" i="16"/>
  <c r="H435" i="16"/>
  <c r="I435" i="16"/>
  <c r="J435" i="16"/>
  <c r="K435" i="16"/>
  <c r="L435" i="16"/>
  <c r="M435" i="16"/>
  <c r="N435" i="16" s="1"/>
  <c r="O435" i="16" s="1"/>
  <c r="A436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 s="1"/>
  <c r="O436" i="16" s="1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 s="1"/>
  <c r="O437" i="16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 s="1"/>
  <c r="O438" i="16" s="1"/>
  <c r="A439" i="16"/>
  <c r="M439" i="16" s="1"/>
  <c r="N439" i="16" s="1"/>
  <c r="O439" i="16" s="1"/>
  <c r="B439" i="16"/>
  <c r="C439" i="16"/>
  <c r="D439" i="16"/>
  <c r="E439" i="16"/>
  <c r="F439" i="16"/>
  <c r="G439" i="16"/>
  <c r="H439" i="16"/>
  <c r="I439" i="16"/>
  <c r="J439" i="16"/>
  <c r="K439" i="16"/>
  <c r="L439" i="16"/>
  <c r="A440" i="16"/>
  <c r="B440" i="16"/>
  <c r="C440" i="16"/>
  <c r="D440" i="16"/>
  <c r="E440" i="16"/>
  <c r="F440" i="16"/>
  <c r="G440" i="16"/>
  <c r="H440" i="16"/>
  <c r="I440" i="16"/>
  <c r="J440" i="16"/>
  <c r="K440" i="16"/>
  <c r="L440" i="16"/>
  <c r="M440" i="16"/>
  <c r="N440" i="16" s="1"/>
  <c r="O440" i="16" s="1"/>
  <c r="A441" i="16"/>
  <c r="M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N441" i="16"/>
  <c r="O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B443" i="16"/>
  <c r="C443" i="16"/>
  <c r="D443" i="16"/>
  <c r="E443" i="16"/>
  <c r="F443" i="16"/>
  <c r="G443" i="16"/>
  <c r="H443" i="16"/>
  <c r="I443" i="16"/>
  <c r="J443" i="16"/>
  <c r="K443" i="16"/>
  <c r="L443" i="16"/>
  <c r="M443" i="16"/>
  <c r="N443" i="16"/>
  <c r="O443" i="16" s="1"/>
  <c r="A444" i="16"/>
  <c r="M444" i="16" s="1"/>
  <c r="B444" i="16"/>
  <c r="C444" i="16"/>
  <c r="D444" i="16"/>
  <c r="E444" i="16"/>
  <c r="F444" i="16"/>
  <c r="G444" i="16"/>
  <c r="H444" i="16"/>
  <c r="I444" i="16"/>
  <c r="J444" i="16"/>
  <c r="K444" i="16"/>
  <c r="L444" i="16"/>
  <c r="N444" i="16"/>
  <c r="O444" i="16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 s="1"/>
  <c r="O445" i="16" s="1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 s="1"/>
  <c r="A447" i="16"/>
  <c r="M447" i="16" s="1"/>
  <c r="N447" i="16" s="1"/>
  <c r="O447" i="16" s="1"/>
  <c r="B447" i="16"/>
  <c r="C447" i="16"/>
  <c r="D447" i="16"/>
  <c r="E447" i="16"/>
  <c r="F447" i="16"/>
  <c r="G447" i="16"/>
  <c r="H447" i="16"/>
  <c r="I447" i="16"/>
  <c r="J447" i="16"/>
  <c r="K447" i="16"/>
  <c r="L447" i="16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 s="1"/>
  <c r="O448" i="16" s="1"/>
  <c r="A449" i="16"/>
  <c r="M449" i="16" s="1"/>
  <c r="N449" i="16" s="1"/>
  <c r="O449" i="16" s="1"/>
  <c r="B449" i="16"/>
  <c r="C449" i="16"/>
  <c r="D449" i="16"/>
  <c r="E449" i="16"/>
  <c r="F449" i="16"/>
  <c r="G449" i="16"/>
  <c r="H449" i="16"/>
  <c r="I449" i="16"/>
  <c r="J449" i="16"/>
  <c r="K449" i="16"/>
  <c r="L449" i="16"/>
  <c r="A450" i="16"/>
  <c r="M450" i="16" s="1"/>
  <c r="N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O450" i="16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 s="1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 s="1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 s="1"/>
  <c r="O455" i="16" s="1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B459" i="16"/>
  <c r="C459" i="16"/>
  <c r="D459" i="16"/>
  <c r="E459" i="16"/>
  <c r="F459" i="16"/>
  <c r="G459" i="16"/>
  <c r="H459" i="16"/>
  <c r="I459" i="16"/>
  <c r="J459" i="16"/>
  <c r="K459" i="16"/>
  <c r="L459" i="16"/>
  <c r="M459" i="16"/>
  <c r="N459" i="16" s="1"/>
  <c r="O459" i="16" s="1"/>
  <c r="A460" i="16"/>
  <c r="M460" i="16" s="1"/>
  <c r="N460" i="16" s="1"/>
  <c r="O460" i="16" s="1"/>
  <c r="B460" i="16"/>
  <c r="C460" i="16"/>
  <c r="D460" i="16"/>
  <c r="E460" i="16"/>
  <c r="F460" i="16"/>
  <c r="G460" i="16"/>
  <c r="H460" i="16"/>
  <c r="I460" i="16"/>
  <c r="J460" i="16"/>
  <c r="K460" i="16"/>
  <c r="L460" i="16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 s="1"/>
  <c r="O461" i="16" s="1"/>
  <c r="A462" i="16"/>
  <c r="M462" i="16" s="1"/>
  <c r="N462" i="16" s="1"/>
  <c r="O462" i="16" s="1"/>
  <c r="B462" i="16"/>
  <c r="C462" i="16"/>
  <c r="D462" i="16"/>
  <c r="E462" i="16"/>
  <c r="F462" i="16"/>
  <c r="G462" i="16"/>
  <c r="H462" i="16"/>
  <c r="I462" i="16"/>
  <c r="J462" i="16"/>
  <c r="K462" i="16"/>
  <c r="L462" i="16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 s="1"/>
  <c r="O463" i="16" s="1"/>
  <c r="A464" i="16"/>
  <c r="B464" i="16"/>
  <c r="C464" i="16"/>
  <c r="D464" i="16"/>
  <c r="E464" i="16"/>
  <c r="F464" i="16"/>
  <c r="G464" i="16"/>
  <c r="H464" i="16"/>
  <c r="I464" i="16"/>
  <c r="J464" i="16"/>
  <c r="K464" i="16"/>
  <c r="L464" i="16"/>
  <c r="M464" i="16"/>
  <c r="N464" i="16" s="1"/>
  <c r="O464" i="16" s="1"/>
  <c r="A465" i="16"/>
  <c r="M465" i="16" s="1"/>
  <c r="B465" i="16"/>
  <c r="C465" i="16"/>
  <c r="D465" i="16"/>
  <c r="E465" i="16"/>
  <c r="F465" i="16"/>
  <c r="G465" i="16"/>
  <c r="H465" i="16"/>
  <c r="I465" i="16"/>
  <c r="J465" i="16"/>
  <c r="K465" i="16"/>
  <c r="L465" i="16"/>
  <c r="N465" i="16"/>
  <c r="O465" i="16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M467" i="16" s="1"/>
  <c r="N467" i="16" s="1"/>
  <c r="O467" i="16" s="1"/>
  <c r="B467" i="16"/>
  <c r="C467" i="16"/>
  <c r="D467" i="16"/>
  <c r="E467" i="16"/>
  <c r="F467" i="16"/>
  <c r="G467" i="16"/>
  <c r="H467" i="16"/>
  <c r="I467" i="16"/>
  <c r="J467" i="16"/>
  <c r="K467" i="16"/>
  <c r="L467" i="16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 s="1"/>
  <c r="O468" i="16" s="1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 s="1"/>
  <c r="O469" i="16" s="1"/>
  <c r="A470" i="16"/>
  <c r="M470" i="16" s="1"/>
  <c r="N470" i="16" s="1"/>
  <c r="O470" i="16" s="1"/>
  <c r="B470" i="16"/>
  <c r="C470" i="16"/>
  <c r="D470" i="16"/>
  <c r="E470" i="16"/>
  <c r="F470" i="16"/>
  <c r="G470" i="16"/>
  <c r="H470" i="16"/>
  <c r="I470" i="16"/>
  <c r="J470" i="16"/>
  <c r="K470" i="16"/>
  <c r="L470" i="16"/>
  <c r="A471" i="16"/>
  <c r="M471" i="16" s="1"/>
  <c r="N471" i="16" s="1"/>
  <c r="O471" i="16" s="1"/>
  <c r="B471" i="16"/>
  <c r="C471" i="16"/>
  <c r="D471" i="16"/>
  <c r="E471" i="16"/>
  <c r="F471" i="16"/>
  <c r="G471" i="16"/>
  <c r="H471" i="16"/>
  <c r="I471" i="16"/>
  <c r="J471" i="16"/>
  <c r="K471" i="16"/>
  <c r="L471" i="16"/>
  <c r="A472" i="16"/>
  <c r="M472" i="16" s="1"/>
  <c r="N472" i="16" s="1"/>
  <c r="O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 s="1"/>
  <c r="O473" i="16" s="1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B475" i="16"/>
  <c r="C475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 s="1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 s="1"/>
  <c r="O477" i="16" s="1"/>
  <c r="A478" i="16"/>
  <c r="M478" i="16" s="1"/>
  <c r="N478" i="16" s="1"/>
  <c r="O478" i="16" s="1"/>
  <c r="B478" i="16"/>
  <c r="C478" i="16"/>
  <c r="D478" i="16"/>
  <c r="E478" i="16"/>
  <c r="F478" i="16"/>
  <c r="G478" i="16"/>
  <c r="H478" i="16"/>
  <c r="I478" i="16"/>
  <c r="J478" i="16"/>
  <c r="K478" i="16"/>
  <c r="L478" i="16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 s="1"/>
  <c r="O479" i="16" s="1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B482" i="16"/>
  <c r="C482" i="16"/>
  <c r="D482" i="16"/>
  <c r="E482" i="16"/>
  <c r="F482" i="16"/>
  <c r="G482" i="16"/>
  <c r="H482" i="16"/>
  <c r="I482" i="16"/>
  <c r="J482" i="16"/>
  <c r="K482" i="16"/>
  <c r="L482" i="16"/>
  <c r="M482" i="16"/>
  <c r="N482" i="16" s="1"/>
  <c r="O482" i="16" s="1"/>
  <c r="A483" i="16"/>
  <c r="M483" i="16" s="1"/>
  <c r="N483" i="16" s="1"/>
  <c r="O483" i="16" s="1"/>
  <c r="B483" i="16"/>
  <c r="C483" i="16"/>
  <c r="D483" i="16"/>
  <c r="E483" i="16"/>
  <c r="F483" i="16"/>
  <c r="G483" i="16"/>
  <c r="H483" i="16"/>
  <c r="I483" i="16"/>
  <c r="J483" i="16"/>
  <c r="K483" i="16"/>
  <c r="L483" i="16"/>
  <c r="A484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 s="1"/>
  <c r="O484" i="16" s="1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/>
  <c r="O485" i="16" s="1"/>
  <c r="A486" i="16"/>
  <c r="M486" i="16" s="1"/>
  <c r="N486" i="16" s="1"/>
  <c r="O486" i="16" s="1"/>
  <c r="B486" i="16"/>
  <c r="C486" i="16"/>
  <c r="D486" i="16"/>
  <c r="E486" i="16"/>
  <c r="F486" i="16"/>
  <c r="G486" i="16"/>
  <c r="H486" i="16"/>
  <c r="I486" i="16"/>
  <c r="J486" i="16"/>
  <c r="K486" i="16"/>
  <c r="L486" i="16"/>
  <c r="A487" i="16"/>
  <c r="M487" i="16" s="1"/>
  <c r="N487" i="16" s="1"/>
  <c r="O487" i="16" s="1"/>
  <c r="B487" i="16"/>
  <c r="C487" i="16"/>
  <c r="D487" i="16"/>
  <c r="E487" i="16"/>
  <c r="F487" i="16"/>
  <c r="G487" i="16"/>
  <c r="H487" i="16"/>
  <c r="I487" i="16"/>
  <c r="J487" i="16"/>
  <c r="K487" i="16"/>
  <c r="L487" i="16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B489" i="16"/>
  <c r="C489" i="16"/>
  <c r="D489" i="16"/>
  <c r="E489" i="16"/>
  <c r="F489" i="16"/>
  <c r="G489" i="16"/>
  <c r="H489" i="16"/>
  <c r="I489" i="16"/>
  <c r="J489" i="16"/>
  <c r="K489" i="16"/>
  <c r="L489" i="16"/>
  <c r="M489" i="16"/>
  <c r="N489" i="16" s="1"/>
  <c r="O489" i="16" s="1"/>
  <c r="A490" i="16"/>
  <c r="B490" i="16"/>
  <c r="C490" i="16"/>
  <c r="D490" i="16"/>
  <c r="E490" i="16"/>
  <c r="F490" i="16"/>
  <c r="G490" i="16"/>
  <c r="H490" i="16"/>
  <c r="I490" i="16"/>
  <c r="J490" i="16"/>
  <c r="K490" i="16"/>
  <c r="L490" i="16"/>
  <c r="M490" i="16"/>
  <c r="N490" i="16" s="1"/>
  <c r="O490" i="16" s="1"/>
  <c r="A491" i="16"/>
  <c r="B491" i="16"/>
  <c r="C491" i="16"/>
  <c r="D491" i="16"/>
  <c r="E491" i="16"/>
  <c r="F491" i="16"/>
  <c r="G491" i="16"/>
  <c r="H491" i="16"/>
  <c r="I491" i="16"/>
  <c r="J491" i="16"/>
  <c r="K491" i="16"/>
  <c r="L491" i="16"/>
  <c r="M491" i="16"/>
  <c r="N491" i="16" s="1"/>
  <c r="O491" i="16" s="1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 s="1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 s="1"/>
  <c r="O493" i="16" s="1"/>
  <c r="A494" i="16"/>
  <c r="M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N494" i="16"/>
  <c r="O494" i="16" s="1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 s="1"/>
  <c r="O495" i="16" s="1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B498" i="16"/>
  <c r="C498" i="16"/>
  <c r="D498" i="16"/>
  <c r="E498" i="16"/>
  <c r="F498" i="16"/>
  <c r="G498" i="16"/>
  <c r="H498" i="16"/>
  <c r="I498" i="16"/>
  <c r="J498" i="16"/>
  <c r="K498" i="16"/>
  <c r="L498" i="16"/>
  <c r="M498" i="16"/>
  <c r="N498" i="16" s="1"/>
  <c r="O498" i="16" s="1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 s="1"/>
  <c r="O500" i="16" s="1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 s="1"/>
  <c r="O501" i="16" s="1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M503" i="16" s="1"/>
  <c r="N503" i="16" s="1"/>
  <c r="O503" i="16" s="1"/>
  <c r="B503" i="16"/>
  <c r="C503" i="16"/>
  <c r="D503" i="16"/>
  <c r="E503" i="16"/>
  <c r="F503" i="16"/>
  <c r="G503" i="16"/>
  <c r="H503" i="16"/>
  <c r="I503" i="16"/>
  <c r="J503" i="16"/>
  <c r="K503" i="16"/>
  <c r="L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B505" i="16"/>
  <c r="C505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 s="1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 s="1"/>
  <c r="O506" i="16" s="1"/>
  <c r="A507" i="16"/>
  <c r="B507" i="16"/>
  <c r="C507" i="16"/>
  <c r="D507" i="16"/>
  <c r="E507" i="16"/>
  <c r="F507" i="16"/>
  <c r="G507" i="16"/>
  <c r="H507" i="16"/>
  <c r="I507" i="16"/>
  <c r="J507" i="16"/>
  <c r="K507" i="16"/>
  <c r="L507" i="16"/>
  <c r="M507" i="16"/>
  <c r="N507" i="16" s="1"/>
  <c r="O507" i="16" s="1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 s="1"/>
  <c r="O508" i="16" s="1"/>
  <c r="A509" i="16"/>
  <c r="M509" i="16" s="1"/>
  <c r="N509" i="16" s="1"/>
  <c r="O509" i="16" s="1"/>
  <c r="B509" i="16"/>
  <c r="C509" i="16"/>
  <c r="D509" i="16"/>
  <c r="E509" i="16"/>
  <c r="F509" i="16"/>
  <c r="G509" i="16"/>
  <c r="H509" i="16"/>
  <c r="I509" i="16"/>
  <c r="J509" i="16"/>
  <c r="K509" i="16"/>
  <c r="L509" i="16"/>
  <c r="A510" i="16"/>
  <c r="M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N510" i="16"/>
  <c r="O510" i="16" s="1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 s="1"/>
  <c r="O511" i="16" s="1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B514" i="16"/>
  <c r="C514" i="16"/>
  <c r="D514" i="16"/>
  <c r="E514" i="16"/>
  <c r="F514" i="16"/>
  <c r="G514" i="16"/>
  <c r="H514" i="16"/>
  <c r="I514" i="16"/>
  <c r="J514" i="16"/>
  <c r="K514" i="16"/>
  <c r="L514" i="16"/>
  <c r="M514" i="16"/>
  <c r="N514" i="16" s="1"/>
  <c r="O514" i="16" s="1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 s="1"/>
  <c r="O515" i="16" s="1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 s="1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/>
  <c r="O517" i="16" s="1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M520" i="16" s="1"/>
  <c r="N520" i="16" s="1"/>
  <c r="O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A521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 s="1"/>
  <c r="A522" i="16"/>
  <c r="B522" i="16"/>
  <c r="C522" i="16"/>
  <c r="D522" i="16"/>
  <c r="E522" i="16"/>
  <c r="F522" i="16"/>
  <c r="G522" i="16"/>
  <c r="H522" i="16"/>
  <c r="I522" i="16"/>
  <c r="J522" i="16"/>
  <c r="K522" i="16"/>
  <c r="L522" i="16"/>
  <c r="M522" i="16"/>
  <c r="N522" i="16" s="1"/>
  <c r="O522" i="16" s="1"/>
  <c r="A523" i="16"/>
  <c r="B523" i="16"/>
  <c r="C523" i="16"/>
  <c r="D523" i="16"/>
  <c r="E523" i="16"/>
  <c r="F523" i="16"/>
  <c r="G523" i="16"/>
  <c r="H523" i="16"/>
  <c r="I523" i="16"/>
  <c r="J523" i="16"/>
  <c r="K523" i="16"/>
  <c r="L523" i="16"/>
  <c r="M523" i="16"/>
  <c r="N523" i="16" s="1"/>
  <c r="O523" i="16" s="1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 s="1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 s="1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B530" i="16"/>
  <c r="C530" i="16"/>
  <c r="D530" i="16"/>
  <c r="E530" i="16"/>
  <c r="F530" i="16"/>
  <c r="G530" i="16"/>
  <c r="H530" i="16"/>
  <c r="I530" i="16"/>
  <c r="J530" i="16"/>
  <c r="K530" i="16"/>
  <c r="L530" i="16"/>
  <c r="M530" i="16"/>
  <c r="N530" i="16" s="1"/>
  <c r="O530" i="16" s="1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 s="1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 s="1"/>
  <c r="O532" i="16" s="1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 s="1"/>
  <c r="O533" i="16" s="1"/>
  <c r="A534" i="16"/>
  <c r="M534" i="16" s="1"/>
  <c r="N534" i="16" s="1"/>
  <c r="O534" i="16" s="1"/>
  <c r="B534" i="16"/>
  <c r="C534" i="16"/>
  <c r="D534" i="16"/>
  <c r="E534" i="16"/>
  <c r="F534" i="16"/>
  <c r="G534" i="16"/>
  <c r="H534" i="16"/>
  <c r="I534" i="16"/>
  <c r="J534" i="16"/>
  <c r="K534" i="16"/>
  <c r="L534" i="16"/>
  <c r="A535" i="16"/>
  <c r="M535" i="16" s="1"/>
  <c r="N535" i="16" s="1"/>
  <c r="O535" i="16" s="1"/>
  <c r="B535" i="16"/>
  <c r="C535" i="16"/>
  <c r="D535" i="16"/>
  <c r="E535" i="16"/>
  <c r="F535" i="16"/>
  <c r="G535" i="16"/>
  <c r="H535" i="16"/>
  <c r="I535" i="16"/>
  <c r="J535" i="16"/>
  <c r="K535" i="16"/>
  <c r="L535" i="16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B537" i="16"/>
  <c r="C537" i="16"/>
  <c r="D537" i="16"/>
  <c r="E537" i="16"/>
  <c r="F537" i="16"/>
  <c r="G537" i="16"/>
  <c r="H537" i="16"/>
  <c r="I537" i="16"/>
  <c r="J537" i="16"/>
  <c r="K537" i="16"/>
  <c r="L537" i="16"/>
  <c r="M537" i="16"/>
  <c r="N537" i="16" s="1"/>
  <c r="O537" i="16" s="1"/>
  <c r="A538" i="16"/>
  <c r="B538" i="16"/>
  <c r="C538" i="16"/>
  <c r="D538" i="16"/>
  <c r="E538" i="16"/>
  <c r="F538" i="16"/>
  <c r="G538" i="16"/>
  <c r="H538" i="16"/>
  <c r="I538" i="16"/>
  <c r="J538" i="16"/>
  <c r="K538" i="16"/>
  <c r="L538" i="16"/>
  <c r="M538" i="16"/>
  <c r="N538" i="16" s="1"/>
  <c r="O538" i="16" s="1"/>
  <c r="A539" i="16"/>
  <c r="B539" i="16"/>
  <c r="C539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 s="1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 s="1"/>
  <c r="O541" i="16" s="1"/>
  <c r="A542" i="16"/>
  <c r="M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N542" i="16"/>
  <c r="O542" i="16" s="1"/>
  <c r="A543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 s="1"/>
  <c r="O547" i="16" s="1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 s="1"/>
  <c r="O548" i="16" s="1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 s="1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B553" i="16"/>
  <c r="C553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 s="1"/>
  <c r="A554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 s="1"/>
  <c r="O554" i="16" s="1"/>
  <c r="A555" i="16"/>
  <c r="B555" i="16"/>
  <c r="C555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 s="1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 s="1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 s="1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 s="1"/>
  <c r="O562" i="16" s="1"/>
  <c r="A563" i="16"/>
  <c r="M563" i="16" s="1"/>
  <c r="N563" i="16" s="1"/>
  <c r="O563" i="16" s="1"/>
  <c r="B563" i="16"/>
  <c r="C563" i="16"/>
  <c r="D563" i="16"/>
  <c r="E563" i="16"/>
  <c r="F563" i="16"/>
  <c r="G563" i="16"/>
  <c r="H563" i="16"/>
  <c r="I563" i="16"/>
  <c r="J563" i="16"/>
  <c r="K563" i="16"/>
  <c r="L563" i="16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 s="1"/>
  <c r="O564" i="16" s="1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 s="1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 s="1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 s="1"/>
  <c r="O570" i="16" s="1"/>
  <c r="A571" i="16"/>
  <c r="B571" i="16"/>
  <c r="C571" i="16"/>
  <c r="D571" i="16"/>
  <c r="E571" i="16"/>
  <c r="F571" i="16"/>
  <c r="G571" i="16"/>
  <c r="H571" i="16"/>
  <c r="I571" i="16"/>
  <c r="J571" i="16"/>
  <c r="K571" i="16"/>
  <c r="L571" i="16"/>
  <c r="M571" i="16"/>
  <c r="N571" i="16" s="1"/>
  <c r="O571" i="16" s="1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M574" i="16" s="1"/>
  <c r="N574" i="16" s="1"/>
  <c r="O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 s="1"/>
  <c r="O575" i="16" s="1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 s="1"/>
  <c r="O578" i="16" s="1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 s="1"/>
  <c r="O579" i="16" s="1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 s="1"/>
  <c r="O580" i="16" s="1"/>
  <c r="A581" i="16"/>
  <c r="M581" i="16" s="1"/>
  <c r="N581" i="16" s="1"/>
  <c r="O581" i="16" s="1"/>
  <c r="B581" i="16"/>
  <c r="C581" i="16"/>
  <c r="D581" i="16"/>
  <c r="E581" i="16"/>
  <c r="F581" i="16"/>
  <c r="G581" i="16"/>
  <c r="H581" i="16"/>
  <c r="I581" i="16"/>
  <c r="J581" i="16"/>
  <c r="K581" i="16"/>
  <c r="L581" i="16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M583" i="16" s="1"/>
  <c r="N583" i="16" s="1"/>
  <c r="O583" i="16" s="1"/>
  <c r="B583" i="16"/>
  <c r="C583" i="16"/>
  <c r="D583" i="16"/>
  <c r="E583" i="16"/>
  <c r="F583" i="16"/>
  <c r="G583" i="16"/>
  <c r="H583" i="16"/>
  <c r="I583" i="16"/>
  <c r="J583" i="16"/>
  <c r="K583" i="16"/>
  <c r="L583" i="16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B585" i="16"/>
  <c r="C585" i="16"/>
  <c r="D585" i="16"/>
  <c r="E585" i="16"/>
  <c r="F585" i="16"/>
  <c r="G585" i="16"/>
  <c r="H585" i="16"/>
  <c r="I585" i="16"/>
  <c r="J585" i="16"/>
  <c r="K585" i="16"/>
  <c r="L585" i="16"/>
  <c r="M585" i="16"/>
  <c r="N585" i="16" s="1"/>
  <c r="O585" i="16" s="1"/>
  <c r="A586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 s="1"/>
  <c r="O586" i="16" s="1"/>
  <c r="A587" i="16"/>
  <c r="M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N587" i="16"/>
  <c r="O587" i="16" s="1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 s="1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 s="1"/>
  <c r="O589" i="16" s="1"/>
  <c r="A590" i="16"/>
  <c r="M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N590" i="16"/>
  <c r="O590" i="16" s="1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 s="1"/>
  <c r="O591" i="16" s="1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 s="1"/>
  <c r="A595" i="16"/>
  <c r="M595" i="16" s="1"/>
  <c r="N595" i="16" s="1"/>
  <c r="O595" i="16" s="1"/>
  <c r="B595" i="16"/>
  <c r="C595" i="16"/>
  <c r="D595" i="16"/>
  <c r="E595" i="16"/>
  <c r="F595" i="16"/>
  <c r="G595" i="16"/>
  <c r="H595" i="16"/>
  <c r="I595" i="16"/>
  <c r="J595" i="16"/>
  <c r="K595" i="16"/>
  <c r="L595" i="16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 s="1"/>
  <c r="O596" i="16" s="1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 s="1"/>
  <c r="O597" i="16" s="1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 s="1"/>
  <c r="A599" i="16"/>
  <c r="M599" i="16" s="1"/>
  <c r="N599" i="16" s="1"/>
  <c r="O599" i="16" s="1"/>
  <c r="B599" i="16"/>
  <c r="C599" i="16"/>
  <c r="D599" i="16"/>
  <c r="E599" i="16"/>
  <c r="F599" i="16"/>
  <c r="G599" i="16"/>
  <c r="H599" i="16"/>
  <c r="I599" i="16"/>
  <c r="J599" i="16"/>
  <c r="K599" i="16"/>
  <c r="L599" i="16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F2" i="17" l="1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R2" i="1" a="1"/>
  <c r="R2" i="1" s="1"/>
  <c r="N3" i="1"/>
  <c r="O3" i="1"/>
  <c r="N86" i="1"/>
  <c r="O86" i="1"/>
  <c r="N87" i="1"/>
  <c r="O87" i="1"/>
  <c r="O2" i="1"/>
  <c r="N2" i="1"/>
  <c r="L407" i="16" l="1"/>
  <c r="K407" i="16"/>
  <c r="A407" i="16"/>
  <c r="M407" i="16" s="1"/>
  <c r="N407" i="16" s="1"/>
  <c r="O407" i="16" s="1"/>
  <c r="E407" i="16"/>
  <c r="K403" i="16"/>
  <c r="L403" i="16"/>
  <c r="E403" i="16"/>
  <c r="A403" i="16"/>
  <c r="M403" i="16" s="1"/>
  <c r="N403" i="16" s="1"/>
  <c r="O403" i="16" s="1"/>
  <c r="K399" i="16"/>
  <c r="L399" i="16"/>
  <c r="A399" i="16"/>
  <c r="M399" i="16" s="1"/>
  <c r="N399" i="16" s="1"/>
  <c r="O399" i="16" s="1"/>
  <c r="E399" i="16"/>
  <c r="E395" i="16"/>
  <c r="K395" i="16"/>
  <c r="L395" i="16"/>
  <c r="A395" i="16"/>
  <c r="M395" i="16" s="1"/>
  <c r="N395" i="16" s="1"/>
  <c r="O395" i="16" s="1"/>
  <c r="L391" i="16"/>
  <c r="A391" i="16"/>
  <c r="M391" i="16" s="1"/>
  <c r="N391" i="16" s="1"/>
  <c r="O391" i="16" s="1"/>
  <c r="E391" i="16"/>
  <c r="K391" i="16"/>
  <c r="E387" i="16"/>
  <c r="L387" i="16"/>
  <c r="K387" i="16"/>
  <c r="A387" i="16"/>
  <c r="M387" i="16" s="1"/>
  <c r="N387" i="16" s="1"/>
  <c r="O387" i="16" s="1"/>
  <c r="K383" i="16"/>
  <c r="E383" i="16"/>
  <c r="L383" i="16"/>
  <c r="A383" i="16"/>
  <c r="M383" i="16" s="1"/>
  <c r="N383" i="16" s="1"/>
  <c r="O383" i="16" s="1"/>
  <c r="A379" i="16"/>
  <c r="M379" i="16" s="1"/>
  <c r="N379" i="16" s="1"/>
  <c r="O379" i="16" s="1"/>
  <c r="E379" i="16"/>
  <c r="K379" i="16"/>
  <c r="L379" i="16"/>
  <c r="E375" i="16"/>
  <c r="K375" i="16"/>
  <c r="A375" i="16"/>
  <c r="M375" i="16" s="1"/>
  <c r="N375" i="16" s="1"/>
  <c r="O375" i="16" s="1"/>
  <c r="L375" i="16"/>
  <c r="K371" i="16"/>
  <c r="L371" i="16"/>
  <c r="A371" i="16"/>
  <c r="M371" i="16" s="1"/>
  <c r="N371" i="16" s="1"/>
  <c r="O371" i="16" s="1"/>
  <c r="E371" i="16"/>
  <c r="E367" i="16"/>
  <c r="K367" i="16"/>
  <c r="L367" i="16"/>
  <c r="A367" i="16"/>
  <c r="M367" i="16" s="1"/>
  <c r="N367" i="16" s="1"/>
  <c r="O367" i="16" s="1"/>
  <c r="K363" i="16"/>
  <c r="L363" i="16"/>
  <c r="E363" i="16"/>
  <c r="A363" i="16"/>
  <c r="M363" i="16" s="1"/>
  <c r="N363" i="16" s="1"/>
  <c r="O363" i="16" s="1"/>
  <c r="K359" i="16"/>
  <c r="L359" i="16"/>
  <c r="A359" i="16"/>
  <c r="M359" i="16" s="1"/>
  <c r="N359" i="16" s="1"/>
  <c r="O359" i="16" s="1"/>
  <c r="E359" i="16"/>
  <c r="L355" i="16"/>
  <c r="A355" i="16"/>
  <c r="M355" i="16" s="1"/>
  <c r="N355" i="16" s="1"/>
  <c r="O355" i="16" s="1"/>
  <c r="E355" i="16"/>
  <c r="K355" i="16"/>
  <c r="A351" i="16"/>
  <c r="M351" i="16" s="1"/>
  <c r="N351" i="16" s="1"/>
  <c r="O351" i="16" s="1"/>
  <c r="E351" i="16"/>
  <c r="K351" i="16"/>
  <c r="L351" i="16"/>
  <c r="E347" i="16"/>
  <c r="K347" i="16"/>
  <c r="L347" i="16"/>
  <c r="A347" i="16"/>
  <c r="M347" i="16" s="1"/>
  <c r="N347" i="16" s="1"/>
  <c r="O347" i="16" s="1"/>
  <c r="K343" i="17"/>
  <c r="L343" i="17"/>
  <c r="E343" i="17"/>
  <c r="A343" i="17"/>
  <c r="M343" i="17" s="1"/>
  <c r="N343" i="17" s="1"/>
  <c r="O343" i="17" s="1"/>
  <c r="L343" i="16"/>
  <c r="A343" i="16"/>
  <c r="M343" i="16" s="1"/>
  <c r="N343" i="16" s="1"/>
  <c r="O343" i="16" s="1"/>
  <c r="E343" i="16"/>
  <c r="K343" i="16"/>
  <c r="L339" i="17"/>
  <c r="A339" i="17"/>
  <c r="M339" i="17" s="1"/>
  <c r="N339" i="17" s="1"/>
  <c r="O339" i="17" s="1"/>
  <c r="K339" i="17"/>
  <c r="E339" i="16"/>
  <c r="K339" i="16"/>
  <c r="A339" i="16"/>
  <c r="M339" i="16" s="1"/>
  <c r="N339" i="16" s="1"/>
  <c r="O339" i="16" s="1"/>
  <c r="E339" i="17"/>
  <c r="L339" i="16"/>
  <c r="K335" i="17"/>
  <c r="A335" i="17"/>
  <c r="M335" i="17" s="1"/>
  <c r="N335" i="17" s="1"/>
  <c r="O335" i="17" s="1"/>
  <c r="E335" i="17"/>
  <c r="L335" i="17"/>
  <c r="L335" i="16"/>
  <c r="A335" i="16"/>
  <c r="M335" i="16" s="1"/>
  <c r="N335" i="16" s="1"/>
  <c r="O335" i="16" s="1"/>
  <c r="E335" i="16"/>
  <c r="K335" i="16"/>
  <c r="K331" i="17"/>
  <c r="L331" i="17"/>
  <c r="A331" i="17"/>
  <c r="M331" i="17" s="1"/>
  <c r="N331" i="17" s="1"/>
  <c r="O331" i="17" s="1"/>
  <c r="E331" i="17"/>
  <c r="L331" i="16"/>
  <c r="A331" i="16"/>
  <c r="M331" i="16" s="1"/>
  <c r="N331" i="16" s="1"/>
  <c r="O331" i="16" s="1"/>
  <c r="E331" i="16"/>
  <c r="K331" i="16"/>
  <c r="K327" i="17"/>
  <c r="L327" i="17"/>
  <c r="E327" i="17"/>
  <c r="A327" i="17"/>
  <c r="M327" i="17" s="1"/>
  <c r="N327" i="17" s="1"/>
  <c r="O327" i="17" s="1"/>
  <c r="K327" i="16"/>
  <c r="L327" i="16"/>
  <c r="A327" i="16"/>
  <c r="M327" i="16" s="1"/>
  <c r="N327" i="16" s="1"/>
  <c r="O327" i="16" s="1"/>
  <c r="E327" i="16"/>
  <c r="K323" i="17"/>
  <c r="L323" i="17"/>
  <c r="A323" i="17"/>
  <c r="M323" i="17" s="1"/>
  <c r="N323" i="17" s="1"/>
  <c r="O323" i="17" s="1"/>
  <c r="E323" i="17"/>
  <c r="E323" i="16"/>
  <c r="A323" i="16"/>
  <c r="M323" i="16" s="1"/>
  <c r="N323" i="16" s="1"/>
  <c r="O323" i="16" s="1"/>
  <c r="K323" i="16"/>
  <c r="L323" i="16"/>
  <c r="K319" i="17"/>
  <c r="L319" i="17"/>
  <c r="A319" i="17"/>
  <c r="M319" i="17" s="1"/>
  <c r="N319" i="17" s="1"/>
  <c r="O319" i="17" s="1"/>
  <c r="E319" i="17"/>
  <c r="L319" i="16"/>
  <c r="E319" i="16"/>
  <c r="A319" i="16"/>
  <c r="M319" i="16" s="1"/>
  <c r="N319" i="16" s="1"/>
  <c r="O319" i="16" s="1"/>
  <c r="K319" i="16"/>
  <c r="K315" i="17"/>
  <c r="L315" i="17"/>
  <c r="A315" i="17"/>
  <c r="M315" i="17" s="1"/>
  <c r="N315" i="17" s="1"/>
  <c r="O315" i="17" s="1"/>
  <c r="A315" i="16"/>
  <c r="M315" i="16" s="1"/>
  <c r="N315" i="16" s="1"/>
  <c r="O315" i="16" s="1"/>
  <c r="E315" i="16"/>
  <c r="E315" i="17"/>
  <c r="K315" i="16"/>
  <c r="L315" i="16"/>
  <c r="K311" i="17"/>
  <c r="L311" i="17"/>
  <c r="A311" i="17"/>
  <c r="M311" i="17" s="1"/>
  <c r="N311" i="17" s="1"/>
  <c r="O311" i="17" s="1"/>
  <c r="E311" i="17"/>
  <c r="A311" i="16"/>
  <c r="M311" i="16" s="1"/>
  <c r="N311" i="16" s="1"/>
  <c r="O311" i="16" s="1"/>
  <c r="E311" i="16"/>
  <c r="K311" i="16"/>
  <c r="L311" i="16"/>
  <c r="E307" i="17"/>
  <c r="L307" i="17"/>
  <c r="A307" i="17"/>
  <c r="M307" i="17" s="1"/>
  <c r="N307" i="17" s="1"/>
  <c r="O307" i="17" s="1"/>
  <c r="K307" i="16"/>
  <c r="K307" i="17"/>
  <c r="L307" i="16"/>
  <c r="E307" i="16"/>
  <c r="A307" i="16"/>
  <c r="M307" i="16" s="1"/>
  <c r="N307" i="16" s="1"/>
  <c r="O307" i="16" s="1"/>
  <c r="E303" i="17"/>
  <c r="K303" i="17"/>
  <c r="A303" i="17"/>
  <c r="M303" i="17" s="1"/>
  <c r="N303" i="17" s="1"/>
  <c r="O303" i="17" s="1"/>
  <c r="A303" i="16"/>
  <c r="M303" i="16" s="1"/>
  <c r="N303" i="16" s="1"/>
  <c r="O303" i="16" s="1"/>
  <c r="E303" i="16"/>
  <c r="L303" i="17"/>
  <c r="K303" i="16"/>
  <c r="L303" i="16"/>
  <c r="K299" i="17"/>
  <c r="L299" i="17"/>
  <c r="E299" i="17"/>
  <c r="A299" i="17"/>
  <c r="M299" i="17" s="1"/>
  <c r="N299" i="17" s="1"/>
  <c r="O299" i="17" s="1"/>
  <c r="L299" i="16"/>
  <c r="A299" i="16"/>
  <c r="M299" i="16" s="1"/>
  <c r="N299" i="16" s="1"/>
  <c r="O299" i="16" s="1"/>
  <c r="E299" i="16"/>
  <c r="K299" i="16"/>
  <c r="K295" i="17"/>
  <c r="L295" i="17"/>
  <c r="A295" i="17"/>
  <c r="M295" i="17" s="1"/>
  <c r="N295" i="17" s="1"/>
  <c r="O295" i="17" s="1"/>
  <c r="E295" i="17"/>
  <c r="A295" i="16"/>
  <c r="M295" i="16" s="1"/>
  <c r="N295" i="16" s="1"/>
  <c r="O295" i="16" s="1"/>
  <c r="E295" i="16"/>
  <c r="K295" i="16"/>
  <c r="L295" i="16"/>
  <c r="A291" i="17"/>
  <c r="M291" i="17" s="1"/>
  <c r="N291" i="17" s="1"/>
  <c r="O291" i="17" s="1"/>
  <c r="K291" i="17"/>
  <c r="L291" i="17"/>
  <c r="E291" i="17"/>
  <c r="K291" i="16"/>
  <c r="L291" i="16"/>
  <c r="A291" i="16"/>
  <c r="M291" i="16" s="1"/>
  <c r="N291" i="16" s="1"/>
  <c r="O291" i="16" s="1"/>
  <c r="E291" i="16"/>
  <c r="K287" i="17"/>
  <c r="L287" i="17"/>
  <c r="A287" i="17"/>
  <c r="M287" i="17" s="1"/>
  <c r="N287" i="17" s="1"/>
  <c r="O287" i="17" s="1"/>
  <c r="E287" i="17"/>
  <c r="A287" i="16"/>
  <c r="M287" i="16" s="1"/>
  <c r="N287" i="16" s="1"/>
  <c r="O287" i="16" s="1"/>
  <c r="E287" i="16"/>
  <c r="K287" i="16"/>
  <c r="L287" i="16"/>
  <c r="E283" i="17"/>
  <c r="K283" i="17"/>
  <c r="L283" i="17"/>
  <c r="A283" i="17"/>
  <c r="M283" i="17" s="1"/>
  <c r="N283" i="17" s="1"/>
  <c r="O283" i="17" s="1"/>
  <c r="E283" i="16"/>
  <c r="K283" i="16"/>
  <c r="L283" i="16"/>
  <c r="A283" i="16"/>
  <c r="M283" i="16" s="1"/>
  <c r="N283" i="16" s="1"/>
  <c r="O283" i="16" s="1"/>
  <c r="E279" i="17"/>
  <c r="K279" i="17"/>
  <c r="L279" i="17"/>
  <c r="A279" i="17"/>
  <c r="M279" i="17" s="1"/>
  <c r="N279" i="17" s="1"/>
  <c r="O279" i="17" s="1"/>
  <c r="E279" i="16"/>
  <c r="A279" i="16"/>
  <c r="M279" i="16" s="1"/>
  <c r="N279" i="16" s="1"/>
  <c r="O279" i="16" s="1"/>
  <c r="K279" i="16"/>
  <c r="L279" i="16"/>
  <c r="A275" i="17"/>
  <c r="M275" i="17" s="1"/>
  <c r="N275" i="17" s="1"/>
  <c r="O275" i="17" s="1"/>
  <c r="E275" i="17"/>
  <c r="K275" i="16"/>
  <c r="L275" i="17"/>
  <c r="E275" i="16"/>
  <c r="L275" i="16"/>
  <c r="K275" i="17"/>
  <c r="A275" i="16"/>
  <c r="M275" i="16" s="1"/>
  <c r="N275" i="16" s="1"/>
  <c r="O275" i="16" s="1"/>
  <c r="K271" i="17"/>
  <c r="L271" i="17"/>
  <c r="A271" i="17"/>
  <c r="M271" i="17" s="1"/>
  <c r="N271" i="17" s="1"/>
  <c r="O271" i="17" s="1"/>
  <c r="E271" i="17"/>
  <c r="K271" i="16"/>
  <c r="L271" i="16"/>
  <c r="A271" i="16"/>
  <c r="M271" i="16" s="1"/>
  <c r="N271" i="16" s="1"/>
  <c r="O271" i="16" s="1"/>
  <c r="E271" i="16"/>
  <c r="K267" i="17"/>
  <c r="E267" i="17"/>
  <c r="A267" i="17"/>
  <c r="M267" i="17" s="1"/>
  <c r="N267" i="17" s="1"/>
  <c r="O267" i="17" s="1"/>
  <c r="K267" i="16"/>
  <c r="L267" i="16"/>
  <c r="L267" i="17"/>
  <c r="A267" i="16"/>
  <c r="M267" i="16" s="1"/>
  <c r="N267" i="16" s="1"/>
  <c r="O267" i="16" s="1"/>
  <c r="E267" i="16"/>
  <c r="K263" i="17"/>
  <c r="E263" i="17"/>
  <c r="A263" i="17"/>
  <c r="M263" i="17" s="1"/>
  <c r="N263" i="17" s="1"/>
  <c r="O263" i="17" s="1"/>
  <c r="L263" i="16"/>
  <c r="A263" i="16"/>
  <c r="M263" i="16" s="1"/>
  <c r="N263" i="16" s="1"/>
  <c r="O263" i="16" s="1"/>
  <c r="E263" i="16"/>
  <c r="K263" i="16"/>
  <c r="L263" i="17"/>
  <c r="A259" i="17"/>
  <c r="M259" i="17" s="1"/>
  <c r="N259" i="17" s="1"/>
  <c r="O259" i="17" s="1"/>
  <c r="K259" i="17"/>
  <c r="L259" i="17"/>
  <c r="E259" i="16"/>
  <c r="E259" i="17"/>
  <c r="K259" i="16"/>
  <c r="A259" i="16"/>
  <c r="M259" i="16" s="1"/>
  <c r="N259" i="16" s="1"/>
  <c r="O259" i="16" s="1"/>
  <c r="L259" i="16"/>
  <c r="L255" i="17"/>
  <c r="A255" i="17"/>
  <c r="M255" i="17" s="1"/>
  <c r="N255" i="17" s="1"/>
  <c r="O255" i="17" s="1"/>
  <c r="K255" i="17"/>
  <c r="E255" i="17"/>
  <c r="K255" i="16"/>
  <c r="L255" i="16"/>
  <c r="A255" i="16"/>
  <c r="M255" i="16" s="1"/>
  <c r="N255" i="16" s="1"/>
  <c r="O255" i="16" s="1"/>
  <c r="E255" i="16"/>
  <c r="L251" i="17"/>
  <c r="A251" i="17"/>
  <c r="M251" i="17" s="1"/>
  <c r="N251" i="17" s="1"/>
  <c r="O251" i="17" s="1"/>
  <c r="E251" i="17"/>
  <c r="K251" i="16"/>
  <c r="L251" i="16"/>
  <c r="K251" i="17"/>
  <c r="A251" i="16"/>
  <c r="M251" i="16" s="1"/>
  <c r="N251" i="16" s="1"/>
  <c r="O251" i="16" s="1"/>
  <c r="E251" i="16"/>
  <c r="K247" i="17"/>
  <c r="A247" i="17"/>
  <c r="M247" i="17" s="1"/>
  <c r="N247" i="17" s="1"/>
  <c r="O247" i="17" s="1"/>
  <c r="E247" i="17"/>
  <c r="L247" i="17"/>
  <c r="L247" i="16"/>
  <c r="A247" i="16"/>
  <c r="M247" i="16" s="1"/>
  <c r="N247" i="16" s="1"/>
  <c r="O247" i="16" s="1"/>
  <c r="E247" i="16"/>
  <c r="K247" i="16"/>
  <c r="K243" i="17"/>
  <c r="A243" i="17"/>
  <c r="M243" i="17" s="1"/>
  <c r="N243" i="17" s="1"/>
  <c r="O243" i="17" s="1"/>
  <c r="L243" i="17"/>
  <c r="K243" i="16"/>
  <c r="E243" i="16"/>
  <c r="E243" i="17"/>
  <c r="L243" i="16"/>
  <c r="A243" i="16"/>
  <c r="M243" i="16" s="1"/>
  <c r="N243" i="16" s="1"/>
  <c r="O243" i="16" s="1"/>
  <c r="K239" i="17"/>
  <c r="L239" i="17"/>
  <c r="A239" i="17"/>
  <c r="M239" i="17" s="1"/>
  <c r="N239" i="17" s="1"/>
  <c r="O239" i="17" s="1"/>
  <c r="E239" i="17"/>
  <c r="K239" i="16"/>
  <c r="L239" i="16"/>
  <c r="A239" i="16"/>
  <c r="M239" i="16" s="1"/>
  <c r="N239" i="16" s="1"/>
  <c r="O239" i="16" s="1"/>
  <c r="E239" i="16"/>
  <c r="K235" i="17"/>
  <c r="A235" i="17"/>
  <c r="M235" i="17" s="1"/>
  <c r="N235" i="17" s="1"/>
  <c r="O235" i="17" s="1"/>
  <c r="L235" i="17"/>
  <c r="E235" i="17"/>
  <c r="K235" i="16"/>
  <c r="L235" i="16"/>
  <c r="A235" i="16"/>
  <c r="M235" i="16" s="1"/>
  <c r="N235" i="16" s="1"/>
  <c r="O235" i="16" s="1"/>
  <c r="E235" i="16"/>
  <c r="K231" i="17"/>
  <c r="E231" i="17"/>
  <c r="L231" i="17"/>
  <c r="A231" i="17"/>
  <c r="M231" i="17" s="1"/>
  <c r="N231" i="17" s="1"/>
  <c r="O231" i="17" s="1"/>
  <c r="K231" i="16"/>
  <c r="L231" i="16"/>
  <c r="A231" i="16"/>
  <c r="M231" i="16" s="1"/>
  <c r="N231" i="16" s="1"/>
  <c r="O231" i="16" s="1"/>
  <c r="E231" i="16"/>
  <c r="L227" i="17"/>
  <c r="A227" i="17"/>
  <c r="M227" i="17" s="1"/>
  <c r="N227" i="17" s="1"/>
  <c r="O227" i="17" s="1"/>
  <c r="E227" i="17"/>
  <c r="K227" i="17"/>
  <c r="E227" i="16"/>
  <c r="A227" i="16"/>
  <c r="M227" i="16" s="1"/>
  <c r="N227" i="16" s="1"/>
  <c r="O227" i="16" s="1"/>
  <c r="K227" i="16"/>
  <c r="L227" i="16"/>
  <c r="A223" i="17"/>
  <c r="M223" i="17" s="1"/>
  <c r="N223" i="17" s="1"/>
  <c r="O223" i="17" s="1"/>
  <c r="E223" i="17"/>
  <c r="K223" i="16"/>
  <c r="K223" i="17"/>
  <c r="L223" i="17"/>
  <c r="A223" i="16"/>
  <c r="M223" i="16" s="1"/>
  <c r="N223" i="16" s="1"/>
  <c r="O223" i="16" s="1"/>
  <c r="L223" i="16"/>
  <c r="E223" i="16"/>
  <c r="K219" i="17"/>
  <c r="A219" i="17"/>
  <c r="M219" i="17" s="1"/>
  <c r="N219" i="17" s="1"/>
  <c r="O219" i="17" s="1"/>
  <c r="E219" i="17"/>
  <c r="L219" i="17"/>
  <c r="K219" i="16"/>
  <c r="L219" i="16"/>
  <c r="A219" i="16"/>
  <c r="M219" i="16" s="1"/>
  <c r="N219" i="16" s="1"/>
  <c r="O219" i="16" s="1"/>
  <c r="E219" i="16"/>
  <c r="K215" i="17"/>
  <c r="L215" i="17"/>
  <c r="E215" i="17"/>
  <c r="K215" i="16"/>
  <c r="L215" i="16"/>
  <c r="A215" i="17"/>
  <c r="M215" i="17" s="1"/>
  <c r="N215" i="17" s="1"/>
  <c r="O215" i="17" s="1"/>
  <c r="A215" i="16"/>
  <c r="M215" i="16" s="1"/>
  <c r="N215" i="16" s="1"/>
  <c r="O215" i="16" s="1"/>
  <c r="E215" i="16"/>
  <c r="K211" i="17"/>
  <c r="A211" i="17"/>
  <c r="M211" i="17" s="1"/>
  <c r="N211" i="17" s="1"/>
  <c r="O211" i="17" s="1"/>
  <c r="E211" i="17"/>
  <c r="E211" i="16"/>
  <c r="L211" i="17"/>
  <c r="K211" i="16"/>
  <c r="A211" i="16"/>
  <c r="M211" i="16" s="1"/>
  <c r="N211" i="16" s="1"/>
  <c r="O211" i="16" s="1"/>
  <c r="L211" i="16"/>
  <c r="K207" i="17"/>
  <c r="L207" i="17"/>
  <c r="A207" i="17"/>
  <c r="M207" i="17" s="1"/>
  <c r="N207" i="17" s="1"/>
  <c r="O207" i="17" s="1"/>
  <c r="E207" i="16"/>
  <c r="K207" i="16"/>
  <c r="L207" i="16"/>
  <c r="E207" i="17"/>
  <c r="A207" i="16"/>
  <c r="M207" i="16" s="1"/>
  <c r="N207" i="16" s="1"/>
  <c r="O207" i="16" s="1"/>
  <c r="K203" i="17"/>
  <c r="A203" i="17"/>
  <c r="M203" i="17" s="1"/>
  <c r="N203" i="17" s="1"/>
  <c r="O203" i="17" s="1"/>
  <c r="E203" i="17"/>
  <c r="L203" i="17"/>
  <c r="A203" i="16"/>
  <c r="M203" i="16" s="1"/>
  <c r="N203" i="16" s="1"/>
  <c r="O203" i="16" s="1"/>
  <c r="K203" i="16"/>
  <c r="L203" i="16"/>
  <c r="E203" i="16"/>
  <c r="K199" i="17"/>
  <c r="E199" i="17"/>
  <c r="L199" i="17"/>
  <c r="A199" i="16"/>
  <c r="M199" i="16" s="1"/>
  <c r="N199" i="16" s="1"/>
  <c r="O199" i="16" s="1"/>
  <c r="K199" i="16"/>
  <c r="L199" i="16"/>
  <c r="A199" i="17"/>
  <c r="M199" i="17" s="1"/>
  <c r="N199" i="17" s="1"/>
  <c r="O199" i="17" s="1"/>
  <c r="E199" i="16"/>
  <c r="L195" i="17"/>
  <c r="A195" i="17"/>
  <c r="M195" i="17" s="1"/>
  <c r="N195" i="17" s="1"/>
  <c r="O195" i="17" s="1"/>
  <c r="E195" i="17"/>
  <c r="A195" i="16"/>
  <c r="M195" i="16" s="1"/>
  <c r="N195" i="16" s="1"/>
  <c r="O195" i="16" s="1"/>
  <c r="E195" i="16"/>
  <c r="K195" i="17"/>
  <c r="L195" i="16"/>
  <c r="K195" i="16"/>
  <c r="A191" i="17"/>
  <c r="M191" i="17" s="1"/>
  <c r="N191" i="17" s="1"/>
  <c r="O191" i="17" s="1"/>
  <c r="E191" i="17"/>
  <c r="K191" i="17"/>
  <c r="L191" i="17"/>
  <c r="K191" i="16"/>
  <c r="L191" i="16"/>
  <c r="E191" i="16"/>
  <c r="A191" i="16"/>
  <c r="M191" i="16" s="1"/>
  <c r="N191" i="16" s="1"/>
  <c r="O191" i="16" s="1"/>
  <c r="K187" i="17"/>
  <c r="L187" i="17"/>
  <c r="E187" i="17"/>
  <c r="K187" i="16"/>
  <c r="A187" i="16"/>
  <c r="M187" i="16" s="1"/>
  <c r="N187" i="16" s="1"/>
  <c r="O187" i="16" s="1"/>
  <c r="A187" i="17"/>
  <c r="M187" i="17" s="1"/>
  <c r="N187" i="17" s="1"/>
  <c r="O187" i="17" s="1"/>
  <c r="E187" i="16"/>
  <c r="L187" i="16"/>
  <c r="K183" i="17"/>
  <c r="L183" i="17"/>
  <c r="A183" i="17"/>
  <c r="M183" i="17" s="1"/>
  <c r="N183" i="17" s="1"/>
  <c r="O183" i="17" s="1"/>
  <c r="K183" i="16"/>
  <c r="A183" i="16"/>
  <c r="M183" i="16" s="1"/>
  <c r="N183" i="16" s="1"/>
  <c r="O183" i="16" s="1"/>
  <c r="E183" i="16"/>
  <c r="E183" i="17"/>
  <c r="L183" i="16"/>
  <c r="E179" i="17"/>
  <c r="A179" i="17"/>
  <c r="M179" i="17" s="1"/>
  <c r="N179" i="17" s="1"/>
  <c r="O179" i="17" s="1"/>
  <c r="L179" i="17"/>
  <c r="K179" i="16"/>
  <c r="E179" i="16"/>
  <c r="K179" i="17"/>
  <c r="A179" i="16"/>
  <c r="M179" i="16" s="1"/>
  <c r="N179" i="16" s="1"/>
  <c r="O179" i="16" s="1"/>
  <c r="L179" i="16"/>
  <c r="K175" i="17"/>
  <c r="L175" i="17"/>
  <c r="A175" i="17"/>
  <c r="M175" i="17" s="1"/>
  <c r="N175" i="17" s="1"/>
  <c r="O175" i="17" s="1"/>
  <c r="E175" i="17"/>
  <c r="K175" i="16"/>
  <c r="L175" i="16"/>
  <c r="A175" i="16"/>
  <c r="M175" i="16" s="1"/>
  <c r="N175" i="16" s="1"/>
  <c r="O175" i="16" s="1"/>
  <c r="E175" i="16"/>
  <c r="A171" i="17"/>
  <c r="M171" i="17" s="1"/>
  <c r="N171" i="17" s="1"/>
  <c r="O171" i="17" s="1"/>
  <c r="E171" i="17"/>
  <c r="K171" i="17"/>
  <c r="L171" i="17"/>
  <c r="A171" i="16"/>
  <c r="M171" i="16" s="1"/>
  <c r="N171" i="16" s="1"/>
  <c r="O171" i="16" s="1"/>
  <c r="E171" i="16"/>
  <c r="L171" i="16"/>
  <c r="K171" i="16"/>
  <c r="A167" i="17"/>
  <c r="M167" i="17" s="1"/>
  <c r="N167" i="17" s="1"/>
  <c r="O167" i="17" s="1"/>
  <c r="E167" i="17"/>
  <c r="K167" i="17"/>
  <c r="L167" i="17"/>
  <c r="A167" i="16"/>
  <c r="M167" i="16" s="1"/>
  <c r="N167" i="16" s="1"/>
  <c r="O167" i="16" s="1"/>
  <c r="E167" i="16"/>
  <c r="K167" i="16"/>
  <c r="L167" i="16"/>
  <c r="E163" i="17"/>
  <c r="L163" i="17"/>
  <c r="K163" i="17"/>
  <c r="A163" i="16"/>
  <c r="M163" i="16" s="1"/>
  <c r="N163" i="16" s="1"/>
  <c r="O163" i="16" s="1"/>
  <c r="A163" i="17"/>
  <c r="M163" i="17" s="1"/>
  <c r="N163" i="17" s="1"/>
  <c r="O163" i="17" s="1"/>
  <c r="E163" i="16"/>
  <c r="K163" i="16"/>
  <c r="L163" i="16"/>
  <c r="E159" i="17"/>
  <c r="A159" i="17"/>
  <c r="M159" i="17" s="1"/>
  <c r="N159" i="17" s="1"/>
  <c r="O159" i="17" s="1"/>
  <c r="K159" i="17"/>
  <c r="L159" i="17"/>
  <c r="L159" i="16"/>
  <c r="A159" i="16"/>
  <c r="M159" i="16" s="1"/>
  <c r="N159" i="16" s="1"/>
  <c r="O159" i="16" s="1"/>
  <c r="E159" i="16"/>
  <c r="K159" i="16"/>
  <c r="A155" i="17"/>
  <c r="M155" i="17" s="1"/>
  <c r="N155" i="17" s="1"/>
  <c r="O155" i="17" s="1"/>
  <c r="E155" i="17"/>
  <c r="K155" i="17"/>
  <c r="L155" i="17"/>
  <c r="K155" i="16"/>
  <c r="E155" i="16"/>
  <c r="L155" i="16"/>
  <c r="A155" i="16"/>
  <c r="M155" i="16" s="1"/>
  <c r="N155" i="16" s="1"/>
  <c r="O155" i="16" s="1"/>
  <c r="A151" i="17"/>
  <c r="M151" i="17" s="1"/>
  <c r="N151" i="17" s="1"/>
  <c r="O151" i="17" s="1"/>
  <c r="E151" i="17"/>
  <c r="K151" i="17"/>
  <c r="L151" i="17"/>
  <c r="K151" i="16"/>
  <c r="A151" i="16"/>
  <c r="M151" i="16" s="1"/>
  <c r="N151" i="16" s="1"/>
  <c r="O151" i="16" s="1"/>
  <c r="E151" i="16"/>
  <c r="L151" i="16"/>
  <c r="E147" i="17"/>
  <c r="L147" i="17"/>
  <c r="K147" i="17"/>
  <c r="A147" i="17"/>
  <c r="M147" i="17" s="1"/>
  <c r="N147" i="17" s="1"/>
  <c r="O147" i="17" s="1"/>
  <c r="A147" i="16"/>
  <c r="M147" i="16" s="1"/>
  <c r="N147" i="16" s="1"/>
  <c r="O147" i="16" s="1"/>
  <c r="K147" i="16"/>
  <c r="E147" i="16"/>
  <c r="L147" i="16"/>
  <c r="E143" i="17"/>
  <c r="A143" i="17"/>
  <c r="M143" i="17" s="1"/>
  <c r="N143" i="17" s="1"/>
  <c r="O143" i="17" s="1"/>
  <c r="E143" i="16"/>
  <c r="L143" i="17"/>
  <c r="A143" i="16"/>
  <c r="M143" i="16" s="1"/>
  <c r="N143" i="16" s="1"/>
  <c r="O143" i="16" s="1"/>
  <c r="K143" i="17"/>
  <c r="K143" i="16"/>
  <c r="L143" i="16"/>
  <c r="A139" i="17"/>
  <c r="M139" i="17" s="1"/>
  <c r="N139" i="17" s="1"/>
  <c r="O139" i="17" s="1"/>
  <c r="E139" i="17"/>
  <c r="L139" i="17"/>
  <c r="K139" i="17"/>
  <c r="L139" i="16"/>
  <c r="A139" i="16"/>
  <c r="M139" i="16" s="1"/>
  <c r="N139" i="16" s="1"/>
  <c r="O139" i="16" s="1"/>
  <c r="E139" i="16"/>
  <c r="K139" i="16"/>
  <c r="A135" i="17"/>
  <c r="M135" i="17" s="1"/>
  <c r="N135" i="17" s="1"/>
  <c r="O135" i="17" s="1"/>
  <c r="E135" i="17"/>
  <c r="K135" i="17"/>
  <c r="L135" i="17"/>
  <c r="L135" i="16"/>
  <c r="A135" i="16"/>
  <c r="M135" i="16" s="1"/>
  <c r="N135" i="16" s="1"/>
  <c r="O135" i="16" s="1"/>
  <c r="E135" i="16"/>
  <c r="K135" i="16"/>
  <c r="E131" i="17"/>
  <c r="A131" i="17"/>
  <c r="M131" i="17" s="1"/>
  <c r="N131" i="17" s="1"/>
  <c r="O131" i="17" s="1"/>
  <c r="A131" i="16"/>
  <c r="M131" i="16" s="1"/>
  <c r="N131" i="16" s="1"/>
  <c r="O131" i="16" s="1"/>
  <c r="K131" i="16"/>
  <c r="L131" i="17"/>
  <c r="L131" i="16"/>
  <c r="K131" i="17"/>
  <c r="E131" i="16"/>
  <c r="K127" i="17"/>
  <c r="A127" i="17"/>
  <c r="M127" i="17" s="1"/>
  <c r="N127" i="17" s="1"/>
  <c r="O127" i="17" s="1"/>
  <c r="E127" i="17"/>
  <c r="L127" i="17"/>
  <c r="A127" i="16"/>
  <c r="M127" i="16" s="1"/>
  <c r="N127" i="16" s="1"/>
  <c r="O127" i="16" s="1"/>
  <c r="E127" i="16"/>
  <c r="L127" i="16"/>
  <c r="K127" i="16"/>
  <c r="K123" i="17"/>
  <c r="A123" i="17"/>
  <c r="M123" i="17" s="1"/>
  <c r="N123" i="17" s="1"/>
  <c r="O123" i="17" s="1"/>
  <c r="E123" i="17"/>
  <c r="L123" i="16"/>
  <c r="L123" i="17"/>
  <c r="A123" i="16"/>
  <c r="M123" i="16" s="1"/>
  <c r="N123" i="16" s="1"/>
  <c r="O123" i="16" s="1"/>
  <c r="E123" i="16"/>
  <c r="K123" i="16"/>
  <c r="K119" i="17"/>
  <c r="A119" i="17"/>
  <c r="M119" i="17" s="1"/>
  <c r="N119" i="17" s="1"/>
  <c r="O119" i="17" s="1"/>
  <c r="L119" i="17"/>
  <c r="L119" i="16"/>
  <c r="E119" i="17"/>
  <c r="A119" i="16"/>
  <c r="M119" i="16" s="1"/>
  <c r="N119" i="16" s="1"/>
  <c r="O119" i="16" s="1"/>
  <c r="E119" i="16"/>
  <c r="K119" i="16"/>
  <c r="K115" i="17"/>
  <c r="E115" i="17"/>
  <c r="L115" i="16"/>
  <c r="L115" i="17"/>
  <c r="A115" i="16"/>
  <c r="M115" i="16" s="1"/>
  <c r="N115" i="16" s="1"/>
  <c r="O115" i="16" s="1"/>
  <c r="A115" i="17"/>
  <c r="M115" i="17" s="1"/>
  <c r="N115" i="17" s="1"/>
  <c r="O115" i="17" s="1"/>
  <c r="E115" i="16"/>
  <c r="K115" i="16"/>
  <c r="K111" i="17"/>
  <c r="L111" i="17"/>
  <c r="A111" i="17"/>
  <c r="M111" i="17" s="1"/>
  <c r="N111" i="17" s="1"/>
  <c r="O111" i="17" s="1"/>
  <c r="A111" i="16"/>
  <c r="M111" i="16" s="1"/>
  <c r="N111" i="16" s="1"/>
  <c r="O111" i="16" s="1"/>
  <c r="E111" i="17"/>
  <c r="K111" i="16"/>
  <c r="L111" i="16"/>
  <c r="E111" i="16"/>
  <c r="A406" i="16"/>
  <c r="M406" i="16" s="1"/>
  <c r="N406" i="16" s="1"/>
  <c r="O406" i="16" s="1"/>
  <c r="E406" i="16"/>
  <c r="K406" i="16"/>
  <c r="L406" i="16"/>
  <c r="K402" i="16"/>
  <c r="L402" i="16"/>
  <c r="A402" i="16"/>
  <c r="M402" i="16" s="1"/>
  <c r="N402" i="16" s="1"/>
  <c r="O402" i="16" s="1"/>
  <c r="E402" i="16"/>
  <c r="A398" i="16"/>
  <c r="M398" i="16" s="1"/>
  <c r="N398" i="16" s="1"/>
  <c r="O398" i="16" s="1"/>
  <c r="E398" i="16"/>
  <c r="K398" i="16"/>
  <c r="L398" i="16"/>
  <c r="E394" i="16"/>
  <c r="L394" i="16"/>
  <c r="K394" i="16"/>
  <c r="A394" i="16"/>
  <c r="M394" i="16" s="1"/>
  <c r="N394" i="16" s="1"/>
  <c r="O394" i="16" s="1"/>
  <c r="K390" i="16"/>
  <c r="A390" i="16"/>
  <c r="M390" i="16" s="1"/>
  <c r="N390" i="16" s="1"/>
  <c r="O390" i="16" s="1"/>
  <c r="E390" i="16"/>
  <c r="L390" i="16"/>
  <c r="E386" i="16"/>
  <c r="K386" i="16"/>
  <c r="L386" i="16"/>
  <c r="A386" i="16"/>
  <c r="M386" i="16" s="1"/>
  <c r="N386" i="16" s="1"/>
  <c r="O386" i="16" s="1"/>
  <c r="L382" i="16"/>
  <c r="A382" i="16"/>
  <c r="M382" i="16" s="1"/>
  <c r="N382" i="16" s="1"/>
  <c r="O382" i="16" s="1"/>
  <c r="E382" i="16"/>
  <c r="K382" i="16"/>
  <c r="A378" i="16"/>
  <c r="M378" i="16" s="1"/>
  <c r="N378" i="16" s="1"/>
  <c r="O378" i="16" s="1"/>
  <c r="E378" i="16"/>
  <c r="K378" i="16"/>
  <c r="L378" i="16"/>
  <c r="E374" i="16"/>
  <c r="K374" i="16"/>
  <c r="A374" i="16"/>
  <c r="M374" i="16" s="1"/>
  <c r="N374" i="16" s="1"/>
  <c r="O374" i="16" s="1"/>
  <c r="L374" i="16"/>
  <c r="L370" i="16"/>
  <c r="A370" i="16"/>
  <c r="M370" i="16" s="1"/>
  <c r="N370" i="16" s="1"/>
  <c r="O370" i="16" s="1"/>
  <c r="E370" i="16"/>
  <c r="K370" i="16"/>
  <c r="E366" i="16"/>
  <c r="L366" i="16"/>
  <c r="K366" i="16"/>
  <c r="A366" i="16"/>
  <c r="M366" i="16" s="1"/>
  <c r="N366" i="16" s="1"/>
  <c r="O366" i="16" s="1"/>
  <c r="A362" i="16"/>
  <c r="M362" i="16" s="1"/>
  <c r="N362" i="16" s="1"/>
  <c r="O362" i="16" s="1"/>
  <c r="E362" i="16"/>
  <c r="K362" i="16"/>
  <c r="L362" i="16"/>
  <c r="K358" i="16"/>
  <c r="E358" i="16"/>
  <c r="A358" i="16"/>
  <c r="M358" i="16" s="1"/>
  <c r="N358" i="16" s="1"/>
  <c r="O358" i="16" s="1"/>
  <c r="L358" i="16"/>
  <c r="A354" i="16"/>
  <c r="M354" i="16" s="1"/>
  <c r="N354" i="16" s="1"/>
  <c r="O354" i="16" s="1"/>
  <c r="K354" i="16"/>
  <c r="L354" i="16"/>
  <c r="E354" i="16"/>
  <c r="K350" i="16"/>
  <c r="L350" i="16"/>
  <c r="A350" i="16"/>
  <c r="M350" i="16" s="1"/>
  <c r="N350" i="16" s="1"/>
  <c r="O350" i="16" s="1"/>
  <c r="E350" i="16"/>
  <c r="K346" i="16"/>
  <c r="L346" i="16"/>
  <c r="A346" i="16"/>
  <c r="M346" i="16" s="1"/>
  <c r="N346" i="16" s="1"/>
  <c r="O346" i="16" s="1"/>
  <c r="E346" i="16"/>
  <c r="L342" i="17"/>
  <c r="A342" i="17"/>
  <c r="M342" i="17" s="1"/>
  <c r="N342" i="17" s="1"/>
  <c r="O342" i="17" s="1"/>
  <c r="E342" i="17"/>
  <c r="K342" i="17"/>
  <c r="A342" i="16"/>
  <c r="M342" i="16" s="1"/>
  <c r="N342" i="16" s="1"/>
  <c r="O342" i="16" s="1"/>
  <c r="L342" i="16"/>
  <c r="E342" i="16"/>
  <c r="K342" i="16"/>
  <c r="L338" i="17"/>
  <c r="A338" i="17"/>
  <c r="M338" i="17" s="1"/>
  <c r="N338" i="17" s="1"/>
  <c r="O338" i="17" s="1"/>
  <c r="E338" i="16"/>
  <c r="E338" i="17"/>
  <c r="K338" i="17"/>
  <c r="A338" i="16"/>
  <c r="M338" i="16" s="1"/>
  <c r="N338" i="16" s="1"/>
  <c r="O338" i="16" s="1"/>
  <c r="K338" i="16"/>
  <c r="L338" i="16"/>
  <c r="K334" i="17"/>
  <c r="A334" i="17"/>
  <c r="M334" i="17" s="1"/>
  <c r="N334" i="17" s="1"/>
  <c r="O334" i="17" s="1"/>
  <c r="E334" i="17"/>
  <c r="L334" i="17"/>
  <c r="A334" i="16"/>
  <c r="M334" i="16" s="1"/>
  <c r="N334" i="16" s="1"/>
  <c r="O334" i="16" s="1"/>
  <c r="E334" i="16"/>
  <c r="L334" i="16"/>
  <c r="K334" i="16"/>
  <c r="K330" i="17"/>
  <c r="L330" i="17"/>
  <c r="A330" i="17"/>
  <c r="M330" i="17" s="1"/>
  <c r="N330" i="17" s="1"/>
  <c r="O330" i="17" s="1"/>
  <c r="E330" i="17"/>
  <c r="L330" i="16"/>
  <c r="K330" i="16"/>
  <c r="E330" i="16"/>
  <c r="A330" i="16"/>
  <c r="M330" i="16" s="1"/>
  <c r="N330" i="16" s="1"/>
  <c r="O330" i="16" s="1"/>
  <c r="L326" i="17"/>
  <c r="A326" i="17"/>
  <c r="M326" i="17" s="1"/>
  <c r="N326" i="17" s="1"/>
  <c r="O326" i="17" s="1"/>
  <c r="E326" i="17"/>
  <c r="K326" i="17"/>
  <c r="A326" i="16"/>
  <c r="M326" i="16" s="1"/>
  <c r="N326" i="16" s="1"/>
  <c r="O326" i="16" s="1"/>
  <c r="E326" i="16"/>
  <c r="L326" i="16"/>
  <c r="K326" i="16"/>
  <c r="K322" i="17"/>
  <c r="L322" i="17"/>
  <c r="A322" i="17"/>
  <c r="M322" i="17" s="1"/>
  <c r="N322" i="17" s="1"/>
  <c r="O322" i="17" s="1"/>
  <c r="E322" i="17"/>
  <c r="E322" i="16"/>
  <c r="L322" i="16"/>
  <c r="K322" i="16"/>
  <c r="A322" i="16"/>
  <c r="M322" i="16" s="1"/>
  <c r="N322" i="16" s="1"/>
  <c r="O322" i="16" s="1"/>
  <c r="K318" i="17"/>
  <c r="L318" i="17"/>
  <c r="A318" i="17"/>
  <c r="M318" i="17" s="1"/>
  <c r="N318" i="17" s="1"/>
  <c r="O318" i="17" s="1"/>
  <c r="E318" i="17"/>
  <c r="E318" i="16"/>
  <c r="K318" i="16"/>
  <c r="A318" i="16"/>
  <c r="M318" i="16" s="1"/>
  <c r="N318" i="16" s="1"/>
  <c r="O318" i="16" s="1"/>
  <c r="L318" i="16"/>
  <c r="K314" i="17"/>
  <c r="L314" i="17"/>
  <c r="A314" i="17"/>
  <c r="M314" i="17" s="1"/>
  <c r="N314" i="17" s="1"/>
  <c r="O314" i="17" s="1"/>
  <c r="E314" i="17"/>
  <c r="A314" i="16"/>
  <c r="M314" i="16" s="1"/>
  <c r="N314" i="16" s="1"/>
  <c r="O314" i="16" s="1"/>
  <c r="E314" i="16"/>
  <c r="K314" i="16"/>
  <c r="L314" i="16"/>
  <c r="L310" i="17"/>
  <c r="A310" i="17"/>
  <c r="M310" i="17" s="1"/>
  <c r="N310" i="17" s="1"/>
  <c r="O310" i="17" s="1"/>
  <c r="E310" i="17"/>
  <c r="K310" i="17"/>
  <c r="K310" i="16"/>
  <c r="E310" i="16"/>
  <c r="L310" i="16"/>
  <c r="A310" i="16"/>
  <c r="M310" i="16" s="1"/>
  <c r="N310" i="16" s="1"/>
  <c r="O310" i="16" s="1"/>
  <c r="E306" i="17"/>
  <c r="L306" i="17"/>
  <c r="K306" i="17"/>
  <c r="A306" i="17"/>
  <c r="M306" i="17" s="1"/>
  <c r="N306" i="17" s="1"/>
  <c r="O306" i="17" s="1"/>
  <c r="K306" i="16"/>
  <c r="L306" i="16"/>
  <c r="E306" i="16"/>
  <c r="A306" i="16"/>
  <c r="M306" i="16" s="1"/>
  <c r="N306" i="16" s="1"/>
  <c r="O306" i="16" s="1"/>
  <c r="K302" i="17"/>
  <c r="L302" i="17"/>
  <c r="A302" i="17"/>
  <c r="M302" i="17" s="1"/>
  <c r="N302" i="17" s="1"/>
  <c r="O302" i="17" s="1"/>
  <c r="E302" i="17"/>
  <c r="K302" i="16"/>
  <c r="A302" i="16"/>
  <c r="M302" i="16" s="1"/>
  <c r="N302" i="16" s="1"/>
  <c r="O302" i="16" s="1"/>
  <c r="E302" i="16"/>
  <c r="L302" i="16"/>
  <c r="K298" i="17"/>
  <c r="L298" i="17"/>
  <c r="E298" i="17"/>
  <c r="L298" i="16"/>
  <c r="A298" i="16"/>
  <c r="M298" i="16" s="1"/>
  <c r="N298" i="16" s="1"/>
  <c r="O298" i="16" s="1"/>
  <c r="A298" i="17"/>
  <c r="M298" i="17" s="1"/>
  <c r="N298" i="17" s="1"/>
  <c r="O298" i="17" s="1"/>
  <c r="E298" i="16"/>
  <c r="K298" i="16"/>
  <c r="L294" i="17"/>
  <c r="A294" i="17"/>
  <c r="M294" i="17" s="1"/>
  <c r="N294" i="17" s="1"/>
  <c r="O294" i="17" s="1"/>
  <c r="E294" i="17"/>
  <c r="K294" i="17"/>
  <c r="A294" i="16"/>
  <c r="M294" i="16" s="1"/>
  <c r="N294" i="16" s="1"/>
  <c r="O294" i="16" s="1"/>
  <c r="K294" i="16"/>
  <c r="L294" i="16"/>
  <c r="E294" i="16"/>
  <c r="A290" i="17"/>
  <c r="M290" i="17" s="1"/>
  <c r="N290" i="17" s="1"/>
  <c r="O290" i="17" s="1"/>
  <c r="K290" i="17"/>
  <c r="L290" i="17"/>
  <c r="E290" i="17"/>
  <c r="L290" i="16"/>
  <c r="A290" i="16"/>
  <c r="M290" i="16" s="1"/>
  <c r="N290" i="16" s="1"/>
  <c r="O290" i="16" s="1"/>
  <c r="E290" i="16"/>
  <c r="K290" i="16"/>
  <c r="E286" i="17"/>
  <c r="A286" i="17"/>
  <c r="M286" i="17" s="1"/>
  <c r="N286" i="17" s="1"/>
  <c r="O286" i="17" s="1"/>
  <c r="L286" i="17"/>
  <c r="K286" i="17"/>
  <c r="K286" i="16"/>
  <c r="L286" i="16"/>
  <c r="E286" i="16"/>
  <c r="A286" i="16"/>
  <c r="M286" i="16" s="1"/>
  <c r="N286" i="16" s="1"/>
  <c r="O286" i="16" s="1"/>
  <c r="E282" i="17"/>
  <c r="K282" i="17"/>
  <c r="A282" i="17"/>
  <c r="M282" i="17" s="1"/>
  <c r="N282" i="17" s="1"/>
  <c r="O282" i="17" s="1"/>
  <c r="L282" i="17"/>
  <c r="E282" i="16"/>
  <c r="K282" i="16"/>
  <c r="L282" i="16"/>
  <c r="A282" i="16"/>
  <c r="M282" i="16" s="1"/>
  <c r="N282" i="16" s="1"/>
  <c r="O282" i="16" s="1"/>
  <c r="K278" i="17"/>
  <c r="E278" i="17"/>
  <c r="L278" i="17"/>
  <c r="A278" i="17"/>
  <c r="M278" i="17" s="1"/>
  <c r="N278" i="17" s="1"/>
  <c r="O278" i="17" s="1"/>
  <c r="E278" i="16"/>
  <c r="A278" i="16"/>
  <c r="M278" i="16" s="1"/>
  <c r="N278" i="16" s="1"/>
  <c r="O278" i="16" s="1"/>
  <c r="K278" i="16"/>
  <c r="L278" i="16"/>
  <c r="A274" i="17"/>
  <c r="M274" i="17" s="1"/>
  <c r="N274" i="17" s="1"/>
  <c r="O274" i="17" s="1"/>
  <c r="K274" i="17"/>
  <c r="L274" i="17"/>
  <c r="E274" i="17"/>
  <c r="K274" i="16"/>
  <c r="A274" i="16"/>
  <c r="M274" i="16" s="1"/>
  <c r="N274" i="16" s="1"/>
  <c r="O274" i="16" s="1"/>
  <c r="L274" i="16"/>
  <c r="E274" i="16"/>
  <c r="E270" i="17"/>
  <c r="K270" i="17"/>
  <c r="A270" i="17"/>
  <c r="M270" i="17" s="1"/>
  <c r="N270" i="17" s="1"/>
  <c r="O270" i="17" s="1"/>
  <c r="L270" i="17"/>
  <c r="A270" i="16"/>
  <c r="M270" i="16" s="1"/>
  <c r="N270" i="16" s="1"/>
  <c r="O270" i="16" s="1"/>
  <c r="K270" i="16"/>
  <c r="L270" i="16"/>
  <c r="E270" i="16"/>
  <c r="K266" i="17"/>
  <c r="E266" i="17"/>
  <c r="L266" i="17"/>
  <c r="A266" i="17"/>
  <c r="M266" i="17" s="1"/>
  <c r="N266" i="17" s="1"/>
  <c r="O266" i="17" s="1"/>
  <c r="K266" i="16"/>
  <c r="L266" i="16"/>
  <c r="E266" i="16"/>
  <c r="A266" i="16"/>
  <c r="M266" i="16" s="1"/>
  <c r="N266" i="16" s="1"/>
  <c r="O266" i="16" s="1"/>
  <c r="K262" i="17"/>
  <c r="L262" i="17"/>
  <c r="E262" i="17"/>
  <c r="A262" i="17"/>
  <c r="M262" i="17" s="1"/>
  <c r="N262" i="17" s="1"/>
  <c r="O262" i="17" s="1"/>
  <c r="A262" i="16"/>
  <c r="M262" i="16" s="1"/>
  <c r="N262" i="16" s="1"/>
  <c r="O262" i="16" s="1"/>
  <c r="E262" i="16"/>
  <c r="K262" i="16"/>
  <c r="L262" i="16"/>
  <c r="A258" i="17"/>
  <c r="M258" i="17" s="1"/>
  <c r="N258" i="17" s="1"/>
  <c r="O258" i="17" s="1"/>
  <c r="L258" i="17"/>
  <c r="E258" i="17"/>
  <c r="E258" i="16"/>
  <c r="K258" i="17"/>
  <c r="A258" i="16"/>
  <c r="M258" i="16" s="1"/>
  <c r="N258" i="16" s="1"/>
  <c r="O258" i="16" s="1"/>
  <c r="K258" i="16"/>
  <c r="L258" i="16"/>
  <c r="E254" i="17"/>
  <c r="K254" i="17"/>
  <c r="L254" i="17"/>
  <c r="A254" i="17"/>
  <c r="M254" i="17" s="1"/>
  <c r="N254" i="17" s="1"/>
  <c r="O254" i="17" s="1"/>
  <c r="L254" i="16"/>
  <c r="A254" i="16"/>
  <c r="M254" i="16" s="1"/>
  <c r="N254" i="16" s="1"/>
  <c r="O254" i="16" s="1"/>
  <c r="K254" i="16"/>
  <c r="E254" i="16"/>
  <c r="K250" i="17"/>
  <c r="A250" i="17"/>
  <c r="M250" i="17" s="1"/>
  <c r="N250" i="17" s="1"/>
  <c r="O250" i="17" s="1"/>
  <c r="E250" i="17"/>
  <c r="K250" i="16"/>
  <c r="L250" i="17"/>
  <c r="L250" i="16"/>
  <c r="A250" i="16"/>
  <c r="M250" i="16" s="1"/>
  <c r="N250" i="16" s="1"/>
  <c r="O250" i="16" s="1"/>
  <c r="E250" i="16"/>
  <c r="E246" i="17"/>
  <c r="L246" i="17"/>
  <c r="A246" i="17"/>
  <c r="M246" i="17" s="1"/>
  <c r="N246" i="17" s="1"/>
  <c r="O246" i="17" s="1"/>
  <c r="A246" i="16"/>
  <c r="M246" i="16" s="1"/>
  <c r="N246" i="16" s="1"/>
  <c r="O246" i="16" s="1"/>
  <c r="K246" i="17"/>
  <c r="E246" i="16"/>
  <c r="K246" i="16"/>
  <c r="L246" i="16"/>
  <c r="K242" i="17"/>
  <c r="A242" i="17"/>
  <c r="M242" i="17" s="1"/>
  <c r="N242" i="17" s="1"/>
  <c r="O242" i="17" s="1"/>
  <c r="E242" i="17"/>
  <c r="L242" i="17"/>
  <c r="K242" i="16"/>
  <c r="E242" i="16"/>
  <c r="L242" i="16"/>
  <c r="A242" i="16"/>
  <c r="M242" i="16" s="1"/>
  <c r="N242" i="16" s="1"/>
  <c r="O242" i="16" s="1"/>
  <c r="K238" i="17"/>
  <c r="A238" i="17"/>
  <c r="M238" i="17" s="1"/>
  <c r="N238" i="17" s="1"/>
  <c r="O238" i="17" s="1"/>
  <c r="L238" i="17"/>
  <c r="E238" i="17"/>
  <c r="A238" i="16"/>
  <c r="M238" i="16" s="1"/>
  <c r="N238" i="16" s="1"/>
  <c r="O238" i="16" s="1"/>
  <c r="L238" i="16"/>
  <c r="E238" i="16"/>
  <c r="K238" i="16"/>
  <c r="K234" i="17"/>
  <c r="L234" i="17"/>
  <c r="E234" i="17"/>
  <c r="A234" i="17"/>
  <c r="M234" i="17" s="1"/>
  <c r="N234" i="17" s="1"/>
  <c r="O234" i="17" s="1"/>
  <c r="K234" i="16"/>
  <c r="L234" i="16"/>
  <c r="A234" i="16"/>
  <c r="M234" i="16" s="1"/>
  <c r="N234" i="16" s="1"/>
  <c r="O234" i="16" s="1"/>
  <c r="E234" i="16"/>
  <c r="E230" i="17"/>
  <c r="L230" i="17"/>
  <c r="K230" i="17"/>
  <c r="A230" i="17"/>
  <c r="M230" i="17" s="1"/>
  <c r="N230" i="17" s="1"/>
  <c r="O230" i="17" s="1"/>
  <c r="L230" i="16"/>
  <c r="A230" i="16"/>
  <c r="M230" i="16" s="1"/>
  <c r="N230" i="16" s="1"/>
  <c r="O230" i="16" s="1"/>
  <c r="E230" i="16"/>
  <c r="K230" i="16"/>
  <c r="L226" i="17"/>
  <c r="A226" i="17"/>
  <c r="M226" i="17" s="1"/>
  <c r="N226" i="17" s="1"/>
  <c r="O226" i="17" s="1"/>
  <c r="E226" i="17"/>
  <c r="K226" i="17"/>
  <c r="E226" i="16"/>
  <c r="L226" i="16"/>
  <c r="A226" i="16"/>
  <c r="M226" i="16" s="1"/>
  <c r="N226" i="16" s="1"/>
  <c r="O226" i="16" s="1"/>
  <c r="K226" i="16"/>
  <c r="K222" i="17"/>
  <c r="A222" i="17"/>
  <c r="M222" i="17" s="1"/>
  <c r="N222" i="17" s="1"/>
  <c r="O222" i="17" s="1"/>
  <c r="E222" i="17"/>
  <c r="L222" i="16"/>
  <c r="A222" i="16"/>
  <c r="M222" i="16" s="1"/>
  <c r="N222" i="16" s="1"/>
  <c r="O222" i="16" s="1"/>
  <c r="L222" i="17"/>
  <c r="K222" i="16"/>
  <c r="E222" i="16"/>
  <c r="K218" i="17"/>
  <c r="A218" i="17"/>
  <c r="M218" i="17" s="1"/>
  <c r="N218" i="17" s="1"/>
  <c r="O218" i="17" s="1"/>
  <c r="E218" i="17"/>
  <c r="K218" i="16"/>
  <c r="L218" i="16"/>
  <c r="L218" i="17"/>
  <c r="E218" i="16"/>
  <c r="A218" i="16"/>
  <c r="M218" i="16" s="1"/>
  <c r="N218" i="16" s="1"/>
  <c r="O218" i="16" s="1"/>
  <c r="E214" i="17"/>
  <c r="L214" i="17"/>
  <c r="K214" i="17"/>
  <c r="A214" i="17"/>
  <c r="M214" i="17" s="1"/>
  <c r="N214" i="17" s="1"/>
  <c r="O214" i="17" s="1"/>
  <c r="L214" i="16"/>
  <c r="A214" i="16"/>
  <c r="M214" i="16" s="1"/>
  <c r="N214" i="16" s="1"/>
  <c r="O214" i="16" s="1"/>
  <c r="E214" i="16"/>
  <c r="K214" i="16"/>
  <c r="K210" i="17"/>
  <c r="A210" i="17"/>
  <c r="M210" i="17" s="1"/>
  <c r="N210" i="17" s="1"/>
  <c r="O210" i="17" s="1"/>
  <c r="E210" i="17"/>
  <c r="E210" i="16"/>
  <c r="L210" i="17"/>
  <c r="A210" i="16"/>
  <c r="M210" i="16" s="1"/>
  <c r="N210" i="16" s="1"/>
  <c r="O210" i="16" s="1"/>
  <c r="K210" i="16"/>
  <c r="L210" i="16"/>
  <c r="K206" i="17"/>
  <c r="A206" i="17"/>
  <c r="M206" i="17" s="1"/>
  <c r="N206" i="17" s="1"/>
  <c r="O206" i="17" s="1"/>
  <c r="L206" i="16"/>
  <c r="E206" i="17"/>
  <c r="L206" i="17"/>
  <c r="K206" i="16"/>
  <c r="A206" i="16"/>
  <c r="M206" i="16" s="1"/>
  <c r="N206" i="16" s="1"/>
  <c r="O206" i="16" s="1"/>
  <c r="E206" i="16"/>
  <c r="K202" i="17"/>
  <c r="L202" i="17"/>
  <c r="A202" i="17"/>
  <c r="M202" i="17" s="1"/>
  <c r="N202" i="17" s="1"/>
  <c r="O202" i="17" s="1"/>
  <c r="E202" i="17"/>
  <c r="A202" i="16"/>
  <c r="M202" i="16" s="1"/>
  <c r="N202" i="16" s="1"/>
  <c r="O202" i="16" s="1"/>
  <c r="K202" i="16"/>
  <c r="E202" i="16"/>
  <c r="L202" i="16"/>
  <c r="E198" i="17"/>
  <c r="L198" i="17"/>
  <c r="K198" i="17"/>
  <c r="E198" i="16"/>
  <c r="A198" i="17"/>
  <c r="M198" i="17" s="1"/>
  <c r="N198" i="17" s="1"/>
  <c r="O198" i="17" s="1"/>
  <c r="K198" i="16"/>
  <c r="A198" i="16"/>
  <c r="M198" i="16" s="1"/>
  <c r="N198" i="16" s="1"/>
  <c r="O198" i="16" s="1"/>
  <c r="L198" i="16"/>
  <c r="L194" i="17"/>
  <c r="A194" i="17"/>
  <c r="M194" i="17" s="1"/>
  <c r="N194" i="17" s="1"/>
  <c r="O194" i="17" s="1"/>
  <c r="E194" i="17"/>
  <c r="K194" i="17"/>
  <c r="A194" i="16"/>
  <c r="M194" i="16" s="1"/>
  <c r="N194" i="16" s="1"/>
  <c r="O194" i="16" s="1"/>
  <c r="E194" i="16"/>
  <c r="K194" i="16"/>
  <c r="L194" i="16"/>
  <c r="K190" i="17"/>
  <c r="L190" i="17"/>
  <c r="A190" i="17"/>
  <c r="M190" i="17" s="1"/>
  <c r="N190" i="17" s="1"/>
  <c r="O190" i="17" s="1"/>
  <c r="L190" i="16"/>
  <c r="E190" i="17"/>
  <c r="A190" i="16"/>
  <c r="M190" i="16" s="1"/>
  <c r="N190" i="16" s="1"/>
  <c r="O190" i="16" s="1"/>
  <c r="E190" i="16"/>
  <c r="K190" i="16"/>
  <c r="K186" i="17"/>
  <c r="L186" i="17"/>
  <c r="A186" i="17"/>
  <c r="M186" i="17" s="1"/>
  <c r="N186" i="17" s="1"/>
  <c r="O186" i="17" s="1"/>
  <c r="E186" i="17"/>
  <c r="K186" i="16"/>
  <c r="L186" i="16"/>
  <c r="E186" i="16"/>
  <c r="A186" i="16"/>
  <c r="M186" i="16" s="1"/>
  <c r="N186" i="16" s="1"/>
  <c r="O186" i="16" s="1"/>
  <c r="K182" i="17"/>
  <c r="L182" i="17"/>
  <c r="E182" i="16"/>
  <c r="E182" i="17"/>
  <c r="K182" i="16"/>
  <c r="L182" i="16"/>
  <c r="A182" i="17"/>
  <c r="M182" i="17" s="1"/>
  <c r="N182" i="17" s="1"/>
  <c r="O182" i="17" s="1"/>
  <c r="A182" i="16"/>
  <c r="M182" i="16" s="1"/>
  <c r="N182" i="16" s="1"/>
  <c r="O182" i="16" s="1"/>
  <c r="E178" i="17"/>
  <c r="A178" i="17"/>
  <c r="M178" i="17" s="1"/>
  <c r="N178" i="17" s="1"/>
  <c r="O178" i="17" s="1"/>
  <c r="K178" i="17"/>
  <c r="K178" i="16"/>
  <c r="L178" i="17"/>
  <c r="E178" i="16"/>
  <c r="L178" i="16"/>
  <c r="A178" i="16"/>
  <c r="M178" i="16" s="1"/>
  <c r="N178" i="16" s="1"/>
  <c r="O178" i="16" s="1"/>
  <c r="A174" i="17"/>
  <c r="M174" i="17" s="1"/>
  <c r="N174" i="17" s="1"/>
  <c r="O174" i="17" s="1"/>
  <c r="E174" i="17"/>
  <c r="K174" i="17"/>
  <c r="L174" i="17"/>
  <c r="L174" i="16"/>
  <c r="A174" i="16"/>
  <c r="M174" i="16" s="1"/>
  <c r="N174" i="16" s="1"/>
  <c r="O174" i="16" s="1"/>
  <c r="E174" i="16"/>
  <c r="K174" i="16"/>
  <c r="A170" i="17"/>
  <c r="M170" i="17" s="1"/>
  <c r="N170" i="17" s="1"/>
  <c r="O170" i="17" s="1"/>
  <c r="E170" i="17"/>
  <c r="L170" i="17"/>
  <c r="A170" i="16"/>
  <c r="M170" i="16" s="1"/>
  <c r="N170" i="16" s="1"/>
  <c r="O170" i="16" s="1"/>
  <c r="E170" i="16"/>
  <c r="K170" i="17"/>
  <c r="L170" i="16"/>
  <c r="K170" i="16"/>
  <c r="E166" i="17"/>
  <c r="L166" i="17"/>
  <c r="K166" i="17"/>
  <c r="K166" i="16"/>
  <c r="A166" i="16"/>
  <c r="M166" i="16" s="1"/>
  <c r="N166" i="16" s="1"/>
  <c r="O166" i="16" s="1"/>
  <c r="E166" i="16"/>
  <c r="A166" i="17"/>
  <c r="M166" i="17" s="1"/>
  <c r="N166" i="17" s="1"/>
  <c r="O166" i="17" s="1"/>
  <c r="L166" i="16"/>
  <c r="E162" i="17"/>
  <c r="L162" i="17"/>
  <c r="K162" i="17"/>
  <c r="A162" i="17"/>
  <c r="M162" i="17" s="1"/>
  <c r="N162" i="17" s="1"/>
  <c r="O162" i="17" s="1"/>
  <c r="A162" i="16"/>
  <c r="M162" i="16" s="1"/>
  <c r="N162" i="16" s="1"/>
  <c r="O162" i="16" s="1"/>
  <c r="E162" i="16"/>
  <c r="L162" i="16"/>
  <c r="K162" i="16"/>
  <c r="L158" i="17"/>
  <c r="A158" i="17"/>
  <c r="M158" i="17" s="1"/>
  <c r="N158" i="17" s="1"/>
  <c r="O158" i="17" s="1"/>
  <c r="K158" i="17"/>
  <c r="L158" i="16"/>
  <c r="E158" i="17"/>
  <c r="E158" i="16"/>
  <c r="K158" i="16"/>
  <c r="A158" i="16"/>
  <c r="M158" i="16" s="1"/>
  <c r="N158" i="16" s="1"/>
  <c r="O158" i="16" s="1"/>
  <c r="A154" i="17"/>
  <c r="M154" i="17" s="1"/>
  <c r="N154" i="17" s="1"/>
  <c r="O154" i="17" s="1"/>
  <c r="E154" i="17"/>
  <c r="L154" i="17"/>
  <c r="K154" i="17"/>
  <c r="K154" i="16"/>
  <c r="A154" i="16"/>
  <c r="M154" i="16" s="1"/>
  <c r="N154" i="16" s="1"/>
  <c r="O154" i="16" s="1"/>
  <c r="E154" i="16"/>
  <c r="L154" i="16"/>
  <c r="K150" i="17"/>
  <c r="A150" i="17"/>
  <c r="M150" i="17" s="1"/>
  <c r="N150" i="17" s="1"/>
  <c r="O150" i="17" s="1"/>
  <c r="E150" i="17"/>
  <c r="E150" i="16"/>
  <c r="K150" i="16"/>
  <c r="L150" i="17"/>
  <c r="L150" i="16"/>
  <c r="A150" i="16"/>
  <c r="M150" i="16" s="1"/>
  <c r="N150" i="16" s="1"/>
  <c r="O150" i="16" s="1"/>
  <c r="E146" i="17"/>
  <c r="L146" i="17"/>
  <c r="K146" i="17"/>
  <c r="A146" i="16"/>
  <c r="M146" i="16" s="1"/>
  <c r="N146" i="16" s="1"/>
  <c r="O146" i="16" s="1"/>
  <c r="A146" i="17"/>
  <c r="M146" i="17" s="1"/>
  <c r="N146" i="17" s="1"/>
  <c r="O146" i="17" s="1"/>
  <c r="E146" i="16"/>
  <c r="K146" i="16"/>
  <c r="L146" i="16"/>
  <c r="L142" i="17"/>
  <c r="A142" i="17"/>
  <c r="M142" i="17" s="1"/>
  <c r="N142" i="17" s="1"/>
  <c r="O142" i="17" s="1"/>
  <c r="L142" i="16"/>
  <c r="E142" i="17"/>
  <c r="K142" i="17"/>
  <c r="A142" i="16"/>
  <c r="M142" i="16" s="1"/>
  <c r="N142" i="16" s="1"/>
  <c r="O142" i="16" s="1"/>
  <c r="E142" i="16"/>
  <c r="K142" i="16"/>
  <c r="A138" i="17"/>
  <c r="M138" i="17" s="1"/>
  <c r="N138" i="17" s="1"/>
  <c r="O138" i="17" s="1"/>
  <c r="E138" i="17"/>
  <c r="K138" i="17"/>
  <c r="L138" i="16"/>
  <c r="K138" i="16"/>
  <c r="L138" i="17"/>
  <c r="A138" i="16"/>
  <c r="M138" i="16" s="1"/>
  <c r="N138" i="16" s="1"/>
  <c r="O138" i="16" s="1"/>
  <c r="E138" i="16"/>
  <c r="E134" i="17"/>
  <c r="K134" i="17"/>
  <c r="A134" i="16"/>
  <c r="M134" i="16" s="1"/>
  <c r="N134" i="16" s="1"/>
  <c r="O134" i="16" s="1"/>
  <c r="A134" i="17"/>
  <c r="M134" i="17" s="1"/>
  <c r="N134" i="17" s="1"/>
  <c r="O134" i="17" s="1"/>
  <c r="L134" i="17"/>
  <c r="L134" i="16"/>
  <c r="E134" i="16"/>
  <c r="K134" i="16"/>
  <c r="E130" i="17"/>
  <c r="A130" i="17"/>
  <c r="M130" i="17" s="1"/>
  <c r="N130" i="17" s="1"/>
  <c r="O130" i="17" s="1"/>
  <c r="A130" i="16"/>
  <c r="M130" i="16" s="1"/>
  <c r="N130" i="16" s="1"/>
  <c r="O130" i="16" s="1"/>
  <c r="K130" i="17"/>
  <c r="L130" i="17"/>
  <c r="E130" i="16"/>
  <c r="K130" i="16"/>
  <c r="L130" i="16"/>
  <c r="A126" i="17"/>
  <c r="M126" i="17" s="1"/>
  <c r="N126" i="17" s="1"/>
  <c r="O126" i="17" s="1"/>
  <c r="E126" i="17"/>
  <c r="L126" i="16"/>
  <c r="K126" i="17"/>
  <c r="L126" i="17"/>
  <c r="A126" i="16"/>
  <c r="M126" i="16" s="1"/>
  <c r="N126" i="16" s="1"/>
  <c r="O126" i="16" s="1"/>
  <c r="E126" i="16"/>
  <c r="K126" i="16"/>
  <c r="K122" i="17"/>
  <c r="A122" i="17"/>
  <c r="M122" i="17" s="1"/>
  <c r="N122" i="17" s="1"/>
  <c r="O122" i="17" s="1"/>
  <c r="E122" i="17"/>
  <c r="L122" i="16"/>
  <c r="L122" i="17"/>
  <c r="A122" i="16"/>
  <c r="M122" i="16" s="1"/>
  <c r="N122" i="16" s="1"/>
  <c r="O122" i="16" s="1"/>
  <c r="E122" i="16"/>
  <c r="K122" i="16"/>
  <c r="K118" i="17"/>
  <c r="L118" i="17"/>
  <c r="A118" i="17"/>
  <c r="M118" i="17" s="1"/>
  <c r="N118" i="17" s="1"/>
  <c r="O118" i="17" s="1"/>
  <c r="A118" i="16"/>
  <c r="M118" i="16" s="1"/>
  <c r="N118" i="16" s="1"/>
  <c r="O118" i="16" s="1"/>
  <c r="E118" i="16"/>
  <c r="E118" i="17"/>
  <c r="K118" i="16"/>
  <c r="L118" i="16"/>
  <c r="K114" i="17"/>
  <c r="L114" i="16"/>
  <c r="L114" i="17"/>
  <c r="A114" i="16"/>
  <c r="M114" i="16" s="1"/>
  <c r="N114" i="16" s="1"/>
  <c r="O114" i="16" s="1"/>
  <c r="E114" i="16"/>
  <c r="A114" i="17"/>
  <c r="M114" i="17" s="1"/>
  <c r="N114" i="17" s="1"/>
  <c r="O114" i="17" s="1"/>
  <c r="E114" i="17"/>
  <c r="K114" i="16"/>
  <c r="K110" i="17"/>
  <c r="K110" i="16"/>
  <c r="L110" i="17"/>
  <c r="A110" i="17"/>
  <c r="M110" i="17" s="1"/>
  <c r="N110" i="17" s="1"/>
  <c r="O110" i="17" s="1"/>
  <c r="E110" i="17"/>
  <c r="L110" i="16"/>
  <c r="A110" i="16"/>
  <c r="M110" i="16" s="1"/>
  <c r="N110" i="16" s="1"/>
  <c r="O110" i="16" s="1"/>
  <c r="E110" i="16"/>
  <c r="K405" i="16"/>
  <c r="A405" i="16"/>
  <c r="M405" i="16" s="1"/>
  <c r="N405" i="16" s="1"/>
  <c r="O405" i="16" s="1"/>
  <c r="E405" i="16"/>
  <c r="L405" i="16"/>
  <c r="L401" i="16"/>
  <c r="A401" i="16"/>
  <c r="M401" i="16" s="1"/>
  <c r="N401" i="16" s="1"/>
  <c r="O401" i="16" s="1"/>
  <c r="E401" i="16"/>
  <c r="K401" i="16"/>
  <c r="E397" i="16"/>
  <c r="K397" i="16"/>
  <c r="L397" i="16"/>
  <c r="A397" i="16"/>
  <c r="M397" i="16" s="1"/>
  <c r="N397" i="16" s="1"/>
  <c r="O397" i="16" s="1"/>
  <c r="E393" i="16"/>
  <c r="K393" i="16"/>
  <c r="L393" i="16"/>
  <c r="A393" i="16"/>
  <c r="M393" i="16" s="1"/>
  <c r="N393" i="16" s="1"/>
  <c r="O393" i="16" s="1"/>
  <c r="A389" i="16"/>
  <c r="M389" i="16" s="1"/>
  <c r="N389" i="16" s="1"/>
  <c r="O389" i="16" s="1"/>
  <c r="E389" i="16"/>
  <c r="K389" i="16"/>
  <c r="L389" i="16"/>
  <c r="E385" i="16"/>
  <c r="L385" i="16"/>
  <c r="K385" i="16"/>
  <c r="A385" i="16"/>
  <c r="M385" i="16" s="1"/>
  <c r="N385" i="16" s="1"/>
  <c r="O385" i="16" s="1"/>
  <c r="K381" i="16"/>
  <c r="A381" i="16"/>
  <c r="M381" i="16" s="1"/>
  <c r="N381" i="16" s="1"/>
  <c r="O381" i="16" s="1"/>
  <c r="E381" i="16"/>
  <c r="L381" i="16"/>
  <c r="K377" i="16"/>
  <c r="A377" i="16"/>
  <c r="M377" i="16" s="1"/>
  <c r="N377" i="16" s="1"/>
  <c r="O377" i="16" s="1"/>
  <c r="E377" i="16"/>
  <c r="L377" i="16"/>
  <c r="L373" i="16"/>
  <c r="A373" i="16"/>
  <c r="M373" i="16" s="1"/>
  <c r="N373" i="16" s="1"/>
  <c r="O373" i="16" s="1"/>
  <c r="K373" i="16"/>
  <c r="E373" i="16"/>
  <c r="L369" i="16"/>
  <c r="A369" i="16"/>
  <c r="M369" i="16" s="1"/>
  <c r="N369" i="16" s="1"/>
  <c r="O369" i="16" s="1"/>
  <c r="E369" i="16"/>
  <c r="K369" i="16"/>
  <c r="K365" i="16"/>
  <c r="L365" i="16"/>
  <c r="E365" i="16"/>
  <c r="A365" i="16"/>
  <c r="M365" i="16" s="1"/>
  <c r="N365" i="16" s="1"/>
  <c r="O365" i="16" s="1"/>
  <c r="A361" i="16"/>
  <c r="M361" i="16" s="1"/>
  <c r="N361" i="16" s="1"/>
  <c r="O361" i="16" s="1"/>
  <c r="E361" i="16"/>
  <c r="L361" i="16"/>
  <c r="K361" i="16"/>
  <c r="L357" i="16"/>
  <c r="A357" i="16"/>
  <c r="M357" i="16" s="1"/>
  <c r="N357" i="16" s="1"/>
  <c r="O357" i="16" s="1"/>
  <c r="E357" i="16"/>
  <c r="K357" i="16"/>
  <c r="K353" i="16"/>
  <c r="L353" i="16"/>
  <c r="A353" i="16"/>
  <c r="M353" i="16" s="1"/>
  <c r="N353" i="16" s="1"/>
  <c r="O353" i="16" s="1"/>
  <c r="E353" i="16"/>
  <c r="E349" i="16"/>
  <c r="L349" i="16"/>
  <c r="A349" i="16"/>
  <c r="M349" i="16" s="1"/>
  <c r="N349" i="16" s="1"/>
  <c r="O349" i="16" s="1"/>
  <c r="K349" i="16"/>
  <c r="K345" i="17"/>
  <c r="L345" i="17"/>
  <c r="A345" i="17"/>
  <c r="M345" i="17" s="1"/>
  <c r="N345" i="17" s="1"/>
  <c r="O345" i="17" s="1"/>
  <c r="E345" i="17"/>
  <c r="K345" i="16"/>
  <c r="L345" i="16"/>
  <c r="E345" i="16"/>
  <c r="A345" i="16"/>
  <c r="M345" i="16" s="1"/>
  <c r="N345" i="16" s="1"/>
  <c r="O345" i="16" s="1"/>
  <c r="L341" i="17"/>
  <c r="A341" i="17"/>
  <c r="M341" i="17" s="1"/>
  <c r="N341" i="17" s="1"/>
  <c r="O341" i="17" s="1"/>
  <c r="E341" i="17"/>
  <c r="K341" i="17"/>
  <c r="K341" i="16"/>
  <c r="L341" i="16"/>
  <c r="A341" i="16"/>
  <c r="M341" i="16" s="1"/>
  <c r="N341" i="16" s="1"/>
  <c r="O341" i="16" s="1"/>
  <c r="E341" i="16"/>
  <c r="K337" i="17"/>
  <c r="A337" i="17"/>
  <c r="M337" i="17" s="1"/>
  <c r="N337" i="17" s="1"/>
  <c r="O337" i="17" s="1"/>
  <c r="E337" i="17"/>
  <c r="L337" i="17"/>
  <c r="A337" i="16"/>
  <c r="M337" i="16" s="1"/>
  <c r="N337" i="16" s="1"/>
  <c r="O337" i="16" s="1"/>
  <c r="E337" i="16"/>
  <c r="L337" i="16"/>
  <c r="K337" i="16"/>
  <c r="L333" i="17"/>
  <c r="A333" i="17"/>
  <c r="M333" i="17" s="1"/>
  <c r="N333" i="17" s="1"/>
  <c r="O333" i="17" s="1"/>
  <c r="E333" i="17"/>
  <c r="K333" i="17"/>
  <c r="L333" i="16"/>
  <c r="K333" i="16"/>
  <c r="A333" i="16"/>
  <c r="M333" i="16" s="1"/>
  <c r="N333" i="16" s="1"/>
  <c r="O333" i="16" s="1"/>
  <c r="E333" i="16"/>
  <c r="K329" i="17"/>
  <c r="L329" i="17"/>
  <c r="A329" i="17"/>
  <c r="M329" i="17" s="1"/>
  <c r="N329" i="17" s="1"/>
  <c r="O329" i="17" s="1"/>
  <c r="E329" i="17"/>
  <c r="A329" i="16"/>
  <c r="M329" i="16" s="1"/>
  <c r="N329" i="16" s="1"/>
  <c r="O329" i="16" s="1"/>
  <c r="K329" i="16"/>
  <c r="L329" i="16"/>
  <c r="E329" i="16"/>
  <c r="L325" i="17"/>
  <c r="A325" i="17"/>
  <c r="M325" i="17" s="1"/>
  <c r="N325" i="17" s="1"/>
  <c r="O325" i="17" s="1"/>
  <c r="E325" i="17"/>
  <c r="K325" i="17"/>
  <c r="A325" i="16"/>
  <c r="M325" i="16" s="1"/>
  <c r="N325" i="16" s="1"/>
  <c r="O325" i="16" s="1"/>
  <c r="E325" i="16"/>
  <c r="L325" i="16"/>
  <c r="K325" i="16"/>
  <c r="K321" i="17"/>
  <c r="L321" i="17"/>
  <c r="A321" i="17"/>
  <c r="M321" i="17" s="1"/>
  <c r="N321" i="17" s="1"/>
  <c r="O321" i="17" s="1"/>
  <c r="E321" i="16"/>
  <c r="E321" i="17"/>
  <c r="L321" i="16"/>
  <c r="K321" i="16"/>
  <c r="A321" i="16"/>
  <c r="M321" i="16" s="1"/>
  <c r="N321" i="16" s="1"/>
  <c r="O321" i="16" s="1"/>
  <c r="L317" i="17"/>
  <c r="A317" i="17"/>
  <c r="M317" i="17" s="1"/>
  <c r="N317" i="17" s="1"/>
  <c r="O317" i="17" s="1"/>
  <c r="K317" i="17"/>
  <c r="E317" i="17"/>
  <c r="K317" i="16"/>
  <c r="E317" i="16"/>
  <c r="L317" i="16"/>
  <c r="A317" i="16"/>
  <c r="M317" i="16" s="1"/>
  <c r="N317" i="16" s="1"/>
  <c r="O317" i="16" s="1"/>
  <c r="K313" i="17"/>
  <c r="L313" i="17"/>
  <c r="E313" i="17"/>
  <c r="A313" i="17"/>
  <c r="M313" i="17" s="1"/>
  <c r="N313" i="17" s="1"/>
  <c r="O313" i="17" s="1"/>
  <c r="A313" i="16"/>
  <c r="M313" i="16" s="1"/>
  <c r="N313" i="16" s="1"/>
  <c r="O313" i="16" s="1"/>
  <c r="E313" i="16"/>
  <c r="K313" i="16"/>
  <c r="L313" i="16"/>
  <c r="L309" i="17"/>
  <c r="A309" i="17"/>
  <c r="M309" i="17" s="1"/>
  <c r="N309" i="17" s="1"/>
  <c r="O309" i="17" s="1"/>
  <c r="E309" i="17"/>
  <c r="K309" i="17"/>
  <c r="E309" i="16"/>
  <c r="A309" i="16"/>
  <c r="M309" i="16" s="1"/>
  <c r="N309" i="16" s="1"/>
  <c r="O309" i="16" s="1"/>
  <c r="L309" i="16"/>
  <c r="K309" i="16"/>
  <c r="E305" i="17"/>
  <c r="K305" i="17"/>
  <c r="A305" i="17"/>
  <c r="M305" i="17" s="1"/>
  <c r="N305" i="17" s="1"/>
  <c r="O305" i="17" s="1"/>
  <c r="L305" i="17"/>
  <c r="K305" i="16"/>
  <c r="L305" i="16"/>
  <c r="E305" i="16"/>
  <c r="A305" i="16"/>
  <c r="M305" i="16" s="1"/>
  <c r="N305" i="16" s="1"/>
  <c r="O305" i="16" s="1"/>
  <c r="L301" i="17"/>
  <c r="A301" i="17"/>
  <c r="M301" i="17" s="1"/>
  <c r="N301" i="17" s="1"/>
  <c r="O301" i="17" s="1"/>
  <c r="K301" i="17"/>
  <c r="K301" i="16"/>
  <c r="L301" i="16"/>
  <c r="A301" i="16"/>
  <c r="M301" i="16" s="1"/>
  <c r="N301" i="16" s="1"/>
  <c r="O301" i="16" s="1"/>
  <c r="E301" i="17"/>
  <c r="E301" i="16"/>
  <c r="K297" i="17"/>
  <c r="L297" i="17"/>
  <c r="A297" i="17"/>
  <c r="M297" i="17" s="1"/>
  <c r="N297" i="17" s="1"/>
  <c r="O297" i="17" s="1"/>
  <c r="E297" i="17"/>
  <c r="L297" i="16"/>
  <c r="A297" i="16"/>
  <c r="M297" i="16" s="1"/>
  <c r="N297" i="16" s="1"/>
  <c r="O297" i="16" s="1"/>
  <c r="E297" i="16"/>
  <c r="K297" i="16"/>
  <c r="K293" i="17"/>
  <c r="L293" i="17"/>
  <c r="E293" i="17"/>
  <c r="A293" i="17"/>
  <c r="M293" i="17" s="1"/>
  <c r="N293" i="17" s="1"/>
  <c r="O293" i="17" s="1"/>
  <c r="E293" i="16"/>
  <c r="L293" i="16"/>
  <c r="A293" i="16"/>
  <c r="M293" i="16" s="1"/>
  <c r="N293" i="16" s="1"/>
  <c r="O293" i="16" s="1"/>
  <c r="K293" i="16"/>
  <c r="K289" i="17"/>
  <c r="L289" i="17"/>
  <c r="A289" i="17"/>
  <c r="M289" i="17" s="1"/>
  <c r="N289" i="17" s="1"/>
  <c r="O289" i="17" s="1"/>
  <c r="E289" i="17"/>
  <c r="L289" i="16"/>
  <c r="A289" i="16"/>
  <c r="M289" i="16" s="1"/>
  <c r="N289" i="16" s="1"/>
  <c r="O289" i="16" s="1"/>
  <c r="K289" i="16"/>
  <c r="E289" i="16"/>
  <c r="K285" i="17"/>
  <c r="L285" i="17"/>
  <c r="A285" i="17"/>
  <c r="M285" i="17" s="1"/>
  <c r="N285" i="17" s="1"/>
  <c r="O285" i="17" s="1"/>
  <c r="A285" i="16"/>
  <c r="M285" i="16" s="1"/>
  <c r="N285" i="16" s="1"/>
  <c r="O285" i="16" s="1"/>
  <c r="E285" i="16"/>
  <c r="E285" i="17"/>
  <c r="K285" i="16"/>
  <c r="L285" i="16"/>
  <c r="E281" i="17"/>
  <c r="L281" i="17"/>
  <c r="A281" i="17"/>
  <c r="M281" i="17" s="1"/>
  <c r="N281" i="17" s="1"/>
  <c r="O281" i="17" s="1"/>
  <c r="E281" i="16"/>
  <c r="K281" i="17"/>
  <c r="K281" i="16"/>
  <c r="A281" i="16"/>
  <c r="M281" i="16" s="1"/>
  <c r="N281" i="16" s="1"/>
  <c r="O281" i="16" s="1"/>
  <c r="L281" i="16"/>
  <c r="K277" i="17"/>
  <c r="E277" i="17"/>
  <c r="L277" i="17"/>
  <c r="K277" i="16"/>
  <c r="A277" i="17"/>
  <c r="M277" i="17" s="1"/>
  <c r="N277" i="17" s="1"/>
  <c r="O277" i="17" s="1"/>
  <c r="L277" i="16"/>
  <c r="A277" i="16"/>
  <c r="M277" i="16" s="1"/>
  <c r="N277" i="16" s="1"/>
  <c r="O277" i="16" s="1"/>
  <c r="E277" i="16"/>
  <c r="K273" i="17"/>
  <c r="L273" i="17"/>
  <c r="A273" i="17"/>
  <c r="M273" i="17" s="1"/>
  <c r="N273" i="17" s="1"/>
  <c r="O273" i="17" s="1"/>
  <c r="E273" i="17"/>
  <c r="K273" i="16"/>
  <c r="A273" i="16"/>
  <c r="M273" i="16" s="1"/>
  <c r="N273" i="16" s="1"/>
  <c r="O273" i="16" s="1"/>
  <c r="E273" i="16"/>
  <c r="L273" i="16"/>
  <c r="K269" i="17"/>
  <c r="L269" i="17"/>
  <c r="E269" i="17"/>
  <c r="K269" i="16"/>
  <c r="A269" i="17"/>
  <c r="M269" i="17" s="1"/>
  <c r="N269" i="17" s="1"/>
  <c r="O269" i="17" s="1"/>
  <c r="L269" i="16"/>
  <c r="E269" i="16"/>
  <c r="A269" i="16"/>
  <c r="M269" i="16" s="1"/>
  <c r="N269" i="16" s="1"/>
  <c r="O269" i="16" s="1"/>
  <c r="K265" i="17"/>
  <c r="E265" i="17"/>
  <c r="K265" i="16"/>
  <c r="L265" i="16"/>
  <c r="L265" i="17"/>
  <c r="E265" i="16"/>
  <c r="A265" i="17"/>
  <c r="M265" i="17" s="1"/>
  <c r="N265" i="17" s="1"/>
  <c r="O265" i="17" s="1"/>
  <c r="A265" i="16"/>
  <c r="M265" i="16" s="1"/>
  <c r="N265" i="16" s="1"/>
  <c r="O265" i="16" s="1"/>
  <c r="K261" i="17"/>
  <c r="A261" i="17"/>
  <c r="M261" i="17" s="1"/>
  <c r="N261" i="17" s="1"/>
  <c r="O261" i="17" s="1"/>
  <c r="E261" i="17"/>
  <c r="E261" i="16"/>
  <c r="L261" i="17"/>
  <c r="K261" i="16"/>
  <c r="L261" i="16"/>
  <c r="A261" i="16"/>
  <c r="M261" i="16" s="1"/>
  <c r="N261" i="16" s="1"/>
  <c r="O261" i="16" s="1"/>
  <c r="L257" i="17"/>
  <c r="A257" i="17"/>
  <c r="M257" i="17" s="1"/>
  <c r="N257" i="17" s="1"/>
  <c r="O257" i="17" s="1"/>
  <c r="E257" i="16"/>
  <c r="K257" i="17"/>
  <c r="E257" i="17"/>
  <c r="L257" i="16"/>
  <c r="K257" i="16"/>
  <c r="A257" i="16"/>
  <c r="M257" i="16" s="1"/>
  <c r="N257" i="16" s="1"/>
  <c r="O257" i="16" s="1"/>
  <c r="L253" i="17"/>
  <c r="K253" i="17"/>
  <c r="A253" i="17"/>
  <c r="M253" i="17" s="1"/>
  <c r="N253" i="17" s="1"/>
  <c r="O253" i="17" s="1"/>
  <c r="K253" i="16"/>
  <c r="E253" i="16"/>
  <c r="E253" i="17"/>
  <c r="A253" i="16"/>
  <c r="M253" i="16" s="1"/>
  <c r="N253" i="16" s="1"/>
  <c r="O253" i="16" s="1"/>
  <c r="L253" i="16"/>
  <c r="K249" i="17"/>
  <c r="L249" i="17"/>
  <c r="A249" i="17"/>
  <c r="M249" i="17" s="1"/>
  <c r="N249" i="17" s="1"/>
  <c r="O249" i="17" s="1"/>
  <c r="E249" i="17"/>
  <c r="K249" i="16"/>
  <c r="L249" i="16"/>
  <c r="A249" i="16"/>
  <c r="M249" i="16" s="1"/>
  <c r="N249" i="16" s="1"/>
  <c r="O249" i="16" s="1"/>
  <c r="E249" i="16"/>
  <c r="E245" i="17"/>
  <c r="L245" i="17"/>
  <c r="K245" i="17"/>
  <c r="A245" i="17"/>
  <c r="M245" i="17" s="1"/>
  <c r="N245" i="17" s="1"/>
  <c r="O245" i="17" s="1"/>
  <c r="E245" i="16"/>
  <c r="K245" i="16"/>
  <c r="L245" i="16"/>
  <c r="A245" i="16"/>
  <c r="M245" i="16" s="1"/>
  <c r="N245" i="16" s="1"/>
  <c r="O245" i="16" s="1"/>
  <c r="K241" i="17"/>
  <c r="L241" i="17"/>
  <c r="E241" i="17"/>
  <c r="A241" i="17"/>
  <c r="M241" i="17" s="1"/>
  <c r="N241" i="17" s="1"/>
  <c r="O241" i="17" s="1"/>
  <c r="K241" i="16"/>
  <c r="A241" i="16"/>
  <c r="M241" i="16" s="1"/>
  <c r="N241" i="16" s="1"/>
  <c r="O241" i="16" s="1"/>
  <c r="E241" i="16"/>
  <c r="L241" i="16"/>
  <c r="L237" i="17"/>
  <c r="A237" i="17"/>
  <c r="M237" i="17" s="1"/>
  <c r="N237" i="17" s="1"/>
  <c r="O237" i="17" s="1"/>
  <c r="K237" i="17"/>
  <c r="K237" i="16"/>
  <c r="E237" i="17"/>
  <c r="L237" i="16"/>
  <c r="A237" i="16"/>
  <c r="M237" i="16" s="1"/>
  <c r="N237" i="16" s="1"/>
  <c r="O237" i="16" s="1"/>
  <c r="E237" i="16"/>
  <c r="K233" i="17"/>
  <c r="L233" i="17"/>
  <c r="A233" i="17"/>
  <c r="M233" i="17" s="1"/>
  <c r="N233" i="17" s="1"/>
  <c r="O233" i="17" s="1"/>
  <c r="E233" i="17"/>
  <c r="K233" i="16"/>
  <c r="L233" i="16"/>
  <c r="E233" i="16"/>
  <c r="A233" i="16"/>
  <c r="M233" i="16" s="1"/>
  <c r="N233" i="16" s="1"/>
  <c r="O233" i="16" s="1"/>
  <c r="E229" i="17"/>
  <c r="L229" i="17"/>
  <c r="A229" i="17"/>
  <c r="M229" i="17" s="1"/>
  <c r="N229" i="17" s="1"/>
  <c r="O229" i="17" s="1"/>
  <c r="L229" i="16"/>
  <c r="A229" i="16"/>
  <c r="M229" i="16" s="1"/>
  <c r="N229" i="16" s="1"/>
  <c r="O229" i="16" s="1"/>
  <c r="E229" i="16"/>
  <c r="K229" i="17"/>
  <c r="K229" i="16"/>
  <c r="A225" i="17"/>
  <c r="M225" i="17" s="1"/>
  <c r="N225" i="17" s="1"/>
  <c r="O225" i="17" s="1"/>
  <c r="E225" i="17"/>
  <c r="K225" i="17"/>
  <c r="L225" i="17"/>
  <c r="E225" i="16"/>
  <c r="K225" i="16"/>
  <c r="L225" i="16"/>
  <c r="A225" i="16"/>
  <c r="M225" i="16" s="1"/>
  <c r="N225" i="16" s="1"/>
  <c r="O225" i="16" s="1"/>
  <c r="L221" i="17"/>
  <c r="A221" i="17"/>
  <c r="M221" i="17" s="1"/>
  <c r="N221" i="17" s="1"/>
  <c r="O221" i="17" s="1"/>
  <c r="K221" i="16"/>
  <c r="E221" i="17"/>
  <c r="K221" i="17"/>
  <c r="A221" i="16"/>
  <c r="M221" i="16" s="1"/>
  <c r="N221" i="16" s="1"/>
  <c r="O221" i="16" s="1"/>
  <c r="E221" i="16"/>
  <c r="L221" i="16"/>
  <c r="K217" i="17"/>
  <c r="A217" i="17"/>
  <c r="M217" i="17" s="1"/>
  <c r="N217" i="17" s="1"/>
  <c r="O217" i="17" s="1"/>
  <c r="E217" i="17"/>
  <c r="L217" i="17"/>
  <c r="K217" i="16"/>
  <c r="L217" i="16"/>
  <c r="A217" i="16"/>
  <c r="M217" i="16" s="1"/>
  <c r="N217" i="16" s="1"/>
  <c r="O217" i="16" s="1"/>
  <c r="E217" i="16"/>
  <c r="E213" i="17"/>
  <c r="L213" i="17"/>
  <c r="K213" i="17"/>
  <c r="A213" i="17"/>
  <c r="M213" i="17" s="1"/>
  <c r="N213" i="17" s="1"/>
  <c r="O213" i="17" s="1"/>
  <c r="A213" i="16"/>
  <c r="M213" i="16" s="1"/>
  <c r="N213" i="16" s="1"/>
  <c r="O213" i="16" s="1"/>
  <c r="K213" i="16"/>
  <c r="L213" i="16"/>
  <c r="E213" i="16"/>
  <c r="K209" i="17"/>
  <c r="L209" i="17"/>
  <c r="A209" i="17"/>
  <c r="M209" i="17" s="1"/>
  <c r="N209" i="17" s="1"/>
  <c r="O209" i="17" s="1"/>
  <c r="E209" i="17"/>
  <c r="E209" i="16"/>
  <c r="L209" i="16"/>
  <c r="A209" i="16"/>
  <c r="M209" i="16" s="1"/>
  <c r="N209" i="16" s="1"/>
  <c r="O209" i="16" s="1"/>
  <c r="K209" i="16"/>
  <c r="L205" i="17"/>
  <c r="A205" i="17"/>
  <c r="M205" i="17" s="1"/>
  <c r="N205" i="17" s="1"/>
  <c r="O205" i="17" s="1"/>
  <c r="K205" i="17"/>
  <c r="K205" i="16"/>
  <c r="L205" i="16"/>
  <c r="E205" i="16"/>
  <c r="A205" i="16"/>
  <c r="M205" i="16" s="1"/>
  <c r="N205" i="16" s="1"/>
  <c r="O205" i="16" s="1"/>
  <c r="E205" i="17"/>
  <c r="K201" i="17"/>
  <c r="L201" i="17"/>
  <c r="A201" i="17"/>
  <c r="M201" i="17" s="1"/>
  <c r="N201" i="17" s="1"/>
  <c r="O201" i="17" s="1"/>
  <c r="A201" i="16"/>
  <c r="M201" i="16" s="1"/>
  <c r="N201" i="16" s="1"/>
  <c r="O201" i="16" s="1"/>
  <c r="E201" i="17"/>
  <c r="E201" i="16"/>
  <c r="L201" i="16"/>
  <c r="K201" i="16"/>
  <c r="E197" i="17"/>
  <c r="L197" i="17"/>
  <c r="A197" i="17"/>
  <c r="M197" i="17" s="1"/>
  <c r="N197" i="17" s="1"/>
  <c r="O197" i="17" s="1"/>
  <c r="L197" i="16"/>
  <c r="A197" i="16"/>
  <c r="M197" i="16" s="1"/>
  <c r="N197" i="16" s="1"/>
  <c r="O197" i="16" s="1"/>
  <c r="E197" i="16"/>
  <c r="K197" i="17"/>
  <c r="K197" i="16"/>
  <c r="A193" i="17"/>
  <c r="M193" i="17" s="1"/>
  <c r="N193" i="17" s="1"/>
  <c r="O193" i="17" s="1"/>
  <c r="E193" i="17"/>
  <c r="K193" i="17"/>
  <c r="L193" i="17"/>
  <c r="A193" i="16"/>
  <c r="M193" i="16" s="1"/>
  <c r="N193" i="16" s="1"/>
  <c r="O193" i="16" s="1"/>
  <c r="E193" i="16"/>
  <c r="L193" i="16"/>
  <c r="K193" i="16"/>
  <c r="L189" i="17"/>
  <c r="A189" i="17"/>
  <c r="M189" i="17" s="1"/>
  <c r="N189" i="17" s="1"/>
  <c r="O189" i="17" s="1"/>
  <c r="K189" i="17"/>
  <c r="E189" i="17"/>
  <c r="E189" i="16"/>
  <c r="A189" i="16"/>
  <c r="M189" i="16" s="1"/>
  <c r="N189" i="16" s="1"/>
  <c r="O189" i="16" s="1"/>
  <c r="K189" i="16"/>
  <c r="L189" i="16"/>
  <c r="K185" i="17"/>
  <c r="L185" i="17"/>
  <c r="A185" i="17"/>
  <c r="M185" i="17" s="1"/>
  <c r="N185" i="17" s="1"/>
  <c r="O185" i="17" s="1"/>
  <c r="E185" i="17"/>
  <c r="K185" i="16"/>
  <c r="L185" i="16"/>
  <c r="A185" i="16"/>
  <c r="M185" i="16" s="1"/>
  <c r="N185" i="16" s="1"/>
  <c r="O185" i="16" s="1"/>
  <c r="E185" i="16"/>
  <c r="K181" i="17"/>
  <c r="A181" i="17"/>
  <c r="M181" i="17" s="1"/>
  <c r="N181" i="17" s="1"/>
  <c r="O181" i="17" s="1"/>
  <c r="E181" i="17"/>
  <c r="L181" i="17"/>
  <c r="A181" i="16"/>
  <c r="M181" i="16" s="1"/>
  <c r="N181" i="16" s="1"/>
  <c r="O181" i="16" s="1"/>
  <c r="K181" i="16"/>
  <c r="L181" i="16"/>
  <c r="E181" i="16"/>
  <c r="K177" i="17"/>
  <c r="A177" i="17"/>
  <c r="M177" i="17" s="1"/>
  <c r="N177" i="17" s="1"/>
  <c r="O177" i="17" s="1"/>
  <c r="L177" i="17"/>
  <c r="K177" i="16"/>
  <c r="E177" i="17"/>
  <c r="E177" i="16"/>
  <c r="L177" i="16"/>
  <c r="A177" i="16"/>
  <c r="M177" i="16" s="1"/>
  <c r="N177" i="16" s="1"/>
  <c r="O177" i="16" s="1"/>
  <c r="K173" i="17"/>
  <c r="L173" i="17"/>
  <c r="E173" i="17"/>
  <c r="A173" i="17"/>
  <c r="M173" i="17" s="1"/>
  <c r="N173" i="17" s="1"/>
  <c r="O173" i="17" s="1"/>
  <c r="A173" i="16"/>
  <c r="M173" i="16" s="1"/>
  <c r="N173" i="16" s="1"/>
  <c r="O173" i="16" s="1"/>
  <c r="L173" i="16"/>
  <c r="E173" i="16"/>
  <c r="K173" i="16"/>
  <c r="A169" i="17"/>
  <c r="M169" i="17" s="1"/>
  <c r="N169" i="17" s="1"/>
  <c r="O169" i="17" s="1"/>
  <c r="E169" i="17"/>
  <c r="K169" i="17"/>
  <c r="L169" i="17"/>
  <c r="A169" i="16"/>
  <c r="M169" i="16" s="1"/>
  <c r="N169" i="16" s="1"/>
  <c r="O169" i="16" s="1"/>
  <c r="E169" i="16"/>
  <c r="K169" i="16"/>
  <c r="L169" i="16"/>
  <c r="E165" i="17"/>
  <c r="L165" i="17"/>
  <c r="K165" i="16"/>
  <c r="K165" i="17"/>
  <c r="E165" i="16"/>
  <c r="A165" i="17"/>
  <c r="M165" i="17" s="1"/>
  <c r="N165" i="17" s="1"/>
  <c r="O165" i="17" s="1"/>
  <c r="A165" i="16"/>
  <c r="M165" i="16" s="1"/>
  <c r="N165" i="16" s="1"/>
  <c r="O165" i="16" s="1"/>
  <c r="L165" i="16"/>
  <c r="E161" i="17"/>
  <c r="A161" i="17"/>
  <c r="M161" i="17" s="1"/>
  <c r="N161" i="17" s="1"/>
  <c r="O161" i="17" s="1"/>
  <c r="L161" i="17"/>
  <c r="A161" i="16"/>
  <c r="M161" i="16" s="1"/>
  <c r="N161" i="16" s="1"/>
  <c r="O161" i="16" s="1"/>
  <c r="K161" i="17"/>
  <c r="L161" i="16"/>
  <c r="E161" i="16"/>
  <c r="K161" i="16"/>
  <c r="K157" i="17"/>
  <c r="L157" i="17"/>
  <c r="A157" i="17"/>
  <c r="M157" i="17" s="1"/>
  <c r="N157" i="17" s="1"/>
  <c r="O157" i="17" s="1"/>
  <c r="E157" i="17"/>
  <c r="E157" i="16"/>
  <c r="K157" i="16"/>
  <c r="L157" i="16"/>
  <c r="A157" i="16"/>
  <c r="M157" i="16" s="1"/>
  <c r="N157" i="16" s="1"/>
  <c r="O157" i="16" s="1"/>
  <c r="A153" i="17"/>
  <c r="M153" i="17" s="1"/>
  <c r="N153" i="17" s="1"/>
  <c r="O153" i="17" s="1"/>
  <c r="E153" i="17"/>
  <c r="K153" i="17"/>
  <c r="L153" i="17"/>
  <c r="K153" i="16"/>
  <c r="A153" i="16"/>
  <c r="M153" i="16" s="1"/>
  <c r="N153" i="16" s="1"/>
  <c r="O153" i="16" s="1"/>
  <c r="E153" i="16"/>
  <c r="L153" i="16"/>
  <c r="K149" i="17"/>
  <c r="A149" i="17"/>
  <c r="M149" i="17" s="1"/>
  <c r="N149" i="17" s="1"/>
  <c r="O149" i="17" s="1"/>
  <c r="K149" i="16"/>
  <c r="E149" i="17"/>
  <c r="L149" i="17"/>
  <c r="L149" i="16"/>
  <c r="A149" i="16"/>
  <c r="M149" i="16" s="1"/>
  <c r="N149" i="16" s="1"/>
  <c r="O149" i="16" s="1"/>
  <c r="E149" i="16"/>
  <c r="E145" i="17"/>
  <c r="A145" i="17"/>
  <c r="M145" i="17" s="1"/>
  <c r="N145" i="17" s="1"/>
  <c r="O145" i="17" s="1"/>
  <c r="K145" i="17"/>
  <c r="A145" i="16"/>
  <c r="M145" i="16" s="1"/>
  <c r="N145" i="16" s="1"/>
  <c r="O145" i="16" s="1"/>
  <c r="L145" i="17"/>
  <c r="E145" i="16"/>
  <c r="L145" i="16"/>
  <c r="K145" i="16"/>
  <c r="K141" i="17"/>
  <c r="A141" i="17"/>
  <c r="M141" i="17" s="1"/>
  <c r="N141" i="17" s="1"/>
  <c r="O141" i="17" s="1"/>
  <c r="E141" i="17"/>
  <c r="K141" i="16"/>
  <c r="L141" i="17"/>
  <c r="A141" i="16"/>
  <c r="M141" i="16" s="1"/>
  <c r="N141" i="16" s="1"/>
  <c r="O141" i="16" s="1"/>
  <c r="E141" i="16"/>
  <c r="L141" i="16"/>
  <c r="A137" i="17"/>
  <c r="M137" i="17" s="1"/>
  <c r="N137" i="17" s="1"/>
  <c r="O137" i="17" s="1"/>
  <c r="E137" i="17"/>
  <c r="K137" i="17"/>
  <c r="L137" i="17"/>
  <c r="L137" i="16"/>
  <c r="K137" i="16"/>
  <c r="E137" i="16"/>
  <c r="A137" i="16"/>
  <c r="M137" i="16" s="1"/>
  <c r="N137" i="16" s="1"/>
  <c r="O137" i="16" s="1"/>
  <c r="K133" i="16"/>
  <c r="E133" i="17"/>
  <c r="L133" i="16"/>
  <c r="K133" i="17"/>
  <c r="A133" i="17"/>
  <c r="M133" i="17" s="1"/>
  <c r="N133" i="17" s="1"/>
  <c r="O133" i="17" s="1"/>
  <c r="L133" i="17"/>
  <c r="A133" i="16"/>
  <c r="M133" i="16" s="1"/>
  <c r="N133" i="16" s="1"/>
  <c r="O133" i="16" s="1"/>
  <c r="E133" i="16"/>
  <c r="K129" i="17"/>
  <c r="L129" i="17"/>
  <c r="A129" i="16"/>
  <c r="M129" i="16" s="1"/>
  <c r="N129" i="16" s="1"/>
  <c r="O129" i="16" s="1"/>
  <c r="E129" i="16"/>
  <c r="A129" i="17"/>
  <c r="M129" i="17" s="1"/>
  <c r="N129" i="17" s="1"/>
  <c r="O129" i="17" s="1"/>
  <c r="E129" i="17"/>
  <c r="L129" i="16"/>
  <c r="K129" i="16"/>
  <c r="K125" i="17"/>
  <c r="L125" i="17"/>
  <c r="A125" i="17"/>
  <c r="M125" i="17" s="1"/>
  <c r="N125" i="17" s="1"/>
  <c r="O125" i="17" s="1"/>
  <c r="K125" i="16"/>
  <c r="E125" i="17"/>
  <c r="A125" i="16"/>
  <c r="M125" i="16" s="1"/>
  <c r="N125" i="16" s="1"/>
  <c r="O125" i="16" s="1"/>
  <c r="E125" i="16"/>
  <c r="L125" i="16"/>
  <c r="K121" i="17"/>
  <c r="A121" i="17"/>
  <c r="M121" i="17" s="1"/>
  <c r="N121" i="17" s="1"/>
  <c r="O121" i="17" s="1"/>
  <c r="L121" i="16"/>
  <c r="E121" i="17"/>
  <c r="K121" i="16"/>
  <c r="L121" i="17"/>
  <c r="A121" i="16"/>
  <c r="M121" i="16" s="1"/>
  <c r="N121" i="16" s="1"/>
  <c r="O121" i="16" s="1"/>
  <c r="E121" i="16"/>
  <c r="K117" i="17"/>
  <c r="E117" i="17"/>
  <c r="K117" i="16"/>
  <c r="L117" i="17"/>
  <c r="A117" i="16"/>
  <c r="M117" i="16" s="1"/>
  <c r="N117" i="16" s="1"/>
  <c r="O117" i="16" s="1"/>
  <c r="A117" i="17"/>
  <c r="M117" i="17" s="1"/>
  <c r="N117" i="17" s="1"/>
  <c r="O117" i="17" s="1"/>
  <c r="L117" i="16"/>
  <c r="E117" i="16"/>
  <c r="K113" i="17"/>
  <c r="L113" i="17"/>
  <c r="E113" i="17"/>
  <c r="L113" i="16"/>
  <c r="K113" i="16"/>
  <c r="A113" i="17"/>
  <c r="M113" i="17" s="1"/>
  <c r="N113" i="17" s="1"/>
  <c r="O113" i="17" s="1"/>
  <c r="A113" i="16"/>
  <c r="M113" i="16" s="1"/>
  <c r="N113" i="16" s="1"/>
  <c r="O113" i="16" s="1"/>
  <c r="E113" i="16"/>
  <c r="K404" i="16"/>
  <c r="A404" i="16"/>
  <c r="M404" i="16" s="1"/>
  <c r="N404" i="16" s="1"/>
  <c r="O404" i="16" s="1"/>
  <c r="E404" i="16"/>
  <c r="L404" i="16"/>
  <c r="A400" i="16"/>
  <c r="M400" i="16" s="1"/>
  <c r="N400" i="16" s="1"/>
  <c r="O400" i="16" s="1"/>
  <c r="K400" i="16"/>
  <c r="L400" i="16"/>
  <c r="E400" i="16"/>
  <c r="E396" i="16"/>
  <c r="K396" i="16"/>
  <c r="L396" i="16"/>
  <c r="A396" i="16"/>
  <c r="M396" i="16" s="1"/>
  <c r="N396" i="16" s="1"/>
  <c r="O396" i="16" s="1"/>
  <c r="E392" i="16"/>
  <c r="A392" i="16"/>
  <c r="M392" i="16" s="1"/>
  <c r="N392" i="16" s="1"/>
  <c r="O392" i="16" s="1"/>
  <c r="K392" i="16"/>
  <c r="L392" i="16"/>
  <c r="E388" i="16"/>
  <c r="K388" i="16"/>
  <c r="A388" i="16"/>
  <c r="M388" i="16" s="1"/>
  <c r="N388" i="16" s="1"/>
  <c r="O388" i="16" s="1"/>
  <c r="L388" i="16"/>
  <c r="K384" i="16"/>
  <c r="E384" i="16"/>
  <c r="L384" i="16"/>
  <c r="A384" i="16"/>
  <c r="M384" i="16" s="1"/>
  <c r="N384" i="16" s="1"/>
  <c r="O384" i="16" s="1"/>
  <c r="L380" i="16"/>
  <c r="A380" i="16"/>
  <c r="M380" i="16" s="1"/>
  <c r="N380" i="16" s="1"/>
  <c r="O380" i="16" s="1"/>
  <c r="E380" i="16"/>
  <c r="K380" i="16"/>
  <c r="E376" i="16"/>
  <c r="K376" i="16"/>
  <c r="L376" i="16"/>
  <c r="A376" i="16"/>
  <c r="M376" i="16" s="1"/>
  <c r="N376" i="16" s="1"/>
  <c r="O376" i="16" s="1"/>
  <c r="K372" i="16"/>
  <c r="A372" i="16"/>
  <c r="M372" i="16" s="1"/>
  <c r="N372" i="16" s="1"/>
  <c r="O372" i="16" s="1"/>
  <c r="L372" i="16"/>
  <c r="E372" i="16"/>
  <c r="E368" i="16"/>
  <c r="K368" i="16"/>
  <c r="A368" i="16"/>
  <c r="M368" i="16" s="1"/>
  <c r="N368" i="16" s="1"/>
  <c r="O368" i="16" s="1"/>
  <c r="L368" i="16"/>
  <c r="A364" i="16"/>
  <c r="M364" i="16" s="1"/>
  <c r="N364" i="16" s="1"/>
  <c r="O364" i="16" s="1"/>
  <c r="E364" i="16"/>
  <c r="K364" i="16"/>
  <c r="L364" i="16"/>
  <c r="K360" i="16"/>
  <c r="L360" i="16"/>
  <c r="A360" i="16"/>
  <c r="M360" i="16" s="1"/>
  <c r="N360" i="16" s="1"/>
  <c r="O360" i="16" s="1"/>
  <c r="E360" i="16"/>
  <c r="L356" i="16"/>
  <c r="A356" i="16"/>
  <c r="M356" i="16" s="1"/>
  <c r="N356" i="16" s="1"/>
  <c r="O356" i="16" s="1"/>
  <c r="K356" i="16"/>
  <c r="E356" i="16"/>
  <c r="L352" i="16"/>
  <c r="A352" i="16"/>
  <c r="M352" i="16" s="1"/>
  <c r="N352" i="16" s="1"/>
  <c r="O352" i="16" s="1"/>
  <c r="E352" i="16"/>
  <c r="K352" i="16"/>
  <c r="E348" i="16"/>
  <c r="K348" i="16"/>
  <c r="L348" i="16"/>
  <c r="A348" i="16"/>
  <c r="M348" i="16" s="1"/>
  <c r="N348" i="16" s="1"/>
  <c r="O348" i="16" s="1"/>
  <c r="K344" i="17"/>
  <c r="L344" i="17"/>
  <c r="A344" i="17"/>
  <c r="M344" i="17" s="1"/>
  <c r="N344" i="17" s="1"/>
  <c r="O344" i="17" s="1"/>
  <c r="E344" i="17"/>
  <c r="L344" i="16"/>
  <c r="A344" i="16"/>
  <c r="M344" i="16" s="1"/>
  <c r="N344" i="16" s="1"/>
  <c r="O344" i="16" s="1"/>
  <c r="E344" i="16"/>
  <c r="K344" i="16"/>
  <c r="A340" i="17"/>
  <c r="M340" i="17" s="1"/>
  <c r="N340" i="17" s="1"/>
  <c r="O340" i="17" s="1"/>
  <c r="E340" i="17"/>
  <c r="K340" i="17"/>
  <c r="E340" i="16"/>
  <c r="L340" i="17"/>
  <c r="K340" i="16"/>
  <c r="L340" i="16"/>
  <c r="A340" i="16"/>
  <c r="M340" i="16" s="1"/>
  <c r="N340" i="16" s="1"/>
  <c r="O340" i="16" s="1"/>
  <c r="K336" i="17"/>
  <c r="A336" i="17"/>
  <c r="M336" i="17" s="1"/>
  <c r="N336" i="17" s="1"/>
  <c r="O336" i="17" s="1"/>
  <c r="E336" i="17"/>
  <c r="L336" i="17"/>
  <c r="K336" i="16"/>
  <c r="L336" i="16"/>
  <c r="E336" i="16"/>
  <c r="A336" i="16"/>
  <c r="M336" i="16" s="1"/>
  <c r="N336" i="16" s="1"/>
  <c r="O336" i="16" s="1"/>
  <c r="A332" i="17"/>
  <c r="M332" i="17" s="1"/>
  <c r="N332" i="17" s="1"/>
  <c r="O332" i="17" s="1"/>
  <c r="K332" i="17"/>
  <c r="L332" i="17"/>
  <c r="E332" i="17"/>
  <c r="L332" i="16"/>
  <c r="A332" i="16"/>
  <c r="M332" i="16" s="1"/>
  <c r="N332" i="16" s="1"/>
  <c r="O332" i="16" s="1"/>
  <c r="E332" i="16"/>
  <c r="K332" i="16"/>
  <c r="K328" i="17"/>
  <c r="L328" i="17"/>
  <c r="E328" i="17"/>
  <c r="A328" i="17"/>
  <c r="M328" i="17" s="1"/>
  <c r="N328" i="17" s="1"/>
  <c r="O328" i="17" s="1"/>
  <c r="A328" i="16"/>
  <c r="M328" i="16" s="1"/>
  <c r="N328" i="16" s="1"/>
  <c r="O328" i="16" s="1"/>
  <c r="K328" i="16"/>
  <c r="L328" i="16"/>
  <c r="E328" i="16"/>
  <c r="A324" i="17"/>
  <c r="M324" i="17" s="1"/>
  <c r="N324" i="17" s="1"/>
  <c r="O324" i="17" s="1"/>
  <c r="E324" i="17"/>
  <c r="K324" i="17"/>
  <c r="L324" i="17"/>
  <c r="A324" i="16"/>
  <c r="M324" i="16" s="1"/>
  <c r="N324" i="16" s="1"/>
  <c r="O324" i="16" s="1"/>
  <c r="E324" i="16"/>
  <c r="K324" i="16"/>
  <c r="L324" i="16"/>
  <c r="K320" i="17"/>
  <c r="L320" i="17"/>
  <c r="A320" i="17"/>
  <c r="M320" i="17" s="1"/>
  <c r="N320" i="17" s="1"/>
  <c r="O320" i="17" s="1"/>
  <c r="E320" i="17"/>
  <c r="L320" i="16"/>
  <c r="E320" i="16"/>
  <c r="K320" i="16"/>
  <c r="A320" i="16"/>
  <c r="M320" i="16" s="1"/>
  <c r="N320" i="16" s="1"/>
  <c r="O320" i="16" s="1"/>
  <c r="A316" i="17"/>
  <c r="M316" i="17" s="1"/>
  <c r="N316" i="17" s="1"/>
  <c r="O316" i="17" s="1"/>
  <c r="L316" i="17"/>
  <c r="E316" i="17"/>
  <c r="K316" i="17"/>
  <c r="L316" i="16"/>
  <c r="E316" i="16"/>
  <c r="K316" i="16"/>
  <c r="A316" i="16"/>
  <c r="M316" i="16" s="1"/>
  <c r="N316" i="16" s="1"/>
  <c r="O316" i="16" s="1"/>
  <c r="K312" i="17"/>
  <c r="L312" i="17"/>
  <c r="A312" i="17"/>
  <c r="M312" i="17" s="1"/>
  <c r="N312" i="17" s="1"/>
  <c r="O312" i="17" s="1"/>
  <c r="E312" i="17"/>
  <c r="A312" i="16"/>
  <c r="M312" i="16" s="1"/>
  <c r="N312" i="16" s="1"/>
  <c r="O312" i="16" s="1"/>
  <c r="E312" i="16"/>
  <c r="K312" i="16"/>
  <c r="L312" i="16"/>
  <c r="A308" i="17"/>
  <c r="M308" i="17" s="1"/>
  <c r="N308" i="17" s="1"/>
  <c r="O308" i="17" s="1"/>
  <c r="E308" i="17"/>
  <c r="K308" i="17"/>
  <c r="L308" i="17"/>
  <c r="K308" i="16"/>
  <c r="A308" i="16"/>
  <c r="M308" i="16" s="1"/>
  <c r="N308" i="16" s="1"/>
  <c r="O308" i="16" s="1"/>
  <c r="E308" i="16"/>
  <c r="L308" i="16"/>
  <c r="E304" i="17"/>
  <c r="K304" i="17"/>
  <c r="A304" i="17"/>
  <c r="M304" i="17" s="1"/>
  <c r="N304" i="17" s="1"/>
  <c r="O304" i="17" s="1"/>
  <c r="L304" i="17"/>
  <c r="L304" i="16"/>
  <c r="A304" i="16"/>
  <c r="M304" i="16" s="1"/>
  <c r="N304" i="16" s="1"/>
  <c r="O304" i="16" s="1"/>
  <c r="E304" i="16"/>
  <c r="K304" i="16"/>
  <c r="A300" i="17"/>
  <c r="M300" i="17" s="1"/>
  <c r="N300" i="17" s="1"/>
  <c r="O300" i="17" s="1"/>
  <c r="K300" i="17"/>
  <c r="L300" i="17"/>
  <c r="E300" i="17"/>
  <c r="K300" i="16"/>
  <c r="L300" i="16"/>
  <c r="A300" i="16"/>
  <c r="M300" i="16" s="1"/>
  <c r="N300" i="16" s="1"/>
  <c r="O300" i="16" s="1"/>
  <c r="E300" i="16"/>
  <c r="K296" i="17"/>
  <c r="L296" i="17"/>
  <c r="A296" i="17"/>
  <c r="M296" i="17" s="1"/>
  <c r="N296" i="17" s="1"/>
  <c r="O296" i="17" s="1"/>
  <c r="E296" i="17"/>
  <c r="A296" i="16"/>
  <c r="M296" i="16" s="1"/>
  <c r="N296" i="16" s="1"/>
  <c r="O296" i="16" s="1"/>
  <c r="E296" i="16"/>
  <c r="L296" i="16"/>
  <c r="K296" i="16"/>
  <c r="L292" i="17"/>
  <c r="K292" i="17"/>
  <c r="A292" i="17"/>
  <c r="M292" i="17" s="1"/>
  <c r="N292" i="17" s="1"/>
  <c r="O292" i="17" s="1"/>
  <c r="K292" i="16"/>
  <c r="E292" i="17"/>
  <c r="L292" i="16"/>
  <c r="A292" i="16"/>
  <c r="M292" i="16" s="1"/>
  <c r="N292" i="16" s="1"/>
  <c r="O292" i="16" s="1"/>
  <c r="E292" i="16"/>
  <c r="K288" i="17"/>
  <c r="A288" i="17"/>
  <c r="M288" i="17" s="1"/>
  <c r="N288" i="17" s="1"/>
  <c r="O288" i="17" s="1"/>
  <c r="E288" i="17"/>
  <c r="L288" i="17"/>
  <c r="A288" i="16"/>
  <c r="M288" i="16" s="1"/>
  <c r="N288" i="16" s="1"/>
  <c r="O288" i="16" s="1"/>
  <c r="K288" i="16"/>
  <c r="E288" i="16"/>
  <c r="L288" i="16"/>
  <c r="L284" i="17"/>
  <c r="A284" i="17"/>
  <c r="M284" i="17" s="1"/>
  <c r="N284" i="17" s="1"/>
  <c r="O284" i="17" s="1"/>
  <c r="E284" i="17"/>
  <c r="K284" i="17"/>
  <c r="K284" i="16"/>
  <c r="L284" i="16"/>
  <c r="A284" i="16"/>
  <c r="M284" i="16" s="1"/>
  <c r="N284" i="16" s="1"/>
  <c r="O284" i="16" s="1"/>
  <c r="E284" i="16"/>
  <c r="E280" i="17"/>
  <c r="K280" i="17"/>
  <c r="L280" i="17"/>
  <c r="E280" i="16"/>
  <c r="A280" i="16"/>
  <c r="M280" i="16" s="1"/>
  <c r="N280" i="16" s="1"/>
  <c r="O280" i="16" s="1"/>
  <c r="A280" i="17"/>
  <c r="M280" i="17" s="1"/>
  <c r="N280" i="17" s="1"/>
  <c r="O280" i="17" s="1"/>
  <c r="L280" i="16"/>
  <c r="K280" i="16"/>
  <c r="L276" i="17"/>
  <c r="E276" i="17"/>
  <c r="A276" i="17"/>
  <c r="M276" i="17" s="1"/>
  <c r="N276" i="17" s="1"/>
  <c r="O276" i="17" s="1"/>
  <c r="K276" i="17"/>
  <c r="E276" i="16"/>
  <c r="L276" i="16"/>
  <c r="K276" i="16"/>
  <c r="A276" i="16"/>
  <c r="M276" i="16" s="1"/>
  <c r="N276" i="16" s="1"/>
  <c r="O276" i="16" s="1"/>
  <c r="K272" i="17"/>
  <c r="L272" i="17"/>
  <c r="A272" i="17"/>
  <c r="M272" i="17" s="1"/>
  <c r="N272" i="17" s="1"/>
  <c r="O272" i="17" s="1"/>
  <c r="E272" i="17"/>
  <c r="K272" i="16"/>
  <c r="L272" i="16"/>
  <c r="A272" i="16"/>
  <c r="M272" i="16" s="1"/>
  <c r="N272" i="16" s="1"/>
  <c r="O272" i="16" s="1"/>
  <c r="E272" i="16"/>
  <c r="L268" i="17"/>
  <c r="A268" i="17"/>
  <c r="M268" i="17" s="1"/>
  <c r="N268" i="17" s="1"/>
  <c r="O268" i="17" s="1"/>
  <c r="K268" i="17"/>
  <c r="E268" i="17"/>
  <c r="K268" i="16"/>
  <c r="A268" i="16"/>
  <c r="M268" i="16" s="1"/>
  <c r="N268" i="16" s="1"/>
  <c r="O268" i="16" s="1"/>
  <c r="L268" i="16"/>
  <c r="E268" i="16"/>
  <c r="K264" i="17"/>
  <c r="E264" i="17"/>
  <c r="A264" i="17"/>
  <c r="M264" i="17" s="1"/>
  <c r="N264" i="17" s="1"/>
  <c r="O264" i="17" s="1"/>
  <c r="L264" i="16"/>
  <c r="A264" i="16"/>
  <c r="M264" i="16" s="1"/>
  <c r="N264" i="16" s="1"/>
  <c r="O264" i="16" s="1"/>
  <c r="E264" i="16"/>
  <c r="L264" i="17"/>
  <c r="K264" i="16"/>
  <c r="L260" i="17"/>
  <c r="A260" i="17"/>
  <c r="M260" i="17" s="1"/>
  <c r="N260" i="17" s="1"/>
  <c r="O260" i="17" s="1"/>
  <c r="K260" i="17"/>
  <c r="E260" i="16"/>
  <c r="E260" i="17"/>
  <c r="K260" i="16"/>
  <c r="A260" i="16"/>
  <c r="M260" i="16" s="1"/>
  <c r="N260" i="16" s="1"/>
  <c r="O260" i="16" s="1"/>
  <c r="L260" i="16"/>
  <c r="L256" i="17"/>
  <c r="A256" i="17"/>
  <c r="M256" i="17" s="1"/>
  <c r="N256" i="17" s="1"/>
  <c r="O256" i="17" s="1"/>
  <c r="E256" i="17"/>
  <c r="K256" i="16"/>
  <c r="L256" i="16"/>
  <c r="E256" i="16"/>
  <c r="K256" i="17"/>
  <c r="A256" i="16"/>
  <c r="M256" i="16" s="1"/>
  <c r="N256" i="16" s="1"/>
  <c r="O256" i="16" s="1"/>
  <c r="A252" i="17"/>
  <c r="M252" i="17" s="1"/>
  <c r="N252" i="17" s="1"/>
  <c r="O252" i="17" s="1"/>
  <c r="K252" i="17"/>
  <c r="L252" i="17"/>
  <c r="E252" i="17"/>
  <c r="K252" i="16"/>
  <c r="E252" i="16"/>
  <c r="L252" i="16"/>
  <c r="A252" i="16"/>
  <c r="M252" i="16" s="1"/>
  <c r="N252" i="16" s="1"/>
  <c r="O252" i="16" s="1"/>
  <c r="K248" i="17"/>
  <c r="L248" i="17"/>
  <c r="E248" i="17"/>
  <c r="A248" i="17"/>
  <c r="M248" i="17" s="1"/>
  <c r="N248" i="17" s="1"/>
  <c r="O248" i="17" s="1"/>
  <c r="L248" i="16"/>
  <c r="A248" i="16"/>
  <c r="M248" i="16" s="1"/>
  <c r="N248" i="16" s="1"/>
  <c r="O248" i="16" s="1"/>
  <c r="E248" i="16"/>
  <c r="K248" i="16"/>
  <c r="A244" i="17"/>
  <c r="M244" i="17" s="1"/>
  <c r="N244" i="17" s="1"/>
  <c r="O244" i="17" s="1"/>
  <c r="K244" i="17"/>
  <c r="L244" i="17"/>
  <c r="E244" i="17"/>
  <c r="E244" i="16"/>
  <c r="K244" i="16"/>
  <c r="L244" i="16"/>
  <c r="A244" i="16"/>
  <c r="M244" i="16" s="1"/>
  <c r="N244" i="16" s="1"/>
  <c r="O244" i="16" s="1"/>
  <c r="K240" i="17"/>
  <c r="L240" i="17"/>
  <c r="A240" i="17"/>
  <c r="M240" i="17" s="1"/>
  <c r="N240" i="17" s="1"/>
  <c r="O240" i="17" s="1"/>
  <c r="E240" i="17"/>
  <c r="K240" i="16"/>
  <c r="L240" i="16"/>
  <c r="A240" i="16"/>
  <c r="M240" i="16" s="1"/>
  <c r="N240" i="16" s="1"/>
  <c r="O240" i="16" s="1"/>
  <c r="E240" i="16"/>
  <c r="A236" i="17"/>
  <c r="M236" i="17" s="1"/>
  <c r="N236" i="17" s="1"/>
  <c r="O236" i="17" s="1"/>
  <c r="L236" i="17"/>
  <c r="K236" i="16"/>
  <c r="K236" i="17"/>
  <c r="L236" i="16"/>
  <c r="A236" i="16"/>
  <c r="M236" i="16" s="1"/>
  <c r="N236" i="16" s="1"/>
  <c r="O236" i="16" s="1"/>
  <c r="E236" i="16"/>
  <c r="E236" i="17"/>
  <c r="K232" i="17"/>
  <c r="E232" i="17"/>
  <c r="L232" i="17"/>
  <c r="K232" i="16"/>
  <c r="L232" i="16"/>
  <c r="A232" i="17"/>
  <c r="M232" i="17" s="1"/>
  <c r="N232" i="17" s="1"/>
  <c r="O232" i="17" s="1"/>
  <c r="E232" i="16"/>
  <c r="A232" i="16"/>
  <c r="M232" i="16" s="1"/>
  <c r="N232" i="16" s="1"/>
  <c r="O232" i="16" s="1"/>
  <c r="E228" i="17"/>
  <c r="A228" i="17"/>
  <c r="M228" i="17" s="1"/>
  <c r="N228" i="17" s="1"/>
  <c r="O228" i="17" s="1"/>
  <c r="E228" i="16"/>
  <c r="K228" i="17"/>
  <c r="L228" i="17"/>
  <c r="A228" i="16"/>
  <c r="M228" i="16" s="1"/>
  <c r="N228" i="16" s="1"/>
  <c r="O228" i="16" s="1"/>
  <c r="K228" i="16"/>
  <c r="L228" i="16"/>
  <c r="A224" i="17"/>
  <c r="M224" i="17" s="1"/>
  <c r="N224" i="17" s="1"/>
  <c r="O224" i="17" s="1"/>
  <c r="E224" i="17"/>
  <c r="L224" i="17"/>
  <c r="K224" i="16"/>
  <c r="L224" i="16"/>
  <c r="K224" i="17"/>
  <c r="A224" i="16"/>
  <c r="M224" i="16" s="1"/>
  <c r="N224" i="16" s="1"/>
  <c r="O224" i="16" s="1"/>
  <c r="E224" i="16"/>
  <c r="A220" i="17"/>
  <c r="M220" i="17" s="1"/>
  <c r="N220" i="17" s="1"/>
  <c r="O220" i="17" s="1"/>
  <c r="E220" i="17"/>
  <c r="L220" i="17"/>
  <c r="K220" i="16"/>
  <c r="L220" i="16"/>
  <c r="K220" i="17"/>
  <c r="A220" i="16"/>
  <c r="M220" i="16" s="1"/>
  <c r="N220" i="16" s="1"/>
  <c r="O220" i="16" s="1"/>
  <c r="E220" i="16"/>
  <c r="K216" i="17"/>
  <c r="L216" i="17"/>
  <c r="E216" i="17"/>
  <c r="A216" i="17"/>
  <c r="M216" i="17" s="1"/>
  <c r="N216" i="17" s="1"/>
  <c r="O216" i="17" s="1"/>
  <c r="K216" i="16"/>
  <c r="L216" i="16"/>
  <c r="A216" i="16"/>
  <c r="M216" i="16" s="1"/>
  <c r="N216" i="16" s="1"/>
  <c r="O216" i="16" s="1"/>
  <c r="E216" i="16"/>
  <c r="E212" i="17"/>
  <c r="A212" i="17"/>
  <c r="M212" i="17" s="1"/>
  <c r="N212" i="17" s="1"/>
  <c r="O212" i="17" s="1"/>
  <c r="K212" i="17"/>
  <c r="L212" i="17"/>
  <c r="A212" i="16"/>
  <c r="M212" i="16" s="1"/>
  <c r="N212" i="16" s="1"/>
  <c r="O212" i="16" s="1"/>
  <c r="K212" i="16"/>
  <c r="L212" i="16"/>
  <c r="E212" i="16"/>
  <c r="K208" i="17"/>
  <c r="L208" i="17"/>
  <c r="E208" i="16"/>
  <c r="A208" i="17"/>
  <c r="M208" i="17" s="1"/>
  <c r="N208" i="17" s="1"/>
  <c r="O208" i="17" s="1"/>
  <c r="E208" i="17"/>
  <c r="L208" i="16"/>
  <c r="A208" i="16"/>
  <c r="M208" i="16" s="1"/>
  <c r="N208" i="16" s="1"/>
  <c r="O208" i="16" s="1"/>
  <c r="K208" i="16"/>
  <c r="A204" i="17"/>
  <c r="M204" i="17" s="1"/>
  <c r="N204" i="17" s="1"/>
  <c r="O204" i="17" s="1"/>
  <c r="L204" i="17"/>
  <c r="E204" i="17"/>
  <c r="K204" i="17"/>
  <c r="L204" i="16"/>
  <c r="A204" i="16"/>
  <c r="M204" i="16" s="1"/>
  <c r="N204" i="16" s="1"/>
  <c r="O204" i="16" s="1"/>
  <c r="E204" i="16"/>
  <c r="K204" i="16"/>
  <c r="K200" i="17"/>
  <c r="E200" i="17"/>
  <c r="A200" i="17"/>
  <c r="M200" i="17" s="1"/>
  <c r="N200" i="17" s="1"/>
  <c r="O200" i="17" s="1"/>
  <c r="L200" i="17"/>
  <c r="A200" i="16"/>
  <c r="M200" i="16" s="1"/>
  <c r="N200" i="16" s="1"/>
  <c r="O200" i="16" s="1"/>
  <c r="L200" i="16"/>
  <c r="E200" i="16"/>
  <c r="K200" i="16"/>
  <c r="E196" i="17"/>
  <c r="A196" i="17"/>
  <c r="M196" i="17" s="1"/>
  <c r="N196" i="17" s="1"/>
  <c r="O196" i="17" s="1"/>
  <c r="K196" i="17"/>
  <c r="L196" i="17"/>
  <c r="L196" i="16"/>
  <c r="A196" i="16"/>
  <c r="M196" i="16" s="1"/>
  <c r="N196" i="16" s="1"/>
  <c r="O196" i="16" s="1"/>
  <c r="E196" i="16"/>
  <c r="K196" i="16"/>
  <c r="A192" i="17"/>
  <c r="M192" i="17" s="1"/>
  <c r="N192" i="17" s="1"/>
  <c r="O192" i="17" s="1"/>
  <c r="E192" i="17"/>
  <c r="L192" i="17"/>
  <c r="K192" i="16"/>
  <c r="L192" i="16"/>
  <c r="K192" i="17"/>
  <c r="A192" i="16"/>
  <c r="M192" i="16" s="1"/>
  <c r="N192" i="16" s="1"/>
  <c r="O192" i="16" s="1"/>
  <c r="E192" i="16"/>
  <c r="A188" i="17"/>
  <c r="M188" i="17" s="1"/>
  <c r="N188" i="17" s="1"/>
  <c r="O188" i="17" s="1"/>
  <c r="K188" i="17"/>
  <c r="L188" i="17"/>
  <c r="E188" i="17"/>
  <c r="E188" i="16"/>
  <c r="A188" i="16"/>
  <c r="M188" i="16" s="1"/>
  <c r="N188" i="16" s="1"/>
  <c r="O188" i="16" s="1"/>
  <c r="L188" i="16"/>
  <c r="K188" i="16"/>
  <c r="K184" i="17"/>
  <c r="L184" i="17"/>
  <c r="A184" i="17"/>
  <c r="M184" i="17" s="1"/>
  <c r="N184" i="17" s="1"/>
  <c r="O184" i="17" s="1"/>
  <c r="K184" i="16"/>
  <c r="E184" i="17"/>
  <c r="A184" i="16"/>
  <c r="M184" i="16" s="1"/>
  <c r="N184" i="16" s="1"/>
  <c r="O184" i="16" s="1"/>
  <c r="L184" i="16"/>
  <c r="E184" i="16"/>
  <c r="E180" i="17"/>
  <c r="L180" i="17"/>
  <c r="A180" i="17"/>
  <c r="M180" i="17" s="1"/>
  <c r="N180" i="17" s="1"/>
  <c r="O180" i="17" s="1"/>
  <c r="K180" i="17"/>
  <c r="A180" i="16"/>
  <c r="M180" i="16" s="1"/>
  <c r="N180" i="16" s="1"/>
  <c r="O180" i="16" s="1"/>
  <c r="K180" i="16"/>
  <c r="L180" i="16"/>
  <c r="E180" i="16"/>
  <c r="K176" i="17"/>
  <c r="L176" i="17"/>
  <c r="A176" i="17"/>
  <c r="M176" i="17" s="1"/>
  <c r="N176" i="17" s="1"/>
  <c r="O176" i="17" s="1"/>
  <c r="K176" i="16"/>
  <c r="L176" i="16"/>
  <c r="E176" i="16"/>
  <c r="A176" i="16"/>
  <c r="M176" i="16" s="1"/>
  <c r="N176" i="16" s="1"/>
  <c r="O176" i="16" s="1"/>
  <c r="E176" i="17"/>
  <c r="L172" i="17"/>
  <c r="A172" i="17"/>
  <c r="M172" i="17" s="1"/>
  <c r="N172" i="17" s="1"/>
  <c r="O172" i="17" s="1"/>
  <c r="E172" i="17"/>
  <c r="K172" i="17"/>
  <c r="L172" i="16"/>
  <c r="A172" i="16"/>
  <c r="M172" i="16" s="1"/>
  <c r="N172" i="16" s="1"/>
  <c r="O172" i="16" s="1"/>
  <c r="E172" i="16"/>
  <c r="K172" i="16"/>
  <c r="A168" i="17"/>
  <c r="M168" i="17" s="1"/>
  <c r="N168" i="17" s="1"/>
  <c r="O168" i="17" s="1"/>
  <c r="E168" i="17"/>
  <c r="L168" i="17"/>
  <c r="K168" i="17"/>
  <c r="A168" i="16"/>
  <c r="M168" i="16" s="1"/>
  <c r="N168" i="16" s="1"/>
  <c r="O168" i="16" s="1"/>
  <c r="E168" i="16"/>
  <c r="K168" i="16"/>
  <c r="L168" i="16"/>
  <c r="K164" i="17"/>
  <c r="E164" i="17"/>
  <c r="A164" i="17"/>
  <c r="M164" i="17" s="1"/>
  <c r="N164" i="17" s="1"/>
  <c r="O164" i="17" s="1"/>
  <c r="L164" i="16"/>
  <c r="E164" i="16"/>
  <c r="L164" i="17"/>
  <c r="K164" i="16"/>
  <c r="A164" i="16"/>
  <c r="M164" i="16" s="1"/>
  <c r="N164" i="16" s="1"/>
  <c r="O164" i="16" s="1"/>
  <c r="E160" i="17"/>
  <c r="A160" i="17"/>
  <c r="M160" i="17" s="1"/>
  <c r="N160" i="17" s="1"/>
  <c r="O160" i="17" s="1"/>
  <c r="L160" i="17"/>
  <c r="K160" i="17"/>
  <c r="L160" i="16"/>
  <c r="A160" i="16"/>
  <c r="M160" i="16" s="1"/>
  <c r="N160" i="16" s="1"/>
  <c r="O160" i="16" s="1"/>
  <c r="E160" i="16"/>
  <c r="K160" i="16"/>
  <c r="K156" i="17"/>
  <c r="L156" i="17"/>
  <c r="E156" i="17"/>
  <c r="A156" i="17"/>
  <c r="M156" i="17" s="1"/>
  <c r="N156" i="17" s="1"/>
  <c r="O156" i="17" s="1"/>
  <c r="E156" i="16"/>
  <c r="K156" i="16"/>
  <c r="L156" i="16"/>
  <c r="A156" i="16"/>
  <c r="M156" i="16" s="1"/>
  <c r="N156" i="16" s="1"/>
  <c r="O156" i="16" s="1"/>
  <c r="A152" i="17"/>
  <c r="M152" i="17" s="1"/>
  <c r="N152" i="17" s="1"/>
  <c r="O152" i="17" s="1"/>
  <c r="E152" i="17"/>
  <c r="L152" i="17"/>
  <c r="K152" i="16"/>
  <c r="A152" i="16"/>
  <c r="M152" i="16" s="1"/>
  <c r="N152" i="16" s="1"/>
  <c r="O152" i="16" s="1"/>
  <c r="E152" i="16"/>
  <c r="K152" i="17"/>
  <c r="L152" i="16"/>
  <c r="K148" i="17"/>
  <c r="L148" i="17"/>
  <c r="A148" i="17"/>
  <c r="M148" i="17" s="1"/>
  <c r="N148" i="17" s="1"/>
  <c r="O148" i="17" s="1"/>
  <c r="L148" i="16"/>
  <c r="E148" i="17"/>
  <c r="K148" i="16"/>
  <c r="A148" i="16"/>
  <c r="M148" i="16" s="1"/>
  <c r="N148" i="16" s="1"/>
  <c r="O148" i="16" s="1"/>
  <c r="E148" i="16"/>
  <c r="E144" i="17"/>
  <c r="A144" i="17"/>
  <c r="M144" i="17" s="1"/>
  <c r="N144" i="17" s="1"/>
  <c r="O144" i="17" s="1"/>
  <c r="L144" i="17"/>
  <c r="E144" i="16"/>
  <c r="K144" i="17"/>
  <c r="A144" i="16"/>
  <c r="M144" i="16" s="1"/>
  <c r="N144" i="16" s="1"/>
  <c r="O144" i="16" s="1"/>
  <c r="L144" i="16"/>
  <c r="K144" i="16"/>
  <c r="K140" i="17"/>
  <c r="L140" i="17"/>
  <c r="A140" i="17"/>
  <c r="M140" i="17" s="1"/>
  <c r="N140" i="17" s="1"/>
  <c r="O140" i="17" s="1"/>
  <c r="E140" i="17"/>
  <c r="K140" i="16"/>
  <c r="A140" i="16"/>
  <c r="M140" i="16" s="1"/>
  <c r="N140" i="16" s="1"/>
  <c r="O140" i="16" s="1"/>
  <c r="E140" i="16"/>
  <c r="L140" i="16"/>
  <c r="A136" i="17"/>
  <c r="M136" i="17" s="1"/>
  <c r="N136" i="17" s="1"/>
  <c r="O136" i="17" s="1"/>
  <c r="E136" i="17"/>
  <c r="K136" i="17"/>
  <c r="L136" i="17"/>
  <c r="L136" i="16"/>
  <c r="A136" i="16"/>
  <c r="M136" i="16" s="1"/>
  <c r="N136" i="16" s="1"/>
  <c r="O136" i="16" s="1"/>
  <c r="K136" i="16"/>
  <c r="E136" i="16"/>
  <c r="E132" i="17"/>
  <c r="L132" i="17"/>
  <c r="L132" i="16"/>
  <c r="K132" i="17"/>
  <c r="K132" i="16"/>
  <c r="A132" i="16"/>
  <c r="M132" i="16" s="1"/>
  <c r="N132" i="16" s="1"/>
  <c r="O132" i="16" s="1"/>
  <c r="A132" i="17"/>
  <c r="M132" i="17" s="1"/>
  <c r="N132" i="17" s="1"/>
  <c r="O132" i="17" s="1"/>
  <c r="E132" i="16"/>
  <c r="K128" i="17"/>
  <c r="L128" i="17"/>
  <c r="A128" i="17"/>
  <c r="M128" i="17" s="1"/>
  <c r="N128" i="17" s="1"/>
  <c r="O128" i="17" s="1"/>
  <c r="E128" i="17"/>
  <c r="A128" i="16"/>
  <c r="M128" i="16" s="1"/>
  <c r="N128" i="16" s="1"/>
  <c r="O128" i="16" s="1"/>
  <c r="E128" i="16"/>
  <c r="K128" i="16"/>
  <c r="L128" i="16"/>
  <c r="L124" i="17"/>
  <c r="A124" i="17"/>
  <c r="M124" i="17" s="1"/>
  <c r="N124" i="17" s="1"/>
  <c r="O124" i="17" s="1"/>
  <c r="E124" i="17"/>
  <c r="K124" i="17"/>
  <c r="K124" i="16"/>
  <c r="A124" i="16"/>
  <c r="M124" i="16" s="1"/>
  <c r="N124" i="16" s="1"/>
  <c r="O124" i="16" s="1"/>
  <c r="E124" i="16"/>
  <c r="L124" i="16"/>
  <c r="K120" i="17"/>
  <c r="A120" i="17"/>
  <c r="M120" i="17" s="1"/>
  <c r="N120" i="17" s="1"/>
  <c r="O120" i="17" s="1"/>
  <c r="L120" i="17"/>
  <c r="L120" i="16"/>
  <c r="E120" i="17"/>
  <c r="K120" i="16"/>
  <c r="A120" i="16"/>
  <c r="M120" i="16" s="1"/>
  <c r="N120" i="16" s="1"/>
  <c r="O120" i="16" s="1"/>
  <c r="E120" i="16"/>
  <c r="E116" i="17"/>
  <c r="A116" i="17"/>
  <c r="M116" i="17" s="1"/>
  <c r="N116" i="17" s="1"/>
  <c r="O116" i="17" s="1"/>
  <c r="K116" i="16"/>
  <c r="K116" i="17"/>
  <c r="A116" i="16"/>
  <c r="M116" i="16" s="1"/>
  <c r="N116" i="16" s="1"/>
  <c r="O116" i="16" s="1"/>
  <c r="E116" i="16"/>
  <c r="L116" i="17"/>
  <c r="L116" i="16"/>
  <c r="K112" i="17"/>
  <c r="L112" i="17"/>
  <c r="A112" i="17"/>
  <c r="M112" i="17" s="1"/>
  <c r="N112" i="17" s="1"/>
  <c r="O112" i="17" s="1"/>
  <c r="A112" i="16"/>
  <c r="M112" i="16" s="1"/>
  <c r="N112" i="16" s="1"/>
  <c r="O112" i="16" s="1"/>
  <c r="E112" i="17"/>
  <c r="K112" i="16"/>
  <c r="L112" i="16"/>
  <c r="E112" i="16"/>
  <c r="A106" i="16"/>
  <c r="M106" i="16" s="1"/>
  <c r="N106" i="16" s="1"/>
  <c r="A106" i="17"/>
  <c r="M106" i="17" s="1"/>
  <c r="N106" i="17" s="1"/>
  <c r="E106" i="16"/>
  <c r="E106" i="17"/>
  <c r="K106" i="16"/>
  <c r="L106" i="16"/>
  <c r="L106" i="17"/>
  <c r="K106" i="17"/>
  <c r="L109" i="16"/>
  <c r="K109" i="17"/>
  <c r="L109" i="17"/>
  <c r="A109" i="16"/>
  <c r="M109" i="16" s="1"/>
  <c r="N109" i="16" s="1"/>
  <c r="E109" i="16"/>
  <c r="A109" i="17"/>
  <c r="M109" i="17" s="1"/>
  <c r="N109" i="17" s="1"/>
  <c r="O109" i="17" s="1"/>
  <c r="E109" i="17"/>
  <c r="K109" i="16"/>
  <c r="E108" i="17"/>
  <c r="L108" i="16"/>
  <c r="K108" i="17"/>
  <c r="L108" i="17"/>
  <c r="A108" i="16"/>
  <c r="M108" i="16" s="1"/>
  <c r="N108" i="16" s="1"/>
  <c r="K108" i="16"/>
  <c r="A108" i="17"/>
  <c r="M108" i="17" s="1"/>
  <c r="N108" i="17" s="1"/>
  <c r="O108" i="17" s="1"/>
  <c r="E108" i="16"/>
  <c r="A107" i="17"/>
  <c r="M107" i="17" s="1"/>
  <c r="N107" i="17" s="1"/>
  <c r="O107" i="17" s="1"/>
  <c r="E107" i="16"/>
  <c r="E107" i="17"/>
  <c r="K107" i="16"/>
  <c r="L107" i="16"/>
  <c r="K107" i="17"/>
  <c r="L107" i="17"/>
  <c r="A107" i="16"/>
  <c r="M107" i="16" s="1"/>
  <c r="N107" i="16" s="1"/>
  <c r="K103" i="17"/>
  <c r="L103" i="17"/>
  <c r="A103" i="17"/>
  <c r="M103" i="17" s="1"/>
  <c r="N103" i="17" s="1"/>
  <c r="E103" i="17"/>
  <c r="K103" i="16"/>
  <c r="L103" i="16"/>
  <c r="A103" i="16"/>
  <c r="M103" i="16" s="1"/>
  <c r="N103" i="16" s="1"/>
  <c r="E103" i="16"/>
  <c r="E99" i="17"/>
  <c r="K99" i="17"/>
  <c r="L99" i="17"/>
  <c r="A99" i="17"/>
  <c r="M99" i="17" s="1"/>
  <c r="N99" i="17" s="1"/>
  <c r="E99" i="16"/>
  <c r="A99" i="16"/>
  <c r="M99" i="16" s="1"/>
  <c r="N99" i="16" s="1"/>
  <c r="K99" i="16"/>
  <c r="L99" i="16"/>
  <c r="E95" i="17"/>
  <c r="K95" i="17"/>
  <c r="L95" i="17"/>
  <c r="A95" i="17"/>
  <c r="M95" i="17" s="1"/>
  <c r="N95" i="17" s="1"/>
  <c r="O95" i="17" s="1"/>
  <c r="E95" i="16"/>
  <c r="K95" i="16"/>
  <c r="L95" i="16"/>
  <c r="A95" i="16"/>
  <c r="M95" i="16" s="1"/>
  <c r="N95" i="16" s="1"/>
  <c r="L91" i="17"/>
  <c r="A91" i="17"/>
  <c r="M91" i="17" s="1"/>
  <c r="N91" i="17" s="1"/>
  <c r="E91" i="17"/>
  <c r="K91" i="16"/>
  <c r="L91" i="16"/>
  <c r="K91" i="17"/>
  <c r="A91" i="16"/>
  <c r="M91" i="16" s="1"/>
  <c r="N91" i="16" s="1"/>
  <c r="E91" i="16"/>
  <c r="L102" i="17"/>
  <c r="A102" i="17"/>
  <c r="M102" i="17" s="1"/>
  <c r="N102" i="17" s="1"/>
  <c r="E102" i="17"/>
  <c r="K102" i="17"/>
  <c r="K102" i="16"/>
  <c r="L102" i="16"/>
  <c r="A102" i="16"/>
  <c r="M102" i="16" s="1"/>
  <c r="N102" i="16" s="1"/>
  <c r="E102" i="16"/>
  <c r="E98" i="17"/>
  <c r="K98" i="17"/>
  <c r="L98" i="17"/>
  <c r="A98" i="17"/>
  <c r="M98" i="17" s="1"/>
  <c r="N98" i="17" s="1"/>
  <c r="E98" i="16"/>
  <c r="A98" i="16"/>
  <c r="M98" i="16" s="1"/>
  <c r="N98" i="16" s="1"/>
  <c r="K98" i="16"/>
  <c r="L98" i="16"/>
  <c r="K94" i="17"/>
  <c r="L94" i="17"/>
  <c r="A94" i="17"/>
  <c r="M94" i="17" s="1"/>
  <c r="N94" i="17" s="1"/>
  <c r="E94" i="17"/>
  <c r="K94" i="16"/>
  <c r="L94" i="16"/>
  <c r="A94" i="16"/>
  <c r="M94" i="16" s="1"/>
  <c r="N94" i="16" s="1"/>
  <c r="E94" i="16"/>
  <c r="L90" i="17"/>
  <c r="A90" i="17"/>
  <c r="M90" i="17" s="1"/>
  <c r="N90" i="17" s="1"/>
  <c r="E90" i="17"/>
  <c r="K90" i="16"/>
  <c r="L90" i="16"/>
  <c r="A90" i="16"/>
  <c r="M90" i="16" s="1"/>
  <c r="N90" i="16" s="1"/>
  <c r="K90" i="17"/>
  <c r="E90" i="16"/>
  <c r="K105" i="17"/>
  <c r="L105" i="17"/>
  <c r="A105" i="17"/>
  <c r="M105" i="17" s="1"/>
  <c r="N105" i="17" s="1"/>
  <c r="O105" i="17" s="1"/>
  <c r="E105" i="17"/>
  <c r="K105" i="16"/>
  <c r="L105" i="16"/>
  <c r="A105" i="16"/>
  <c r="M105" i="16" s="1"/>
  <c r="N105" i="16" s="1"/>
  <c r="E105" i="16"/>
  <c r="L101" i="17"/>
  <c r="A101" i="17"/>
  <c r="M101" i="17" s="1"/>
  <c r="N101" i="17" s="1"/>
  <c r="E101" i="17"/>
  <c r="A101" i="16"/>
  <c r="M101" i="16" s="1"/>
  <c r="N101" i="16" s="1"/>
  <c r="K101" i="17"/>
  <c r="E101" i="16"/>
  <c r="L101" i="16"/>
  <c r="K101" i="16"/>
  <c r="E97" i="17"/>
  <c r="K97" i="17"/>
  <c r="L97" i="17"/>
  <c r="A97" i="17"/>
  <c r="M97" i="17" s="1"/>
  <c r="N97" i="17" s="1"/>
  <c r="O97" i="17" s="1"/>
  <c r="E97" i="16"/>
  <c r="A97" i="16"/>
  <c r="M97" i="16" s="1"/>
  <c r="N97" i="16" s="1"/>
  <c r="K97" i="16"/>
  <c r="L97" i="16"/>
  <c r="K93" i="17"/>
  <c r="L93" i="17"/>
  <c r="A93" i="17"/>
  <c r="M93" i="17" s="1"/>
  <c r="N93" i="17" s="1"/>
  <c r="O93" i="17" s="1"/>
  <c r="E93" i="17"/>
  <c r="K93" i="16"/>
  <c r="L93" i="16"/>
  <c r="A93" i="16"/>
  <c r="M93" i="16" s="1"/>
  <c r="N93" i="16" s="1"/>
  <c r="E93" i="16"/>
  <c r="L89" i="17"/>
  <c r="A89" i="17"/>
  <c r="M89" i="17" s="1"/>
  <c r="N89" i="17" s="1"/>
  <c r="O89" i="17" s="1"/>
  <c r="E89" i="17"/>
  <c r="K89" i="16"/>
  <c r="L89" i="16"/>
  <c r="A89" i="16"/>
  <c r="M89" i="16" s="1"/>
  <c r="N89" i="16" s="1"/>
  <c r="K89" i="17"/>
  <c r="E89" i="16"/>
  <c r="K104" i="17"/>
  <c r="L104" i="17"/>
  <c r="A104" i="17"/>
  <c r="M104" i="17" s="1"/>
  <c r="N104" i="17" s="1"/>
  <c r="E104" i="17"/>
  <c r="K104" i="16"/>
  <c r="L104" i="16"/>
  <c r="A104" i="16"/>
  <c r="M104" i="16" s="1"/>
  <c r="N104" i="16" s="1"/>
  <c r="E104" i="16"/>
  <c r="E100" i="17"/>
  <c r="K100" i="17"/>
  <c r="L100" i="17"/>
  <c r="A100" i="16"/>
  <c r="M100" i="16" s="1"/>
  <c r="N100" i="16" s="1"/>
  <c r="E100" i="16"/>
  <c r="L100" i="16"/>
  <c r="A100" i="17"/>
  <c r="M100" i="17" s="1"/>
  <c r="N100" i="17" s="1"/>
  <c r="K100" i="16"/>
  <c r="E96" i="17"/>
  <c r="K96" i="17"/>
  <c r="L96" i="17"/>
  <c r="A96" i="17"/>
  <c r="M96" i="17" s="1"/>
  <c r="N96" i="17" s="1"/>
  <c r="O96" i="17" s="1"/>
  <c r="E96" i="16"/>
  <c r="K96" i="16"/>
  <c r="L96" i="16"/>
  <c r="A96" i="16"/>
  <c r="M96" i="16" s="1"/>
  <c r="N96" i="16" s="1"/>
  <c r="K92" i="17"/>
  <c r="L92" i="17"/>
  <c r="A92" i="17"/>
  <c r="M92" i="17" s="1"/>
  <c r="N92" i="17" s="1"/>
  <c r="E92" i="17"/>
  <c r="K92" i="16"/>
  <c r="L92" i="16"/>
  <c r="A92" i="16"/>
  <c r="M92" i="16" s="1"/>
  <c r="N92" i="16" s="1"/>
  <c r="E92" i="16"/>
  <c r="L88" i="17"/>
  <c r="A88" i="17"/>
  <c r="M88" i="17" s="1"/>
  <c r="N88" i="17" s="1"/>
  <c r="O88" i="17" s="1"/>
  <c r="E88" i="17"/>
  <c r="K88" i="17"/>
  <c r="K88" i="16"/>
  <c r="L88" i="16"/>
  <c r="A88" i="16"/>
  <c r="M88" i="16" s="1"/>
  <c r="N88" i="16" s="1"/>
  <c r="E88" i="16"/>
  <c r="Q88" i="1"/>
  <c r="P89" i="1"/>
  <c r="Q91" i="1"/>
  <c r="P92" i="1"/>
  <c r="Q95" i="1"/>
  <c r="P96" i="1"/>
  <c r="Q99" i="1"/>
  <c r="P100" i="1"/>
  <c r="Q104" i="1"/>
  <c r="P105" i="1"/>
  <c r="Q109" i="1"/>
  <c r="P110" i="1"/>
  <c r="Q113" i="1"/>
  <c r="P114" i="1"/>
  <c r="Q120" i="1"/>
  <c r="P121" i="1"/>
  <c r="Q128" i="1"/>
  <c r="P129" i="1"/>
  <c r="Q136" i="1"/>
  <c r="Q137" i="1"/>
  <c r="P138" i="1"/>
  <c r="Q141" i="1"/>
  <c r="P142" i="1"/>
  <c r="Q145" i="1"/>
  <c r="P146" i="1"/>
  <c r="Q149" i="1"/>
  <c r="P150" i="1"/>
  <c r="Q153" i="1"/>
  <c r="P154" i="1"/>
  <c r="Q157" i="1"/>
  <c r="P158" i="1"/>
  <c r="Q161" i="1"/>
  <c r="P162" i="1"/>
  <c r="Q129" i="1"/>
  <c r="P130" i="1"/>
  <c r="Q131" i="1"/>
  <c r="P132" i="1"/>
  <c r="Q165" i="1"/>
  <c r="P166" i="1"/>
  <c r="Q169" i="1"/>
  <c r="P170" i="1"/>
  <c r="Q173" i="1"/>
  <c r="P174" i="1"/>
  <c r="Q177" i="1"/>
  <c r="P178" i="1"/>
  <c r="Q181" i="1"/>
  <c r="P182" i="1"/>
  <c r="Q185" i="1"/>
  <c r="P186" i="1"/>
  <c r="Q189" i="1"/>
  <c r="P19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P88" i="1"/>
  <c r="Q90" i="1"/>
  <c r="P91" i="1"/>
  <c r="Q98" i="1"/>
  <c r="P99" i="1"/>
  <c r="Q103" i="1"/>
  <c r="P104" i="1"/>
  <c r="Q108" i="1"/>
  <c r="P109" i="1"/>
  <c r="Q116" i="1"/>
  <c r="P117" i="1"/>
  <c r="Q132" i="1"/>
  <c r="P133" i="1"/>
  <c r="Q138" i="1"/>
  <c r="P139" i="1"/>
  <c r="Q146" i="1"/>
  <c r="P147" i="1"/>
  <c r="Q154" i="1"/>
  <c r="P155" i="1"/>
  <c r="Q162" i="1"/>
  <c r="P163" i="1"/>
  <c r="Q166" i="1"/>
  <c r="P167" i="1"/>
  <c r="Q170" i="1"/>
  <c r="P171" i="1"/>
  <c r="Q174" i="1"/>
  <c r="P175" i="1"/>
  <c r="Q178" i="1"/>
  <c r="P179" i="1"/>
  <c r="Q182" i="1"/>
  <c r="P183" i="1"/>
  <c r="Q186" i="1"/>
  <c r="P187" i="1"/>
  <c r="Q190" i="1"/>
  <c r="P191" i="1"/>
  <c r="Q194" i="1"/>
  <c r="P195" i="1"/>
  <c r="Q198" i="1"/>
  <c r="P199" i="1"/>
  <c r="Q202" i="1"/>
  <c r="P203" i="1"/>
  <c r="Q206" i="1"/>
  <c r="P207" i="1"/>
  <c r="Q210" i="1"/>
  <c r="P211" i="1"/>
  <c r="Q214" i="1"/>
  <c r="P215" i="1"/>
  <c r="Q218" i="1"/>
  <c r="P219" i="1"/>
  <c r="Q222" i="1"/>
  <c r="P223" i="1"/>
  <c r="Q226" i="1"/>
  <c r="P227" i="1"/>
  <c r="Q230" i="1"/>
  <c r="P231" i="1"/>
  <c r="Q234" i="1"/>
  <c r="P235" i="1"/>
  <c r="Q238" i="1"/>
  <c r="P239" i="1"/>
  <c r="Q242" i="1"/>
  <c r="P243" i="1"/>
  <c r="Q246" i="1"/>
  <c r="P247" i="1"/>
  <c r="Q250" i="1"/>
  <c r="P251" i="1"/>
  <c r="Q254" i="1"/>
  <c r="P255" i="1"/>
  <c r="Q258" i="1"/>
  <c r="P259" i="1"/>
  <c r="Q262" i="1"/>
  <c r="P263" i="1"/>
  <c r="Q266" i="1"/>
  <c r="P267" i="1"/>
  <c r="Q270" i="1"/>
  <c r="P271" i="1"/>
  <c r="Q274" i="1"/>
  <c r="P275" i="1"/>
  <c r="Q278" i="1"/>
  <c r="P279" i="1"/>
  <c r="Q282" i="1"/>
  <c r="P283" i="1"/>
  <c r="Q286" i="1"/>
  <c r="P287" i="1"/>
  <c r="Q290" i="1"/>
  <c r="P291" i="1"/>
  <c r="Q294" i="1"/>
  <c r="P295" i="1"/>
  <c r="Q298" i="1"/>
  <c r="P299" i="1"/>
  <c r="Q302" i="1"/>
  <c r="P303" i="1"/>
  <c r="Q306" i="1"/>
  <c r="P307" i="1"/>
  <c r="Q310" i="1"/>
  <c r="P311" i="1"/>
  <c r="Q314" i="1"/>
  <c r="P315" i="1"/>
  <c r="Q318" i="1"/>
  <c r="P319" i="1"/>
  <c r="Q322" i="1"/>
  <c r="P323" i="1"/>
  <c r="Q326" i="1"/>
  <c r="P327" i="1"/>
  <c r="Q330" i="1"/>
  <c r="P331" i="1"/>
  <c r="Q334" i="1"/>
  <c r="P335" i="1"/>
  <c r="Q338" i="1"/>
  <c r="P339" i="1"/>
  <c r="Q342" i="1"/>
  <c r="P343" i="1"/>
  <c r="Q346" i="1"/>
  <c r="P347" i="1"/>
  <c r="Q350" i="1"/>
  <c r="P351" i="1"/>
  <c r="Q354" i="1"/>
  <c r="P355" i="1"/>
  <c r="Q297" i="1"/>
  <c r="P298" i="1"/>
  <c r="Q305" i="1"/>
  <c r="P306" i="1"/>
  <c r="Q313" i="1"/>
  <c r="P314" i="1"/>
  <c r="Q321" i="1"/>
  <c r="P322" i="1"/>
  <c r="Q329" i="1"/>
  <c r="P330" i="1"/>
  <c r="Q337" i="1"/>
  <c r="P338" i="1"/>
  <c r="Q345" i="1"/>
  <c r="P346" i="1"/>
  <c r="Q353" i="1"/>
  <c r="P354" i="1"/>
  <c r="Q112" i="1"/>
  <c r="P113" i="1"/>
  <c r="Q150" i="1"/>
  <c r="P151" i="1"/>
  <c r="P399" i="1"/>
  <c r="Q394" i="1"/>
  <c r="P387" i="1"/>
  <c r="Q382" i="1"/>
  <c r="P375" i="1"/>
  <c r="P371" i="1"/>
  <c r="P367" i="1"/>
  <c r="Q362" i="1"/>
  <c r="Q355" i="1"/>
  <c r="P328" i="1"/>
  <c r="Q307" i="1"/>
  <c r="Q404" i="1"/>
  <c r="Q401" i="1"/>
  <c r="P398" i="1"/>
  <c r="Q395" i="1"/>
  <c r="Q392" i="1"/>
  <c r="Q389" i="1"/>
  <c r="P386" i="1"/>
  <c r="Q385" i="1"/>
  <c r="P382" i="1"/>
  <c r="Q379" i="1"/>
  <c r="Q376" i="1"/>
  <c r="Q373" i="1"/>
  <c r="P370" i="1"/>
  <c r="Q367" i="1"/>
  <c r="Q364" i="1"/>
  <c r="Q361" i="1"/>
  <c r="P358" i="1"/>
  <c r="P345" i="1"/>
  <c r="Q340" i="1"/>
  <c r="P326" i="1"/>
  <c r="Q325" i="1"/>
  <c r="Q324" i="1"/>
  <c r="P310" i="1"/>
  <c r="Q309" i="1"/>
  <c r="Q308" i="1"/>
  <c r="P297" i="1"/>
  <c r="P294" i="1"/>
  <c r="Q293" i="1"/>
  <c r="Q292" i="1"/>
  <c r="P157" i="1"/>
  <c r="P106" i="1"/>
  <c r="P403" i="1"/>
  <c r="P395" i="1"/>
  <c r="Q390" i="1"/>
  <c r="Q386" i="1"/>
  <c r="P379" i="1"/>
  <c r="Q374" i="1"/>
  <c r="P363" i="1"/>
  <c r="P359" i="1"/>
  <c r="Q339" i="1"/>
  <c r="P312" i="1"/>
  <c r="Q291" i="1"/>
  <c r="P159" i="1"/>
  <c r="P402" i="1"/>
  <c r="Q400" i="1"/>
  <c r="Q397" i="1"/>
  <c r="P394" i="1"/>
  <c r="P390" i="1"/>
  <c r="Q388" i="1"/>
  <c r="Q384" i="1"/>
  <c r="Q380" i="1"/>
  <c r="Q377" i="1"/>
  <c r="P374" i="1"/>
  <c r="Q372" i="1"/>
  <c r="Q369" i="1"/>
  <c r="P366" i="1"/>
  <c r="Q363" i="1"/>
  <c r="Q360" i="1"/>
  <c r="Q357" i="1"/>
  <c r="P342" i="1"/>
  <c r="P313" i="1"/>
  <c r="P352" i="1"/>
  <c r="Q347" i="1"/>
  <c r="P336" i="1"/>
  <c r="Q331" i="1"/>
  <c r="P320" i="1"/>
  <c r="Q315" i="1"/>
  <c r="P304" i="1"/>
  <c r="Q299" i="1"/>
  <c r="P143" i="1"/>
  <c r="Q142" i="1"/>
  <c r="P128" i="1"/>
  <c r="P125" i="1"/>
  <c r="Q124" i="1"/>
  <c r="P95" i="1"/>
  <c r="Q94" i="1"/>
  <c r="Q93" i="1"/>
  <c r="Q402" i="1"/>
  <c r="Q398" i="1"/>
  <c r="P391" i="1"/>
  <c r="P383" i="1"/>
  <c r="Q378" i="1"/>
  <c r="Q370" i="1"/>
  <c r="Q366" i="1"/>
  <c r="Q358" i="1"/>
  <c r="P344" i="1"/>
  <c r="Q323" i="1"/>
  <c r="P296" i="1"/>
  <c r="Q158" i="1"/>
  <c r="Q106" i="1"/>
  <c r="Q403" i="1"/>
  <c r="Q399" i="1"/>
  <c r="Q396" i="1"/>
  <c r="Q393" i="1"/>
  <c r="Q391" i="1"/>
  <c r="Q387" i="1"/>
  <c r="Q383" i="1"/>
  <c r="Q381" i="1"/>
  <c r="P378" i="1"/>
  <c r="Q375" i="1"/>
  <c r="Q371" i="1"/>
  <c r="Q368" i="1"/>
  <c r="Q365" i="1"/>
  <c r="P362" i="1"/>
  <c r="Q359" i="1"/>
  <c r="Q356" i="1"/>
  <c r="Q341" i="1"/>
  <c r="P329" i="1"/>
  <c r="P353" i="1"/>
  <c r="P350" i="1"/>
  <c r="Q349" i="1"/>
  <c r="Q348" i="1"/>
  <c r="P337" i="1"/>
  <c r="P334" i="1"/>
  <c r="Q333" i="1"/>
  <c r="Q332" i="1"/>
  <c r="P321" i="1"/>
  <c r="P318" i="1"/>
  <c r="Q317" i="1"/>
  <c r="Q316" i="1"/>
  <c r="P305" i="1"/>
  <c r="P302" i="1"/>
  <c r="Q301" i="1"/>
  <c r="Q300" i="1"/>
  <c r="P141" i="1"/>
  <c r="Q126" i="1"/>
  <c r="Q125" i="1"/>
  <c r="P124" i="1"/>
  <c r="Q123" i="1"/>
  <c r="P122" i="1"/>
  <c r="Q121" i="1"/>
  <c r="Q96" i="1"/>
  <c r="P93" i="1"/>
  <c r="P404" i="1"/>
  <c r="P400" i="1"/>
  <c r="P396" i="1"/>
  <c r="P392" i="1"/>
  <c r="P388" i="1"/>
  <c r="P384" i="1"/>
  <c r="P380" i="1"/>
  <c r="P376" i="1"/>
  <c r="P372" i="1"/>
  <c r="P368" i="1"/>
  <c r="P364" i="1"/>
  <c r="P360" i="1"/>
  <c r="P356" i="1"/>
  <c r="Q351" i="1"/>
  <c r="P348" i="1"/>
  <c r="Q343" i="1"/>
  <c r="P340" i="1"/>
  <c r="Q335" i="1"/>
  <c r="P332" i="1"/>
  <c r="Q327" i="1"/>
  <c r="P324" i="1"/>
  <c r="Q319" i="1"/>
  <c r="P316" i="1"/>
  <c r="Q311" i="1"/>
  <c r="P308" i="1"/>
  <c r="Q303" i="1"/>
  <c r="P300" i="1"/>
  <c r="Q295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Q111" i="1"/>
  <c r="Q101" i="1"/>
  <c r="P401" i="1"/>
  <c r="P397" i="1"/>
  <c r="P393" i="1"/>
  <c r="P389" i="1"/>
  <c r="P385" i="1"/>
  <c r="P381" i="1"/>
  <c r="P377" i="1"/>
  <c r="P373" i="1"/>
  <c r="P369" i="1"/>
  <c r="P365" i="1"/>
  <c r="P361" i="1"/>
  <c r="P357" i="1"/>
  <c r="Q352" i="1"/>
  <c r="P349" i="1"/>
  <c r="Q344" i="1"/>
  <c r="P341" i="1"/>
  <c r="Q336" i="1"/>
  <c r="P333" i="1"/>
  <c r="Q328" i="1"/>
  <c r="P325" i="1"/>
  <c r="Q320" i="1"/>
  <c r="P317" i="1"/>
  <c r="Q312" i="1"/>
  <c r="P309" i="1"/>
  <c r="Q304" i="1"/>
  <c r="P301" i="1"/>
  <c r="Q296" i="1"/>
  <c r="P293" i="1"/>
  <c r="P289" i="1"/>
  <c r="P285" i="1"/>
  <c r="P281" i="1"/>
  <c r="P277" i="1"/>
  <c r="P273" i="1"/>
  <c r="P269" i="1"/>
  <c r="P265" i="1"/>
  <c r="P261" i="1"/>
  <c r="P257" i="1"/>
  <c r="P253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97" i="1"/>
  <c r="P193" i="1"/>
  <c r="P189" i="1"/>
  <c r="P185" i="1"/>
  <c r="P181" i="1"/>
  <c r="P177" i="1"/>
  <c r="P173" i="1"/>
  <c r="P169" i="1"/>
  <c r="P165" i="1"/>
  <c r="P149" i="1"/>
  <c r="Q114" i="1"/>
  <c r="P111" i="1"/>
  <c r="P101" i="1"/>
  <c r="P136" i="1"/>
  <c r="P120" i="1"/>
  <c r="Q115" i="1"/>
  <c r="Q107" i="1"/>
  <c r="Q102" i="1"/>
  <c r="Q97" i="1"/>
  <c r="Q288" i="1"/>
  <c r="Q287" i="1"/>
  <c r="Q284" i="1"/>
  <c r="Q283" i="1"/>
  <c r="Q280" i="1"/>
  <c r="Q279" i="1"/>
  <c r="Q276" i="1"/>
  <c r="Q275" i="1"/>
  <c r="Q272" i="1"/>
  <c r="Q271" i="1"/>
  <c r="Q268" i="1"/>
  <c r="Q267" i="1"/>
  <c r="Q264" i="1"/>
  <c r="Q263" i="1"/>
  <c r="Q260" i="1"/>
  <c r="Q259" i="1"/>
  <c r="Q256" i="1"/>
  <c r="Q255" i="1"/>
  <c r="Q252" i="1"/>
  <c r="Q251" i="1"/>
  <c r="Q248" i="1"/>
  <c r="Q247" i="1"/>
  <c r="Q244" i="1"/>
  <c r="Q243" i="1"/>
  <c r="Q240" i="1"/>
  <c r="Q239" i="1"/>
  <c r="Q236" i="1"/>
  <c r="Q235" i="1"/>
  <c r="Q232" i="1"/>
  <c r="Q231" i="1"/>
  <c r="Q228" i="1"/>
  <c r="Q227" i="1"/>
  <c r="Q224" i="1"/>
  <c r="Q223" i="1"/>
  <c r="Q220" i="1"/>
  <c r="Q219" i="1"/>
  <c r="Q216" i="1"/>
  <c r="Q215" i="1"/>
  <c r="Q212" i="1"/>
  <c r="Q211" i="1"/>
  <c r="Q208" i="1"/>
  <c r="Q207" i="1"/>
  <c r="Q204" i="1"/>
  <c r="Q203" i="1"/>
  <c r="Q200" i="1"/>
  <c r="Q199" i="1"/>
  <c r="Q196" i="1"/>
  <c r="Q195" i="1"/>
  <c r="Q192" i="1"/>
  <c r="Q191" i="1"/>
  <c r="Q188" i="1"/>
  <c r="Q187" i="1"/>
  <c r="Q184" i="1"/>
  <c r="Q183" i="1"/>
  <c r="Q180" i="1"/>
  <c r="Q179" i="1"/>
  <c r="Q176" i="1"/>
  <c r="Q175" i="1"/>
  <c r="Q172" i="1"/>
  <c r="Q171" i="1"/>
  <c r="Q168" i="1"/>
  <c r="Q167" i="1"/>
  <c r="Q164" i="1"/>
  <c r="P161" i="1"/>
  <c r="P153" i="1"/>
  <c r="P145" i="1"/>
  <c r="P137" i="1"/>
  <c r="Q134" i="1"/>
  <c r="Q133" i="1"/>
  <c r="Q118" i="1"/>
  <c r="Q117" i="1"/>
  <c r="P115" i="1"/>
  <c r="Q110" i="1"/>
  <c r="P107" i="1"/>
  <c r="Q105" i="1"/>
  <c r="P102" i="1"/>
  <c r="Q100" i="1"/>
  <c r="P97" i="1"/>
  <c r="Q92" i="1"/>
  <c r="Q89" i="1"/>
  <c r="Q163" i="1"/>
  <c r="Q160" i="1"/>
  <c r="Q159" i="1"/>
  <c r="Q156" i="1"/>
  <c r="Q155" i="1"/>
  <c r="Q152" i="1"/>
  <c r="Q151" i="1"/>
  <c r="Q148" i="1"/>
  <c r="Q147" i="1"/>
  <c r="Q144" i="1"/>
  <c r="Q143" i="1"/>
  <c r="Q140" i="1"/>
  <c r="Q139" i="1"/>
  <c r="Q135" i="1"/>
  <c r="P134" i="1"/>
  <c r="Q130" i="1"/>
  <c r="Q127" i="1"/>
  <c r="P126" i="1"/>
  <c r="Q122" i="1"/>
  <c r="Q119" i="1"/>
  <c r="P118" i="1"/>
  <c r="P116" i="1"/>
  <c r="P112" i="1"/>
  <c r="P108" i="1"/>
  <c r="P103" i="1"/>
  <c r="P98" i="1"/>
  <c r="P94" i="1"/>
  <c r="P90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5" i="1"/>
  <c r="P131" i="1"/>
  <c r="P127" i="1"/>
  <c r="P123" i="1"/>
  <c r="P119" i="1"/>
  <c r="Q87" i="1"/>
  <c r="Q86" i="1"/>
  <c r="P3" i="1"/>
  <c r="Q3" i="1"/>
  <c r="P86" i="1"/>
  <c r="P87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K47" i="17" l="1"/>
  <c r="L47" i="17"/>
  <c r="K47" i="16"/>
  <c r="A47" i="17"/>
  <c r="M47" i="17" s="1"/>
  <c r="N47" i="17" s="1"/>
  <c r="A47" i="16"/>
  <c r="M47" i="16" s="1"/>
  <c r="N47" i="16" s="1"/>
  <c r="E47" i="17"/>
  <c r="L47" i="16"/>
  <c r="E47" i="16"/>
  <c r="E35" i="17"/>
  <c r="E35" i="16"/>
  <c r="K35" i="17"/>
  <c r="K35" i="16"/>
  <c r="L35" i="17"/>
  <c r="L35" i="16"/>
  <c r="A35" i="17"/>
  <c r="M35" i="17" s="1"/>
  <c r="N35" i="17" s="1"/>
  <c r="A35" i="16"/>
  <c r="M35" i="16" s="1"/>
  <c r="N35" i="16" s="1"/>
  <c r="K23" i="17"/>
  <c r="A23" i="16"/>
  <c r="M23" i="16" s="1"/>
  <c r="N23" i="16" s="1"/>
  <c r="L23" i="17"/>
  <c r="A23" i="17"/>
  <c r="M23" i="17" s="1"/>
  <c r="N23" i="17" s="1"/>
  <c r="E23" i="16"/>
  <c r="E23" i="17"/>
  <c r="K23" i="16"/>
  <c r="L23" i="16"/>
  <c r="E11" i="16"/>
  <c r="K11" i="17"/>
  <c r="L11" i="17"/>
  <c r="A11" i="17"/>
  <c r="M11" i="17" s="1"/>
  <c r="N11" i="17" s="1"/>
  <c r="O11" i="17" s="1"/>
  <c r="K11" i="16"/>
  <c r="L11" i="16"/>
  <c r="E11" i="17"/>
  <c r="A11" i="16"/>
  <c r="M11" i="16" s="1"/>
  <c r="N11" i="16" s="1"/>
  <c r="E82" i="17"/>
  <c r="K82" i="17"/>
  <c r="L82" i="17"/>
  <c r="A82" i="17"/>
  <c r="M82" i="17" s="1"/>
  <c r="N82" i="17" s="1"/>
  <c r="O82" i="17" s="1"/>
  <c r="A82" i="16"/>
  <c r="M82" i="16" s="1"/>
  <c r="N82" i="16" s="1"/>
  <c r="E82" i="16"/>
  <c r="L82" i="16"/>
  <c r="K82" i="16"/>
  <c r="E70" i="17"/>
  <c r="K70" i="17"/>
  <c r="L70" i="17"/>
  <c r="K70" i="16"/>
  <c r="L70" i="16"/>
  <c r="A70" i="16"/>
  <c r="M70" i="16" s="1"/>
  <c r="N70" i="16" s="1"/>
  <c r="A70" i="17"/>
  <c r="M70" i="17" s="1"/>
  <c r="N70" i="17" s="1"/>
  <c r="E70" i="16"/>
  <c r="A58" i="17"/>
  <c r="M58" i="17" s="1"/>
  <c r="N58" i="17" s="1"/>
  <c r="E58" i="17"/>
  <c r="A58" i="16"/>
  <c r="M58" i="16" s="1"/>
  <c r="N58" i="16" s="1"/>
  <c r="K58" i="17"/>
  <c r="K58" i="16"/>
  <c r="L58" i="16"/>
  <c r="L58" i="17"/>
  <c r="E58" i="16"/>
  <c r="K46" i="17"/>
  <c r="L46" i="17"/>
  <c r="K46" i="16"/>
  <c r="A46" i="17"/>
  <c r="M46" i="17" s="1"/>
  <c r="N46" i="17" s="1"/>
  <c r="L46" i="16"/>
  <c r="A46" i="16"/>
  <c r="M46" i="16" s="1"/>
  <c r="N46" i="16" s="1"/>
  <c r="E46" i="17"/>
  <c r="E46" i="16"/>
  <c r="E34" i="17"/>
  <c r="E34" i="16"/>
  <c r="K34" i="17"/>
  <c r="K34" i="16"/>
  <c r="L34" i="17"/>
  <c r="L34" i="16"/>
  <c r="A34" i="17"/>
  <c r="M34" i="17" s="1"/>
  <c r="N34" i="17" s="1"/>
  <c r="O34" i="17" s="1"/>
  <c r="A34" i="16"/>
  <c r="M34" i="16" s="1"/>
  <c r="N34" i="16" s="1"/>
  <c r="L22" i="17"/>
  <c r="A22" i="17"/>
  <c r="M22" i="17" s="1"/>
  <c r="N22" i="17" s="1"/>
  <c r="E22" i="16"/>
  <c r="E22" i="17"/>
  <c r="K22" i="16"/>
  <c r="L22" i="16"/>
  <c r="A22" i="16"/>
  <c r="M22" i="16" s="1"/>
  <c r="N22" i="16" s="1"/>
  <c r="K22" i="17"/>
  <c r="K10" i="17"/>
  <c r="L10" i="17"/>
  <c r="A10" i="17"/>
  <c r="M10" i="17" s="1"/>
  <c r="N10" i="17" s="1"/>
  <c r="K10" i="16"/>
  <c r="L10" i="16"/>
  <c r="A10" i="16"/>
  <c r="M10" i="16" s="1"/>
  <c r="N10" i="16" s="1"/>
  <c r="E10" i="17"/>
  <c r="E10" i="16"/>
  <c r="E81" i="17"/>
  <c r="K81" i="17"/>
  <c r="L81" i="17"/>
  <c r="A81" i="17"/>
  <c r="M81" i="17" s="1"/>
  <c r="N81" i="17" s="1"/>
  <c r="O81" i="17" s="1"/>
  <c r="A81" i="16"/>
  <c r="M81" i="16" s="1"/>
  <c r="N81" i="16" s="1"/>
  <c r="E81" i="16"/>
  <c r="L81" i="16"/>
  <c r="K81" i="16"/>
  <c r="E69" i="17"/>
  <c r="K69" i="17"/>
  <c r="L69" i="17"/>
  <c r="K69" i="16"/>
  <c r="L69" i="16"/>
  <c r="A69" i="16"/>
  <c r="M69" i="16" s="1"/>
  <c r="N69" i="16" s="1"/>
  <c r="E69" i="16"/>
  <c r="A69" i="17"/>
  <c r="M69" i="17" s="1"/>
  <c r="N69" i="17" s="1"/>
  <c r="O69" i="17" s="1"/>
  <c r="A57" i="17"/>
  <c r="M57" i="17" s="1"/>
  <c r="N57" i="17" s="1"/>
  <c r="E57" i="17"/>
  <c r="A57" i="16"/>
  <c r="M57" i="16" s="1"/>
  <c r="N57" i="16" s="1"/>
  <c r="K57" i="17"/>
  <c r="K57" i="16"/>
  <c r="L57" i="16"/>
  <c r="L57" i="17"/>
  <c r="E57" i="16"/>
  <c r="K45" i="17"/>
  <c r="L45" i="17"/>
  <c r="K45" i="16"/>
  <c r="A45" i="17"/>
  <c r="M45" i="17" s="1"/>
  <c r="N45" i="17" s="1"/>
  <c r="L45" i="16"/>
  <c r="A45" i="16"/>
  <c r="M45" i="16" s="1"/>
  <c r="N45" i="16" s="1"/>
  <c r="E45" i="17"/>
  <c r="E45" i="16"/>
  <c r="E33" i="16"/>
  <c r="K33" i="17"/>
  <c r="L33" i="17"/>
  <c r="K33" i="16"/>
  <c r="A33" i="17"/>
  <c r="M33" i="17" s="1"/>
  <c r="N33" i="17" s="1"/>
  <c r="L33" i="16"/>
  <c r="A33" i="16"/>
  <c r="M33" i="16" s="1"/>
  <c r="N33" i="16" s="1"/>
  <c r="E33" i="17"/>
  <c r="L21" i="17"/>
  <c r="A21" i="17"/>
  <c r="M21" i="17" s="1"/>
  <c r="N21" i="17" s="1"/>
  <c r="E21" i="16"/>
  <c r="E21" i="17"/>
  <c r="K21" i="16"/>
  <c r="L21" i="16"/>
  <c r="A21" i="16"/>
  <c r="M21" i="16" s="1"/>
  <c r="N21" i="16" s="1"/>
  <c r="K21" i="17"/>
  <c r="K9" i="17"/>
  <c r="L9" i="17"/>
  <c r="A9" i="17"/>
  <c r="M9" i="17" s="1"/>
  <c r="N9" i="17" s="1"/>
  <c r="K9" i="16"/>
  <c r="L9" i="16"/>
  <c r="A9" i="16"/>
  <c r="M9" i="16" s="1"/>
  <c r="N9" i="16" s="1"/>
  <c r="E9" i="17"/>
  <c r="E9" i="16"/>
  <c r="E68" i="17"/>
  <c r="K68" i="17"/>
  <c r="L68" i="17"/>
  <c r="A68" i="17"/>
  <c r="M68" i="17" s="1"/>
  <c r="N68" i="17" s="1"/>
  <c r="L68" i="16"/>
  <c r="A68" i="16"/>
  <c r="M68" i="16" s="1"/>
  <c r="N68" i="16" s="1"/>
  <c r="E68" i="16"/>
  <c r="K68" i="16"/>
  <c r="A56" i="17"/>
  <c r="M56" i="17" s="1"/>
  <c r="N56" i="17" s="1"/>
  <c r="O56" i="17" s="1"/>
  <c r="K56" i="16"/>
  <c r="E56" i="17"/>
  <c r="E56" i="16"/>
  <c r="K56" i="17"/>
  <c r="L56" i="17"/>
  <c r="L56" i="16"/>
  <c r="A56" i="16"/>
  <c r="M56" i="16" s="1"/>
  <c r="N56" i="16" s="1"/>
  <c r="K44" i="17"/>
  <c r="L44" i="17"/>
  <c r="K44" i="16"/>
  <c r="A44" i="17"/>
  <c r="M44" i="17" s="1"/>
  <c r="N44" i="17" s="1"/>
  <c r="L44" i="16"/>
  <c r="A44" i="16"/>
  <c r="M44" i="16" s="1"/>
  <c r="N44" i="16" s="1"/>
  <c r="E44" i="17"/>
  <c r="E44" i="16"/>
  <c r="K32" i="17"/>
  <c r="K32" i="16"/>
  <c r="L32" i="17"/>
  <c r="L32" i="16"/>
  <c r="A32" i="17"/>
  <c r="M32" i="17" s="1"/>
  <c r="N32" i="17" s="1"/>
  <c r="O32" i="17" s="1"/>
  <c r="A32" i="16"/>
  <c r="M32" i="16" s="1"/>
  <c r="N32" i="16" s="1"/>
  <c r="E32" i="17"/>
  <c r="E32" i="16"/>
  <c r="A20" i="17"/>
  <c r="M20" i="17" s="1"/>
  <c r="N20" i="17" s="1"/>
  <c r="E20" i="17"/>
  <c r="K20" i="16"/>
  <c r="L20" i="16"/>
  <c r="A20" i="16"/>
  <c r="M20" i="16" s="1"/>
  <c r="N20" i="16" s="1"/>
  <c r="K20" i="17"/>
  <c r="L20" i="17"/>
  <c r="E20" i="16"/>
  <c r="K8" i="17"/>
  <c r="L8" i="17"/>
  <c r="A8" i="17"/>
  <c r="M8" i="17" s="1"/>
  <c r="N8" i="17" s="1"/>
  <c r="K8" i="16"/>
  <c r="L8" i="16"/>
  <c r="A8" i="16"/>
  <c r="M8" i="16" s="1"/>
  <c r="N8" i="16" s="1"/>
  <c r="E8" i="17"/>
  <c r="E8" i="16"/>
  <c r="E80" i="17"/>
  <c r="K80" i="17"/>
  <c r="L80" i="17"/>
  <c r="A80" i="17"/>
  <c r="M80" i="17" s="1"/>
  <c r="N80" i="17" s="1"/>
  <c r="E80" i="16"/>
  <c r="A80" i="16"/>
  <c r="M80" i="16" s="1"/>
  <c r="N80" i="16" s="1"/>
  <c r="K80" i="16"/>
  <c r="L80" i="16"/>
  <c r="E79" i="17"/>
  <c r="K79" i="17"/>
  <c r="L79" i="17"/>
  <c r="A79" i="17"/>
  <c r="M79" i="17" s="1"/>
  <c r="N79" i="17" s="1"/>
  <c r="E79" i="16"/>
  <c r="K79" i="16"/>
  <c r="L79" i="16"/>
  <c r="A79" i="16"/>
  <c r="M79" i="16" s="1"/>
  <c r="N79" i="16" s="1"/>
  <c r="E67" i="17"/>
  <c r="K67" i="17"/>
  <c r="L67" i="17"/>
  <c r="A67" i="17"/>
  <c r="M67" i="17" s="1"/>
  <c r="N67" i="17" s="1"/>
  <c r="O67" i="17" s="1"/>
  <c r="A67" i="16"/>
  <c r="M67" i="16" s="1"/>
  <c r="N67" i="16" s="1"/>
  <c r="E67" i="16"/>
  <c r="L67" i="16"/>
  <c r="K67" i="16"/>
  <c r="A55" i="17"/>
  <c r="M55" i="17" s="1"/>
  <c r="N55" i="17" s="1"/>
  <c r="K55" i="16"/>
  <c r="E55" i="17"/>
  <c r="E55" i="16"/>
  <c r="K55" i="17"/>
  <c r="L55" i="17"/>
  <c r="L55" i="16"/>
  <c r="A55" i="16"/>
  <c r="M55" i="16" s="1"/>
  <c r="N55" i="16" s="1"/>
  <c r="L43" i="17"/>
  <c r="A43" i="17"/>
  <c r="M43" i="17" s="1"/>
  <c r="N43" i="17" s="1"/>
  <c r="K43" i="16"/>
  <c r="L43" i="16"/>
  <c r="A43" i="16"/>
  <c r="M43" i="16" s="1"/>
  <c r="N43" i="16" s="1"/>
  <c r="E43" i="17"/>
  <c r="E43" i="16"/>
  <c r="K43" i="17"/>
  <c r="K31" i="16"/>
  <c r="L31" i="16"/>
  <c r="K31" i="17"/>
  <c r="A31" i="16"/>
  <c r="M31" i="16" s="1"/>
  <c r="N31" i="16" s="1"/>
  <c r="L31" i="17"/>
  <c r="A31" i="17"/>
  <c r="M31" i="17" s="1"/>
  <c r="N31" i="17" s="1"/>
  <c r="O31" i="17" s="1"/>
  <c r="E31" i="17"/>
  <c r="E31" i="16"/>
  <c r="E19" i="17"/>
  <c r="K19" i="16"/>
  <c r="L19" i="16"/>
  <c r="A19" i="16"/>
  <c r="M19" i="16" s="1"/>
  <c r="N19" i="16" s="1"/>
  <c r="K19" i="17"/>
  <c r="L19" i="17"/>
  <c r="E19" i="16"/>
  <c r="A19" i="17"/>
  <c r="M19" i="17" s="1"/>
  <c r="N19" i="17" s="1"/>
  <c r="K7" i="17"/>
  <c r="L7" i="17"/>
  <c r="A7" i="17"/>
  <c r="M7" i="17" s="1"/>
  <c r="N7" i="17" s="1"/>
  <c r="O7" i="17" s="1"/>
  <c r="K7" i="16"/>
  <c r="L7" i="16"/>
  <c r="E7" i="17"/>
  <c r="A7" i="16"/>
  <c r="M7" i="16" s="1"/>
  <c r="N7" i="16" s="1"/>
  <c r="E7" i="16"/>
  <c r="K78" i="17"/>
  <c r="L78" i="17"/>
  <c r="A78" i="17"/>
  <c r="M78" i="17" s="1"/>
  <c r="N78" i="17" s="1"/>
  <c r="O78" i="17" s="1"/>
  <c r="E78" i="17"/>
  <c r="K78" i="16"/>
  <c r="E78" i="16"/>
  <c r="L78" i="16"/>
  <c r="A78" i="16"/>
  <c r="M78" i="16" s="1"/>
  <c r="N78" i="16" s="1"/>
  <c r="E66" i="17"/>
  <c r="K66" i="17"/>
  <c r="L66" i="17"/>
  <c r="A66" i="17"/>
  <c r="M66" i="17" s="1"/>
  <c r="N66" i="17" s="1"/>
  <c r="O66" i="17" s="1"/>
  <c r="A66" i="16"/>
  <c r="M66" i="16" s="1"/>
  <c r="N66" i="16" s="1"/>
  <c r="E66" i="16"/>
  <c r="L66" i="16"/>
  <c r="K66" i="16"/>
  <c r="K54" i="16"/>
  <c r="L54" i="16"/>
  <c r="E54" i="17"/>
  <c r="A54" i="16"/>
  <c r="M54" i="16" s="1"/>
  <c r="N54" i="16" s="1"/>
  <c r="K54" i="17"/>
  <c r="L54" i="17"/>
  <c r="A54" i="17"/>
  <c r="M54" i="17" s="1"/>
  <c r="N54" i="17" s="1"/>
  <c r="O54" i="17" s="1"/>
  <c r="E54" i="16"/>
  <c r="L42" i="17"/>
  <c r="L42" i="16"/>
  <c r="A42" i="17"/>
  <c r="M42" i="17" s="1"/>
  <c r="N42" i="17" s="1"/>
  <c r="O42" i="17" s="1"/>
  <c r="A42" i="16"/>
  <c r="M42" i="16" s="1"/>
  <c r="N42" i="16" s="1"/>
  <c r="E42" i="17"/>
  <c r="E42" i="16"/>
  <c r="K42" i="17"/>
  <c r="K42" i="16"/>
  <c r="K30" i="16"/>
  <c r="L30" i="16"/>
  <c r="K30" i="17"/>
  <c r="A30" i="16"/>
  <c r="M30" i="16" s="1"/>
  <c r="N30" i="16" s="1"/>
  <c r="L30" i="17"/>
  <c r="A30" i="17"/>
  <c r="M30" i="17" s="1"/>
  <c r="N30" i="17" s="1"/>
  <c r="E30" i="16"/>
  <c r="E30" i="17"/>
  <c r="E18" i="17"/>
  <c r="K18" i="16"/>
  <c r="L18" i="16"/>
  <c r="A18" i="16"/>
  <c r="M18" i="16" s="1"/>
  <c r="N18" i="16" s="1"/>
  <c r="K18" i="17"/>
  <c r="L18" i="17"/>
  <c r="E18" i="16"/>
  <c r="A18" i="17"/>
  <c r="M18" i="17" s="1"/>
  <c r="N18" i="17" s="1"/>
  <c r="L6" i="17"/>
  <c r="A6" i="17"/>
  <c r="M6" i="17" s="1"/>
  <c r="N6" i="17" s="1"/>
  <c r="O6" i="17" s="1"/>
  <c r="K6" i="16"/>
  <c r="E6" i="17"/>
  <c r="L6" i="16"/>
  <c r="A6" i="16"/>
  <c r="M6" i="16" s="1"/>
  <c r="N6" i="16" s="1"/>
  <c r="E6" i="16"/>
  <c r="K6" i="17"/>
  <c r="A71" i="17"/>
  <c r="M71" i="17" s="1"/>
  <c r="N71" i="17" s="1"/>
  <c r="E71" i="17"/>
  <c r="K71" i="17"/>
  <c r="L71" i="17"/>
  <c r="K71" i="16"/>
  <c r="L71" i="16"/>
  <c r="A71" i="16"/>
  <c r="M71" i="16" s="1"/>
  <c r="N71" i="16" s="1"/>
  <c r="E71" i="16"/>
  <c r="K65" i="17"/>
  <c r="L65" i="17"/>
  <c r="A65" i="17"/>
  <c r="M65" i="17" s="1"/>
  <c r="N65" i="17" s="1"/>
  <c r="O65" i="17" s="1"/>
  <c r="A65" i="16"/>
  <c r="M65" i="16" s="1"/>
  <c r="N65" i="16" s="1"/>
  <c r="E65" i="17"/>
  <c r="E65" i="16"/>
  <c r="L65" i="16"/>
  <c r="K65" i="16"/>
  <c r="L53" i="16"/>
  <c r="A53" i="16"/>
  <c r="M53" i="16" s="1"/>
  <c r="N53" i="16" s="1"/>
  <c r="E53" i="17"/>
  <c r="E53" i="16"/>
  <c r="K53" i="17"/>
  <c r="L53" i="17"/>
  <c r="A53" i="17"/>
  <c r="M53" i="17" s="1"/>
  <c r="N53" i="17" s="1"/>
  <c r="K53" i="16"/>
  <c r="L41" i="17"/>
  <c r="L41" i="16"/>
  <c r="A41" i="17"/>
  <c r="M41" i="17" s="1"/>
  <c r="N41" i="17" s="1"/>
  <c r="A41" i="16"/>
  <c r="M41" i="16" s="1"/>
  <c r="N41" i="16" s="1"/>
  <c r="E41" i="17"/>
  <c r="E41" i="16"/>
  <c r="K41" i="17"/>
  <c r="K41" i="16"/>
  <c r="K29" i="16"/>
  <c r="L29" i="16"/>
  <c r="K29" i="17"/>
  <c r="A29" i="16"/>
  <c r="M29" i="16" s="1"/>
  <c r="N29" i="16" s="1"/>
  <c r="L29" i="17"/>
  <c r="A29" i="17"/>
  <c r="M29" i="17" s="1"/>
  <c r="N29" i="17" s="1"/>
  <c r="O29" i="17" s="1"/>
  <c r="E29" i="16"/>
  <c r="E29" i="17"/>
  <c r="E17" i="17"/>
  <c r="K17" i="16"/>
  <c r="L17" i="16"/>
  <c r="A17" i="16"/>
  <c r="M17" i="16" s="1"/>
  <c r="N17" i="16" s="1"/>
  <c r="K17" i="17"/>
  <c r="L17" i="17"/>
  <c r="A17" i="17"/>
  <c r="M17" i="17" s="1"/>
  <c r="N17" i="17" s="1"/>
  <c r="E17" i="16"/>
  <c r="L5" i="17"/>
  <c r="A5" i="17"/>
  <c r="M5" i="17" s="1"/>
  <c r="N5" i="17" s="1"/>
  <c r="K5" i="16"/>
  <c r="L5" i="16"/>
  <c r="A5" i="16"/>
  <c r="M5" i="16" s="1"/>
  <c r="N5" i="16" s="1"/>
  <c r="E5" i="17"/>
  <c r="E5" i="16"/>
  <c r="K5" i="17"/>
  <c r="E83" i="17"/>
  <c r="K83" i="17"/>
  <c r="L83" i="17"/>
  <c r="A83" i="17"/>
  <c r="M83" i="17" s="1"/>
  <c r="N83" i="17" s="1"/>
  <c r="O83" i="17" s="1"/>
  <c r="A83" i="16"/>
  <c r="M83" i="16" s="1"/>
  <c r="N83" i="16" s="1"/>
  <c r="E83" i="16"/>
  <c r="L83" i="16"/>
  <c r="K83" i="16"/>
  <c r="K77" i="17"/>
  <c r="L77" i="17"/>
  <c r="A77" i="17"/>
  <c r="M77" i="17" s="1"/>
  <c r="N77" i="17" s="1"/>
  <c r="E77" i="17"/>
  <c r="K77" i="16"/>
  <c r="L77" i="16"/>
  <c r="A77" i="16"/>
  <c r="M77" i="16" s="1"/>
  <c r="N77" i="16" s="1"/>
  <c r="E77" i="16"/>
  <c r="K76" i="17"/>
  <c r="L76" i="17"/>
  <c r="A76" i="17"/>
  <c r="M76" i="17" s="1"/>
  <c r="N76" i="17" s="1"/>
  <c r="E76" i="17"/>
  <c r="K76" i="16"/>
  <c r="L76" i="16"/>
  <c r="A76" i="16"/>
  <c r="M76" i="16" s="1"/>
  <c r="N76" i="16" s="1"/>
  <c r="E76" i="16"/>
  <c r="A64" i="16"/>
  <c r="M64" i="16" s="1"/>
  <c r="N64" i="16" s="1"/>
  <c r="K64" i="17"/>
  <c r="L64" i="17"/>
  <c r="A64" i="17"/>
  <c r="M64" i="17" s="1"/>
  <c r="N64" i="17" s="1"/>
  <c r="E64" i="16"/>
  <c r="L64" i="16"/>
  <c r="E64" i="17"/>
  <c r="K64" i="16"/>
  <c r="E52" i="17"/>
  <c r="A52" i="16"/>
  <c r="M52" i="16" s="1"/>
  <c r="N52" i="16" s="1"/>
  <c r="K52" i="17"/>
  <c r="L52" i="17"/>
  <c r="A52" i="17"/>
  <c r="M52" i="17" s="1"/>
  <c r="N52" i="17" s="1"/>
  <c r="K52" i="16"/>
  <c r="L52" i="16"/>
  <c r="E52" i="16"/>
  <c r="L40" i="17"/>
  <c r="L40" i="16"/>
  <c r="A40" i="17"/>
  <c r="M40" i="17" s="1"/>
  <c r="N40" i="17" s="1"/>
  <c r="A40" i="16"/>
  <c r="M40" i="16" s="1"/>
  <c r="N40" i="16" s="1"/>
  <c r="E40" i="17"/>
  <c r="E40" i="16"/>
  <c r="K40" i="16"/>
  <c r="K40" i="17"/>
  <c r="L28" i="16"/>
  <c r="K28" i="17"/>
  <c r="A28" i="16"/>
  <c r="M28" i="16" s="1"/>
  <c r="N28" i="16" s="1"/>
  <c r="L28" i="17"/>
  <c r="A28" i="17"/>
  <c r="M28" i="17" s="1"/>
  <c r="N28" i="17" s="1"/>
  <c r="E28" i="16"/>
  <c r="E28" i="17"/>
  <c r="K28" i="16"/>
  <c r="E16" i="17"/>
  <c r="K16" i="16"/>
  <c r="L16" i="16"/>
  <c r="A16" i="16"/>
  <c r="M16" i="16" s="1"/>
  <c r="N16" i="16" s="1"/>
  <c r="K16" i="17"/>
  <c r="L16" i="17"/>
  <c r="E16" i="16"/>
  <c r="A16" i="17"/>
  <c r="M16" i="17" s="1"/>
  <c r="N16" i="17" s="1"/>
  <c r="O16" i="17" s="1"/>
  <c r="A4" i="17"/>
  <c r="M4" i="17" s="1"/>
  <c r="N4" i="17" s="1"/>
  <c r="E4" i="17"/>
  <c r="K4" i="17"/>
  <c r="L4" i="17"/>
  <c r="A59" i="17"/>
  <c r="M59" i="17" s="1"/>
  <c r="N59" i="17" s="1"/>
  <c r="E59" i="17"/>
  <c r="K59" i="16"/>
  <c r="A59" i="16"/>
  <c r="M59" i="16" s="1"/>
  <c r="N59" i="16" s="1"/>
  <c r="K59" i="17"/>
  <c r="L59" i="16"/>
  <c r="L59" i="17"/>
  <c r="E59" i="16"/>
  <c r="L87" i="17"/>
  <c r="A87" i="17"/>
  <c r="M87" i="17" s="1"/>
  <c r="N87" i="17" s="1"/>
  <c r="E87" i="17"/>
  <c r="K87" i="16"/>
  <c r="L87" i="16"/>
  <c r="K87" i="17"/>
  <c r="A87" i="16"/>
  <c r="M87" i="16" s="1"/>
  <c r="N87" i="16" s="1"/>
  <c r="E87" i="16"/>
  <c r="A75" i="17"/>
  <c r="M75" i="17" s="1"/>
  <c r="N75" i="17" s="1"/>
  <c r="E75" i="17"/>
  <c r="K75" i="17"/>
  <c r="L75" i="17"/>
  <c r="K75" i="16"/>
  <c r="L75" i="16"/>
  <c r="A75" i="16"/>
  <c r="M75" i="16" s="1"/>
  <c r="N75" i="16" s="1"/>
  <c r="E75" i="16"/>
  <c r="E63" i="16"/>
  <c r="K63" i="17"/>
  <c r="L63" i="17"/>
  <c r="A63" i="17"/>
  <c r="M63" i="17" s="1"/>
  <c r="N63" i="17" s="1"/>
  <c r="A63" i="16"/>
  <c r="M63" i="16" s="1"/>
  <c r="N63" i="16" s="1"/>
  <c r="K63" i="16"/>
  <c r="E63" i="17"/>
  <c r="L63" i="16"/>
  <c r="K51" i="17"/>
  <c r="L51" i="17"/>
  <c r="A51" i="17"/>
  <c r="M51" i="17" s="1"/>
  <c r="N51" i="17" s="1"/>
  <c r="O51" i="17" s="1"/>
  <c r="K51" i="16"/>
  <c r="E51" i="17"/>
  <c r="L51" i="16"/>
  <c r="A51" i="16"/>
  <c r="M51" i="16" s="1"/>
  <c r="N51" i="16" s="1"/>
  <c r="E51" i="16"/>
  <c r="L39" i="17"/>
  <c r="L39" i="16"/>
  <c r="A39" i="17"/>
  <c r="M39" i="17" s="1"/>
  <c r="N39" i="17" s="1"/>
  <c r="O39" i="17" s="1"/>
  <c r="A39" i="16"/>
  <c r="M39" i="16" s="1"/>
  <c r="N39" i="16" s="1"/>
  <c r="E39" i="17"/>
  <c r="E39" i="16"/>
  <c r="K39" i="17"/>
  <c r="K39" i="16"/>
  <c r="K27" i="17"/>
  <c r="L27" i="16"/>
  <c r="L27" i="17"/>
  <c r="A27" i="16"/>
  <c r="M27" i="16" s="1"/>
  <c r="N27" i="16" s="1"/>
  <c r="A27" i="17"/>
  <c r="M27" i="17" s="1"/>
  <c r="N27" i="17" s="1"/>
  <c r="O27" i="17" s="1"/>
  <c r="O28" i="17" s="1"/>
  <c r="E27" i="16"/>
  <c r="E27" i="17"/>
  <c r="K27" i="16"/>
  <c r="K15" i="16"/>
  <c r="E15" i="17"/>
  <c r="L15" i="16"/>
  <c r="A15" i="16"/>
  <c r="M15" i="16" s="1"/>
  <c r="N15" i="16" s="1"/>
  <c r="E15" i="16"/>
  <c r="K15" i="17"/>
  <c r="L15" i="17"/>
  <c r="A15" i="17"/>
  <c r="M15" i="17" s="1"/>
  <c r="N15" i="17" s="1"/>
  <c r="O15" i="17" s="1"/>
  <c r="E3" i="17"/>
  <c r="K3" i="17"/>
  <c r="L3" i="17"/>
  <c r="A3" i="17"/>
  <c r="M3" i="17" s="1"/>
  <c r="N3" i="17" s="1"/>
  <c r="O3" i="17" s="1"/>
  <c r="A86" i="17"/>
  <c r="M86" i="17" s="1"/>
  <c r="N86" i="17" s="1"/>
  <c r="E86" i="17"/>
  <c r="K86" i="17"/>
  <c r="K86" i="16"/>
  <c r="L86" i="16"/>
  <c r="A86" i="16"/>
  <c r="M86" i="16" s="1"/>
  <c r="N86" i="16" s="1"/>
  <c r="L86" i="17"/>
  <c r="E86" i="16"/>
  <c r="A74" i="17"/>
  <c r="M74" i="17" s="1"/>
  <c r="N74" i="17" s="1"/>
  <c r="O74" i="17" s="1"/>
  <c r="E74" i="17"/>
  <c r="K74" i="17"/>
  <c r="K74" i="16"/>
  <c r="L74" i="17"/>
  <c r="L74" i="16"/>
  <c r="A74" i="16"/>
  <c r="M74" i="16" s="1"/>
  <c r="N74" i="16" s="1"/>
  <c r="E74" i="16"/>
  <c r="E62" i="16"/>
  <c r="K62" i="17"/>
  <c r="L62" i="17"/>
  <c r="A62" i="17"/>
  <c r="M62" i="17" s="1"/>
  <c r="N62" i="17" s="1"/>
  <c r="O62" i="17" s="1"/>
  <c r="L62" i="16"/>
  <c r="E62" i="17"/>
  <c r="A62" i="16"/>
  <c r="M62" i="16" s="1"/>
  <c r="N62" i="16" s="1"/>
  <c r="K62" i="16"/>
  <c r="K50" i="17"/>
  <c r="L50" i="17"/>
  <c r="A50" i="17"/>
  <c r="M50" i="17" s="1"/>
  <c r="N50" i="17" s="1"/>
  <c r="O50" i="17" s="1"/>
  <c r="K50" i="16"/>
  <c r="L50" i="16"/>
  <c r="A50" i="16"/>
  <c r="M50" i="16" s="1"/>
  <c r="N50" i="16" s="1"/>
  <c r="E50" i="17"/>
  <c r="E50" i="16"/>
  <c r="E38" i="17"/>
  <c r="E38" i="16"/>
  <c r="K38" i="17"/>
  <c r="L38" i="17"/>
  <c r="L38" i="16"/>
  <c r="K38" i="16"/>
  <c r="A38" i="17"/>
  <c r="M38" i="17" s="1"/>
  <c r="N38" i="17" s="1"/>
  <c r="O38" i="17" s="1"/>
  <c r="A38" i="16"/>
  <c r="M38" i="16" s="1"/>
  <c r="N38" i="16" s="1"/>
  <c r="K26" i="17"/>
  <c r="A26" i="16"/>
  <c r="M26" i="16" s="1"/>
  <c r="N26" i="16" s="1"/>
  <c r="L26" i="17"/>
  <c r="A26" i="17"/>
  <c r="M26" i="17" s="1"/>
  <c r="N26" i="17" s="1"/>
  <c r="E26" i="16"/>
  <c r="E26" i="17"/>
  <c r="K26" i="16"/>
  <c r="L26" i="16"/>
  <c r="K14" i="16"/>
  <c r="E14" i="17"/>
  <c r="L14" i="16"/>
  <c r="A14" i="16"/>
  <c r="M14" i="16" s="1"/>
  <c r="N14" i="16" s="1"/>
  <c r="E14" i="16"/>
  <c r="K14" i="17"/>
  <c r="L14" i="17"/>
  <c r="A14" i="17"/>
  <c r="M14" i="17" s="1"/>
  <c r="N14" i="17" s="1"/>
  <c r="A73" i="17"/>
  <c r="M73" i="17" s="1"/>
  <c r="N73" i="17" s="1"/>
  <c r="E73" i="17"/>
  <c r="K73" i="17"/>
  <c r="K73" i="16"/>
  <c r="L73" i="16"/>
  <c r="A73" i="16"/>
  <c r="M73" i="16" s="1"/>
  <c r="N73" i="16" s="1"/>
  <c r="L73" i="17"/>
  <c r="E73" i="16"/>
  <c r="K61" i="17"/>
  <c r="L61" i="17"/>
  <c r="A61" i="17"/>
  <c r="M61" i="17" s="1"/>
  <c r="N61" i="17" s="1"/>
  <c r="O61" i="17" s="1"/>
  <c r="K61" i="16"/>
  <c r="E61" i="17"/>
  <c r="A61" i="16"/>
  <c r="M61" i="16" s="1"/>
  <c r="N61" i="16" s="1"/>
  <c r="E61" i="16"/>
  <c r="L61" i="16"/>
  <c r="K49" i="17"/>
  <c r="L49" i="17"/>
  <c r="A49" i="17"/>
  <c r="M49" i="17" s="1"/>
  <c r="N49" i="17" s="1"/>
  <c r="O49" i="17" s="1"/>
  <c r="E49" i="17"/>
  <c r="K49" i="16"/>
  <c r="L49" i="16"/>
  <c r="A49" i="16"/>
  <c r="M49" i="16" s="1"/>
  <c r="N49" i="16" s="1"/>
  <c r="E49" i="16"/>
  <c r="E37" i="16"/>
  <c r="E37" i="17"/>
  <c r="K37" i="16"/>
  <c r="K37" i="17"/>
  <c r="L37" i="17"/>
  <c r="A37" i="16"/>
  <c r="M37" i="16" s="1"/>
  <c r="N37" i="16" s="1"/>
  <c r="L37" i="16"/>
  <c r="A37" i="17"/>
  <c r="M37" i="17" s="1"/>
  <c r="N37" i="17" s="1"/>
  <c r="K25" i="17"/>
  <c r="A25" i="16"/>
  <c r="M25" i="16" s="1"/>
  <c r="N25" i="16" s="1"/>
  <c r="L25" i="17"/>
  <c r="A25" i="17"/>
  <c r="M25" i="17" s="1"/>
  <c r="N25" i="17" s="1"/>
  <c r="E25" i="16"/>
  <c r="E25" i="17"/>
  <c r="K25" i="16"/>
  <c r="L25" i="16"/>
  <c r="A13" i="16"/>
  <c r="M13" i="16" s="1"/>
  <c r="N13" i="16" s="1"/>
  <c r="E13" i="16"/>
  <c r="K13" i="17"/>
  <c r="L13" i="17"/>
  <c r="A13" i="17"/>
  <c r="M13" i="17" s="1"/>
  <c r="N13" i="17" s="1"/>
  <c r="O13" i="17" s="1"/>
  <c r="K13" i="16"/>
  <c r="E13" i="17"/>
  <c r="L13" i="16"/>
  <c r="A85" i="17"/>
  <c r="M85" i="17" s="1"/>
  <c r="N85" i="17" s="1"/>
  <c r="E85" i="17"/>
  <c r="K85" i="17"/>
  <c r="K85" i="16"/>
  <c r="L85" i="16"/>
  <c r="A85" i="16"/>
  <c r="M85" i="16" s="1"/>
  <c r="N85" i="16" s="1"/>
  <c r="E85" i="16"/>
  <c r="L85" i="17"/>
  <c r="E84" i="17"/>
  <c r="K84" i="17"/>
  <c r="L84" i="17"/>
  <c r="A84" i="17"/>
  <c r="M84" i="17" s="1"/>
  <c r="N84" i="17" s="1"/>
  <c r="L84" i="16"/>
  <c r="A84" i="16"/>
  <c r="M84" i="16" s="1"/>
  <c r="N84" i="16" s="1"/>
  <c r="E84" i="16"/>
  <c r="K84" i="16"/>
  <c r="A72" i="17"/>
  <c r="M72" i="17" s="1"/>
  <c r="N72" i="17" s="1"/>
  <c r="O72" i="17" s="1"/>
  <c r="E72" i="17"/>
  <c r="K72" i="17"/>
  <c r="K72" i="16"/>
  <c r="L72" i="16"/>
  <c r="A72" i="16"/>
  <c r="M72" i="16" s="1"/>
  <c r="N72" i="16" s="1"/>
  <c r="E72" i="16"/>
  <c r="L72" i="17"/>
  <c r="L60" i="17"/>
  <c r="A60" i="17"/>
  <c r="M60" i="17" s="1"/>
  <c r="N60" i="17" s="1"/>
  <c r="E60" i="17"/>
  <c r="K60" i="16"/>
  <c r="A60" i="16"/>
  <c r="M60" i="16" s="1"/>
  <c r="N60" i="16" s="1"/>
  <c r="L60" i="16"/>
  <c r="K60" i="17"/>
  <c r="E60" i="16"/>
  <c r="E48" i="16"/>
  <c r="K48" i="17"/>
  <c r="L48" i="17"/>
  <c r="A48" i="17"/>
  <c r="M48" i="17" s="1"/>
  <c r="N48" i="17" s="1"/>
  <c r="O48" i="17" s="1"/>
  <c r="K48" i="16"/>
  <c r="E48" i="17"/>
  <c r="L48" i="16"/>
  <c r="A48" i="16"/>
  <c r="M48" i="16" s="1"/>
  <c r="N48" i="16" s="1"/>
  <c r="E36" i="17"/>
  <c r="E36" i="16"/>
  <c r="K36" i="17"/>
  <c r="K36" i="16"/>
  <c r="L36" i="17"/>
  <c r="L36" i="16"/>
  <c r="A36" i="17"/>
  <c r="M36" i="17" s="1"/>
  <c r="N36" i="17" s="1"/>
  <c r="A36" i="16"/>
  <c r="M36" i="16" s="1"/>
  <c r="N36" i="16" s="1"/>
  <c r="K24" i="17"/>
  <c r="A24" i="16"/>
  <c r="M24" i="16" s="1"/>
  <c r="N24" i="16" s="1"/>
  <c r="L24" i="17"/>
  <c r="A24" i="17"/>
  <c r="M24" i="17" s="1"/>
  <c r="N24" i="17" s="1"/>
  <c r="E24" i="16"/>
  <c r="E24" i="17"/>
  <c r="K24" i="16"/>
  <c r="L24" i="16"/>
  <c r="E12" i="16"/>
  <c r="K12" i="17"/>
  <c r="L12" i="17"/>
  <c r="A12" i="17"/>
  <c r="M12" i="17" s="1"/>
  <c r="N12" i="17" s="1"/>
  <c r="K12" i="16"/>
  <c r="E12" i="17"/>
  <c r="L12" i="16"/>
  <c r="A12" i="16"/>
  <c r="M12" i="16" s="1"/>
  <c r="N12" i="16" s="1"/>
  <c r="E4" i="16"/>
  <c r="L4" i="16"/>
  <c r="K4" i="16"/>
  <c r="A4" i="16"/>
  <c r="M4" i="16" s="1"/>
  <c r="N4" i="16" s="1"/>
  <c r="K3" i="16"/>
  <c r="L3" i="16"/>
  <c r="A3" i="16"/>
  <c r="M3" i="16" s="1"/>
  <c r="N3" i="16" s="1"/>
  <c r="O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35" i="17" l="1"/>
  <c r="O37" i="17" s="1"/>
  <c r="O5" i="17"/>
  <c r="O4" i="17"/>
  <c r="O4" i="16"/>
  <c r="O5" i="16" s="1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6" i="16" l="1"/>
  <c r="O7" i="16" s="1"/>
  <c r="O8" i="17"/>
  <c r="O18" i="16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9" i="17" l="1"/>
  <c r="O10" i="17"/>
  <c r="O8" i="16"/>
  <c r="F2" i="18"/>
  <c r="O9" i="16" l="1"/>
  <c r="O10" i="16" s="1"/>
  <c r="O11" i="16" s="1"/>
  <c r="O12" i="17"/>
  <c r="N4" i="1"/>
  <c r="P4" i="1" s="1"/>
  <c r="R2" i="18"/>
  <c r="S2" i="18" s="1"/>
  <c r="E4" i="2"/>
  <c r="M2" i="18"/>
  <c r="L2" i="18"/>
  <c r="B2" i="18"/>
  <c r="N2" i="18"/>
  <c r="O2" i="18" s="1"/>
  <c r="O14" i="17" l="1"/>
  <c r="O12" i="16"/>
  <c r="O4" i="1"/>
  <c r="Q4" i="1" s="1"/>
  <c r="P2" i="18"/>
  <c r="Q2" i="18" s="1"/>
  <c r="K4" i="2"/>
  <c r="T2" i="18"/>
  <c r="U2" i="18" s="1"/>
  <c r="O17" i="17" l="1"/>
  <c r="O55" i="17"/>
  <c r="O52" i="17"/>
  <c r="O13" i="16"/>
  <c r="B2" i="19"/>
  <c r="M2" i="19"/>
  <c r="F2" i="19"/>
  <c r="L2" i="19"/>
  <c r="J4" i="29" s="1"/>
  <c r="O18" i="17" l="1"/>
  <c r="O19" i="17"/>
  <c r="O60" i="17"/>
  <c r="O14" i="16"/>
  <c r="N2" i="19"/>
  <c r="O2" i="19" s="1"/>
  <c r="R2" i="19"/>
  <c r="S2" i="19" s="1"/>
  <c r="E4" i="29"/>
  <c r="P2" i="19"/>
  <c r="Q2" i="19" s="1"/>
  <c r="T2" i="19"/>
  <c r="U2" i="19" s="1"/>
  <c r="B3" i="19"/>
  <c r="O20" i="17" l="1"/>
  <c r="O21" i="17" s="1"/>
  <c r="O15" i="16"/>
  <c r="O92" i="17"/>
  <c r="O75" i="17"/>
  <c r="L3" i="19"/>
  <c r="J5" i="29" s="1"/>
  <c r="F3" i="19"/>
  <c r="E5" i="29" s="1"/>
  <c r="B3" i="18"/>
  <c r="M3" i="18"/>
  <c r="L3" i="18"/>
  <c r="K5" i="2" s="1"/>
  <c r="F3" i="18"/>
  <c r="E5" i="2" s="1"/>
  <c r="F4" i="18"/>
  <c r="E6" i="2" s="1"/>
  <c r="O16" i="16" l="1"/>
  <c r="O17" i="16" s="1"/>
  <c r="O19" i="16" s="1"/>
  <c r="O22" i="17"/>
  <c r="O23" i="17" s="1"/>
  <c r="O21" i="16"/>
  <c r="O22" i="16" s="1"/>
  <c r="O25" i="16" s="1"/>
  <c r="O20" i="16"/>
  <c r="O101" i="17"/>
  <c r="O94" i="17"/>
  <c r="O98" i="17" s="1"/>
  <c r="O99" i="17" s="1"/>
  <c r="O100" i="17" s="1"/>
  <c r="N6" i="1"/>
  <c r="P6" i="1" s="1"/>
  <c r="N5" i="1"/>
  <c r="P5" i="1" s="1"/>
  <c r="C2" i="18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O23" i="16" l="1"/>
  <c r="O24" i="17"/>
  <c r="O25" i="17" s="1"/>
  <c r="O26" i="17" s="1"/>
  <c r="O102" i="17"/>
  <c r="B4" i="2"/>
  <c r="K2" i="18"/>
  <c r="N7" i="1"/>
  <c r="P7" i="1" s="1"/>
  <c r="O6" i="1"/>
  <c r="Q6" i="1" s="1"/>
  <c r="E2" i="18"/>
  <c r="I2" i="18"/>
  <c r="D2" i="18"/>
  <c r="G2" i="18"/>
  <c r="O7" i="1"/>
  <c r="Q7" i="1" s="1"/>
  <c r="J2" i="18"/>
  <c r="H2" i="18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O104" i="17" l="1"/>
  <c r="O45" i="17"/>
  <c r="O30" i="17"/>
  <c r="O24" i="16"/>
  <c r="I4" i="2"/>
  <c r="C2" i="19"/>
  <c r="B4" i="29" s="1"/>
  <c r="C4" i="2"/>
  <c r="D4" i="2"/>
  <c r="J4" i="2"/>
  <c r="F4" i="2"/>
  <c r="G4" i="2"/>
  <c r="H4" i="2"/>
  <c r="B6" i="18"/>
  <c r="L6" i="18"/>
  <c r="K8" i="2" s="1"/>
  <c r="F6" i="18"/>
  <c r="E8" i="2" s="1"/>
  <c r="O33" i="17" l="1"/>
  <c r="O26" i="16"/>
  <c r="H2" i="19"/>
  <c r="H3" i="18"/>
  <c r="G5" i="2" s="1"/>
  <c r="E2" i="19"/>
  <c r="D4" i="29" s="1"/>
  <c r="G2" i="19"/>
  <c r="F4" i="29" s="1"/>
  <c r="G3" i="18"/>
  <c r="F5" i="2" s="1"/>
  <c r="K2" i="19"/>
  <c r="I4" i="29" s="1"/>
  <c r="K3" i="18"/>
  <c r="J5" i="2" s="1"/>
  <c r="D2" i="19"/>
  <c r="C4" i="29" s="1"/>
  <c r="D3" i="18"/>
  <c r="C5" i="2" s="1"/>
  <c r="J2" i="19"/>
  <c r="H4" i="29" s="1"/>
  <c r="J3" i="18"/>
  <c r="I5" i="2" s="1"/>
  <c r="N8" i="1"/>
  <c r="P8" i="1" s="1"/>
  <c r="I3" i="18"/>
  <c r="H5" i="2" s="1"/>
  <c r="I2" i="19"/>
  <c r="G4" i="29" s="1"/>
  <c r="E3" i="18"/>
  <c r="D5" i="2" s="1"/>
  <c r="C3" i="18"/>
  <c r="B5" i="2" s="1"/>
  <c r="O8" i="1"/>
  <c r="Q8" i="1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O36" i="17" l="1"/>
  <c r="O27" i="16"/>
  <c r="O40" i="17"/>
  <c r="N9" i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O41" i="17" l="1"/>
  <c r="O43" i="17"/>
  <c r="O46" i="17"/>
  <c r="O53" i="17"/>
  <c r="O28" i="16"/>
  <c r="K4" i="18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O44" i="17" l="1"/>
  <c r="O47" i="17" s="1"/>
  <c r="O58" i="17"/>
  <c r="O59" i="17" s="1"/>
  <c r="O63" i="17" s="1"/>
  <c r="O29" i="16"/>
  <c r="O73" i="17"/>
  <c r="N12" i="1"/>
  <c r="P12" i="1" s="1"/>
  <c r="C4" i="18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O57" i="17" l="1"/>
  <c r="O64" i="17" s="1"/>
  <c r="O68" i="17" s="1"/>
  <c r="O77" i="17"/>
  <c r="O79" i="17" s="1"/>
  <c r="O80" i="17" s="1"/>
  <c r="O84" i="17" s="1"/>
  <c r="O70" i="17"/>
  <c r="O86" i="17"/>
  <c r="O87" i="17" s="1"/>
  <c r="O30" i="16"/>
  <c r="L6" i="19"/>
  <c r="J8" i="29" s="1"/>
  <c r="N6" i="19"/>
  <c r="O6" i="19" s="1"/>
  <c r="R6" i="19"/>
  <c r="S6" i="19" s="1"/>
  <c r="M7" i="19"/>
  <c r="O71" i="17" l="1"/>
  <c r="O76" i="17" s="1"/>
  <c r="O31" i="16"/>
  <c r="O103" i="17"/>
  <c r="O106" i="17" s="1"/>
  <c r="C5" i="18"/>
  <c r="B7" i="2" s="1"/>
  <c r="D5" i="18"/>
  <c r="C7" i="2" s="1"/>
  <c r="G5" i="18"/>
  <c r="F7" i="2" s="1"/>
  <c r="E5" i="18"/>
  <c r="D7" i="2" s="1"/>
  <c r="K5" i="18"/>
  <c r="J7" i="2" s="1"/>
  <c r="H5" i="18"/>
  <c r="G7" i="2" s="1"/>
  <c r="I5" i="18"/>
  <c r="H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O85" i="17" l="1"/>
  <c r="O90" i="17" s="1"/>
  <c r="O91" i="17" s="1"/>
  <c r="O32" i="16"/>
  <c r="P7" i="19"/>
  <c r="Q7" i="19" s="1"/>
  <c r="T7" i="19"/>
  <c r="U7" i="19" s="1"/>
  <c r="N7" i="19"/>
  <c r="O7" i="19" s="1"/>
  <c r="R7" i="19"/>
  <c r="S7" i="19" s="1"/>
  <c r="O33" i="16" l="1"/>
  <c r="F11" i="19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O34" i="16" l="1"/>
  <c r="F12" i="19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O35" i="16" l="1"/>
  <c r="R12" i="19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O36" i="16" l="1"/>
  <c r="N13" i="19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O37" i="16" l="1"/>
  <c r="N14" i="19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O38" i="16" l="1"/>
  <c r="N15" i="19"/>
  <c r="O15" i="19" s="1"/>
  <c r="R15" i="19"/>
  <c r="S15" i="19" s="1"/>
  <c r="N16" i="19"/>
  <c r="O16" i="19" s="1"/>
  <c r="R16" i="19"/>
  <c r="S16" i="19" s="1"/>
  <c r="L16" i="19"/>
  <c r="J18" i="29" s="1"/>
  <c r="B15" i="18"/>
  <c r="O39" i="16" l="1"/>
  <c r="T16" i="19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K17" i="2" s="1"/>
  <c r="M14" i="18"/>
  <c r="F14" i="18"/>
  <c r="E16" i="2" s="1"/>
  <c r="F15" i="18"/>
  <c r="E17" i="2" s="1"/>
  <c r="L14" i="18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O40" i="16" l="1"/>
  <c r="N19" i="1"/>
  <c r="P19" i="1" s="1"/>
  <c r="O14" i="1"/>
  <c r="Q14" i="1" s="1"/>
  <c r="O16" i="1"/>
  <c r="Q16" i="1" s="1"/>
  <c r="N20" i="1"/>
  <c r="P20" i="1" s="1"/>
  <c r="N22" i="1"/>
  <c r="P22" i="1" s="1"/>
  <c r="N17" i="1"/>
  <c r="P17" i="1" s="1"/>
  <c r="N16" i="1"/>
  <c r="P16" i="1" s="1"/>
  <c r="O20" i="1"/>
  <c r="Q20" i="1" s="1"/>
  <c r="N18" i="1"/>
  <c r="P18" i="1" s="1"/>
  <c r="O19" i="1"/>
  <c r="Q19" i="1" s="1"/>
  <c r="O17" i="1"/>
  <c r="Q17" i="1" s="1"/>
  <c r="N15" i="1"/>
  <c r="P15" i="1" s="1"/>
  <c r="O15" i="1"/>
  <c r="Q15" i="1" s="1"/>
  <c r="O22" i="1"/>
  <c r="Q22" i="1" s="1"/>
  <c r="N14" i="1"/>
  <c r="P14" i="1" s="1"/>
  <c r="O21" i="1"/>
  <c r="Q21" i="1" s="1"/>
  <c r="O18" i="1"/>
  <c r="Q18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O41" i="16" l="1"/>
  <c r="B21" i="18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G25" i="29" s="1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O42" i="16" l="1"/>
  <c r="O23" i="1"/>
  <c r="Q23" i="1" s="1"/>
  <c r="N23" i="1"/>
  <c r="P23" i="1" s="1"/>
  <c r="K6" i="18"/>
  <c r="J8" i="2" s="1"/>
  <c r="D6" i="18"/>
  <c r="C8" i="2" s="1"/>
  <c r="I6" i="18"/>
  <c r="H8" i="2" s="1"/>
  <c r="C6" i="18"/>
  <c r="B8" i="2" s="1"/>
  <c r="G6" i="18"/>
  <c r="F8" i="2" s="1"/>
  <c r="J6" i="18"/>
  <c r="I8" i="2" s="1"/>
  <c r="H6" i="18"/>
  <c r="G8" i="2" s="1"/>
  <c r="E6" i="18"/>
  <c r="D8" i="2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K25" i="19"/>
  <c r="E26" i="19"/>
  <c r="C25" i="19"/>
  <c r="B17" i="19"/>
  <c r="K44" i="19"/>
  <c r="I26" i="19"/>
  <c r="F24" i="19"/>
  <c r="E26" i="29" s="1"/>
  <c r="B18" i="19"/>
  <c r="C72" i="19"/>
  <c r="F17" i="19"/>
  <c r="E19" i="29" s="1"/>
  <c r="B19" i="19"/>
  <c r="I24" i="19"/>
  <c r="G26" i="29" s="1"/>
  <c r="G25" i="19"/>
  <c r="C24" i="19"/>
  <c r="B26" i="29" s="1"/>
  <c r="B22" i="19"/>
  <c r="D24" i="19"/>
  <c r="C26" i="29" s="1"/>
  <c r="M18" i="19"/>
  <c r="K33" i="19"/>
  <c r="L24" i="19"/>
  <c r="F23" i="19"/>
  <c r="E25" i="29" s="1"/>
  <c r="M20" i="19"/>
  <c r="C121" i="19"/>
  <c r="K24" i="19"/>
  <c r="F18" i="19"/>
  <c r="E20" i="29" s="1"/>
  <c r="D23" i="19"/>
  <c r="C25" i="29" s="1"/>
  <c r="F63" i="19"/>
  <c r="R63" i="19" s="1"/>
  <c r="S63" i="19" s="1"/>
  <c r="G24" i="19"/>
  <c r="F26" i="29" s="1"/>
  <c r="L19" i="19"/>
  <c r="J21" i="29" s="1"/>
  <c r="J53" i="19"/>
  <c r="D25" i="19"/>
  <c r="H24" i="19"/>
  <c r="L18" i="19"/>
  <c r="J20" i="29" s="1"/>
  <c r="G107" i="19"/>
  <c r="F25" i="19"/>
  <c r="L22" i="19"/>
  <c r="J24" i="29" s="1"/>
  <c r="F95" i="19"/>
  <c r="N95" i="19" s="1"/>
  <c r="O95" i="19" s="1"/>
  <c r="M24" i="19"/>
  <c r="K94" i="19"/>
  <c r="C23" i="19"/>
  <c r="B25" i="29" s="1"/>
  <c r="J23" i="19"/>
  <c r="H25" i="29" s="1"/>
  <c r="I25" i="19"/>
  <c r="F21" i="19"/>
  <c r="E23" i="29" s="1"/>
  <c r="B20" i="19"/>
  <c r="M17" i="19"/>
  <c r="L21" i="19"/>
  <c r="J23" i="29" s="1"/>
  <c r="E24" i="19"/>
  <c r="D26" i="29" s="1"/>
  <c r="L25" i="19"/>
  <c r="G23" i="19"/>
  <c r="F25" i="29" s="1"/>
  <c r="J25" i="19"/>
  <c r="L17" i="19"/>
  <c r="J19" i="29" s="1"/>
  <c r="L23" i="19"/>
  <c r="J25" i="29" s="1"/>
  <c r="L20" i="19"/>
  <c r="J22" i="29" s="1"/>
  <c r="H23" i="19"/>
  <c r="M23" i="19"/>
  <c r="B24" i="19"/>
  <c r="E25" i="19"/>
  <c r="E23" i="19"/>
  <c r="D25" i="29" s="1"/>
  <c r="H25" i="19"/>
  <c r="F19" i="19"/>
  <c r="E21" i="29" s="1"/>
  <c r="F22" i="19"/>
  <c r="E24" i="29" s="1"/>
  <c r="F20" i="19"/>
  <c r="E22" i="29" s="1"/>
  <c r="B23" i="19"/>
  <c r="B21" i="19"/>
  <c r="M22" i="19"/>
  <c r="K23" i="19"/>
  <c r="I25" i="29" s="1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O43" i="16" l="1"/>
  <c r="O44" i="16" s="1"/>
  <c r="E8" i="18"/>
  <c r="D10" i="2" s="1"/>
  <c r="J8" i="18"/>
  <c r="I10" i="2" s="1"/>
  <c r="C8" i="18"/>
  <c r="B10" i="2" s="1"/>
  <c r="H8" i="18"/>
  <c r="G10" i="2" s="1"/>
  <c r="D8" i="18"/>
  <c r="C10" i="2" s="1"/>
  <c r="G8" i="18"/>
  <c r="F10" i="2" s="1"/>
  <c r="K8" i="18"/>
  <c r="J10" i="2" s="1"/>
  <c r="I8" i="18"/>
  <c r="H10" i="2" s="1"/>
  <c r="R28" i="19"/>
  <c r="S28" i="1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O45" i="16" l="1"/>
  <c r="O46" i="16" s="1"/>
  <c r="J9" i="18"/>
  <c r="I11" i="2" s="1"/>
  <c r="H10" i="18"/>
  <c r="G12" i="2" s="1"/>
  <c r="G7" i="18"/>
  <c r="F9" i="2" s="1"/>
  <c r="D7" i="18"/>
  <c r="C9" i="2" s="1"/>
  <c r="C7" i="18"/>
  <c r="B9" i="2" s="1"/>
  <c r="J7" i="18"/>
  <c r="I9" i="2" s="1"/>
  <c r="G9" i="18"/>
  <c r="F11" i="2" s="1"/>
  <c r="D9" i="18"/>
  <c r="C11" i="2" s="1"/>
  <c r="K7" i="18"/>
  <c r="J9" i="2" s="1"/>
  <c r="I11" i="18"/>
  <c r="H13" i="2" s="1"/>
  <c r="H7" i="18"/>
  <c r="G9" i="2" s="1"/>
  <c r="I7" i="18"/>
  <c r="H9" i="2" s="1"/>
  <c r="E7" i="18"/>
  <c r="D9" i="2" s="1"/>
  <c r="H9" i="18"/>
  <c r="G11" i="2" s="1"/>
  <c r="K10" i="18"/>
  <c r="J12" i="2" s="1"/>
  <c r="I9" i="18"/>
  <c r="H11" i="2" s="1"/>
  <c r="O24" i="1"/>
  <c r="Q24" i="1" s="1"/>
  <c r="N24" i="1"/>
  <c r="P24" i="1" s="1"/>
  <c r="T23" i="18"/>
  <c r="U23" i="18" s="1"/>
  <c r="P23" i="18"/>
  <c r="Q23" i="18" s="1"/>
  <c r="F24" i="18"/>
  <c r="E26" i="2" s="1"/>
  <c r="R23" i="18"/>
  <c r="S23" i="18" s="1"/>
  <c r="N23" i="18"/>
  <c r="O23" i="18" s="1"/>
  <c r="O47" i="16" l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G10" i="18"/>
  <c r="F12" i="2" s="1"/>
  <c r="D11" i="18"/>
  <c r="C13" i="2" s="1"/>
  <c r="E9" i="18"/>
  <c r="D11" i="2" s="1"/>
  <c r="C11" i="18"/>
  <c r="B13" i="2" s="1"/>
  <c r="J10" i="18"/>
  <c r="I12" i="2" s="1"/>
  <c r="E11" i="18"/>
  <c r="D13" i="2" s="1"/>
  <c r="K11" i="18"/>
  <c r="J13" i="2" s="1"/>
  <c r="H11" i="18"/>
  <c r="G13" i="2" s="1"/>
  <c r="J11" i="18"/>
  <c r="I13" i="2" s="1"/>
  <c r="K9" i="18"/>
  <c r="J11" i="2" s="1"/>
  <c r="G11" i="18"/>
  <c r="F13" i="2" s="1"/>
  <c r="I10" i="18"/>
  <c r="H12" i="2" s="1"/>
  <c r="D10" i="18"/>
  <c r="C12" i="2" s="1"/>
  <c r="C9" i="18"/>
  <c r="B11" i="2" s="1"/>
  <c r="E10" i="18"/>
  <c r="D12" i="2" s="1"/>
  <c r="C10" i="18"/>
  <c r="B12" i="2" s="1"/>
  <c r="N25" i="1"/>
  <c r="P25" i="1" s="1"/>
  <c r="B24" i="18"/>
  <c r="L25" i="18"/>
  <c r="K27" i="2" s="1"/>
  <c r="M24" i="18"/>
  <c r="L24" i="18"/>
  <c r="K26" i="2" s="1"/>
  <c r="R24" i="18"/>
  <c r="S24" i="18" s="1"/>
  <c r="N24" i="18"/>
  <c r="O24" i="18" s="1"/>
  <c r="O73" i="16" l="1"/>
  <c r="O74" i="16" s="1"/>
  <c r="G12" i="18"/>
  <c r="F14" i="2" s="1"/>
  <c r="G3" i="19"/>
  <c r="F5" i="29" s="1"/>
  <c r="J12" i="18"/>
  <c r="I14" i="2" s="1"/>
  <c r="J3" i="19"/>
  <c r="H5" i="29" s="1"/>
  <c r="C3" i="19"/>
  <c r="B5" i="29" s="1"/>
  <c r="C12" i="18"/>
  <c r="B14" i="2" s="1"/>
  <c r="H3" i="19"/>
  <c r="H12" i="18"/>
  <c r="G14" i="2" s="1"/>
  <c r="I3" i="19"/>
  <c r="G5" i="29" s="1"/>
  <c r="I12" i="18"/>
  <c r="H14" i="2" s="1"/>
  <c r="D3" i="19"/>
  <c r="C5" i="29" s="1"/>
  <c r="D12" i="18"/>
  <c r="C14" i="2" s="1"/>
  <c r="E3" i="19"/>
  <c r="D5" i="29" s="1"/>
  <c r="E12" i="18"/>
  <c r="D14" i="2" s="1"/>
  <c r="K3" i="19"/>
  <c r="I5" i="29" s="1"/>
  <c r="K12" i="18"/>
  <c r="J14" i="2" s="1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O75" i="16" l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O95" i="16" s="1"/>
  <c r="O96" i="16" s="1"/>
  <c r="O97" i="16" s="1"/>
  <c r="O98" i="16" s="1"/>
  <c r="O99" i="16" s="1"/>
  <c r="O100" i="16" s="1"/>
  <c r="O101" i="16" s="1"/>
  <c r="O102" i="16" s="1"/>
  <c r="O103" i="16" s="1"/>
  <c r="N26" i="1"/>
  <c r="P26" i="1" s="1"/>
  <c r="M26" i="18"/>
  <c r="L26" i="18"/>
  <c r="K28" i="2" s="1"/>
  <c r="B26" i="18"/>
  <c r="F26" i="18"/>
  <c r="E28" i="2" s="1"/>
  <c r="R25" i="18"/>
  <c r="S25" i="18" s="1"/>
  <c r="N25" i="18"/>
  <c r="O25" i="18" s="1"/>
  <c r="O104" i="16" l="1"/>
  <c r="O105" i="16" s="1"/>
  <c r="N27" i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O106" i="16" l="1"/>
  <c r="O107" i="16" s="1"/>
  <c r="O108" i="16" s="1"/>
  <c r="O109" i="16" s="1"/>
  <c r="C4" i="19"/>
  <c r="B6" i="29" s="1"/>
  <c r="C13" i="18"/>
  <c r="B15" i="2" s="1"/>
  <c r="O28" i="1"/>
  <c r="Q28" i="1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J4" i="19" l="1"/>
  <c r="H6" i="29" s="1"/>
  <c r="J13" i="18"/>
  <c r="I15" i="2" s="1"/>
  <c r="N29" i="1"/>
  <c r="P29" i="1" s="1"/>
  <c r="H4" i="19"/>
  <c r="H13" i="18"/>
  <c r="G15" i="2" s="1"/>
  <c r="D13" i="18"/>
  <c r="C15" i="2" s="1"/>
  <c r="D4" i="19"/>
  <c r="C6" i="29" s="1"/>
  <c r="E4" i="19"/>
  <c r="D6" i="29" s="1"/>
  <c r="E13" i="18"/>
  <c r="D15" i="2" s="1"/>
  <c r="K4" i="19"/>
  <c r="I6" i="29" s="1"/>
  <c r="K13" i="18"/>
  <c r="J15" i="2" s="1"/>
  <c r="G4" i="19"/>
  <c r="F6" i="29" s="1"/>
  <c r="G13" i="18"/>
  <c r="F15" i="2" s="1"/>
  <c r="O29" i="1"/>
  <c r="Q29" i="1" s="1"/>
  <c r="N28" i="1"/>
  <c r="P28" i="1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H5" i="19" l="1"/>
  <c r="C5" i="19"/>
  <c r="B7" i="29" s="1"/>
  <c r="K5" i="19"/>
  <c r="I7" i="29" s="1"/>
  <c r="J14" i="18"/>
  <c r="K14" i="18"/>
  <c r="D14" i="18"/>
  <c r="C16" i="2" s="1"/>
  <c r="I14" i="18"/>
  <c r="H16" i="2" s="1"/>
  <c r="C14" i="18"/>
  <c r="B16" i="2" s="1"/>
  <c r="E14" i="18"/>
  <c r="D16" i="2" s="1"/>
  <c r="H14" i="18"/>
  <c r="G16" i="2" s="1"/>
  <c r="O30" i="1"/>
  <c r="Q30" i="1" s="1"/>
  <c r="N30" i="1"/>
  <c r="P30" i="1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E5" i="19" l="1"/>
  <c r="D7" i="29" s="1"/>
  <c r="I5" i="19"/>
  <c r="G7" i="29" s="1"/>
  <c r="J5" i="19"/>
  <c r="H7" i="29" s="1"/>
  <c r="D5" i="19"/>
  <c r="C7" i="29" s="1"/>
  <c r="N31" i="1"/>
  <c r="P31" i="1" s="1"/>
  <c r="M31" i="18"/>
  <c r="B31" i="18"/>
  <c r="L30" i="18"/>
  <c r="K32" i="2" s="1"/>
  <c r="L31" i="18"/>
  <c r="K33" i="2" s="1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E15" i="18" l="1"/>
  <c r="D17" i="2" s="1"/>
  <c r="J15" i="18"/>
  <c r="I17" i="2" s="1"/>
  <c r="N33" i="1"/>
  <c r="P33" i="1" s="1"/>
  <c r="K15" i="18"/>
  <c r="J17" i="2" s="1"/>
  <c r="C15" i="18"/>
  <c r="B17" i="2" s="1"/>
  <c r="H15" i="18"/>
  <c r="G17" i="2" s="1"/>
  <c r="D15" i="18"/>
  <c r="C17" i="2" s="1"/>
  <c r="N32" i="1"/>
  <c r="P32" i="1" s="1"/>
  <c r="O33" i="1"/>
  <c r="Q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B34" i="18" l="1"/>
  <c r="F34" i="18"/>
  <c r="E36" i="2" s="1"/>
  <c r="F33" i="18"/>
  <c r="E35" i="2" s="1"/>
  <c r="M33" i="18"/>
  <c r="L33" i="18"/>
  <c r="K35" i="2" s="1"/>
  <c r="B33" i="18"/>
  <c r="L34" i="18"/>
  <c r="K36" i="2" s="1"/>
  <c r="N35" i="1" l="1"/>
  <c r="P35" i="1" s="1"/>
  <c r="O35" i="1"/>
  <c r="Q35" i="1" s="1"/>
  <c r="O34" i="1"/>
  <c r="Q34" i="1" s="1"/>
  <c r="N34" i="1"/>
  <c r="P34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L35" i="18" l="1"/>
  <c r="K37" i="2" s="1"/>
  <c r="B35" i="18"/>
  <c r="M35" i="18"/>
  <c r="F35" i="18"/>
  <c r="E37" i="2" s="1"/>
  <c r="K16" i="18" l="1"/>
  <c r="J18" i="2" s="1"/>
  <c r="E16" i="18"/>
  <c r="D18" i="2" s="1"/>
  <c r="C16" i="18"/>
  <c r="B18" i="2" s="1"/>
  <c r="D16" i="18"/>
  <c r="C18" i="2" s="1"/>
  <c r="H16" i="18"/>
  <c r="G18" i="2" s="1"/>
  <c r="N36" i="1"/>
  <c r="P36" i="1" s="1"/>
  <c r="O36" i="1"/>
  <c r="Q36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D6" i="19" l="1"/>
  <c r="C8" i="29" s="1"/>
  <c r="D17" i="18"/>
  <c r="C19" i="2" s="1"/>
  <c r="J16" i="18"/>
  <c r="I18" i="2" s="1"/>
  <c r="O38" i="1"/>
  <c r="Q38" i="1" s="1"/>
  <c r="C17" i="18"/>
  <c r="B19" i="2" s="1"/>
  <c r="C6" i="19"/>
  <c r="B8" i="29" s="1"/>
  <c r="I6" i="19"/>
  <c r="G8" i="29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M37" i="18"/>
  <c r="M38" i="18"/>
  <c r="K17" i="18" l="1"/>
  <c r="J19" i="2" s="1"/>
  <c r="K6" i="19"/>
  <c r="I8" i="29" s="1"/>
  <c r="J6" i="19"/>
  <c r="H8" i="29" s="1"/>
  <c r="J17" i="18"/>
  <c r="I19" i="2" s="1"/>
  <c r="E6" i="19"/>
  <c r="D8" i="29" s="1"/>
  <c r="E17" i="18"/>
  <c r="D19" i="2" s="1"/>
  <c r="G6" i="19"/>
  <c r="F8" i="29" s="1"/>
  <c r="H6" i="19"/>
  <c r="H17" i="18"/>
  <c r="G19" i="2" s="1"/>
  <c r="O39" i="1"/>
  <c r="Q39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G16" i="18" l="1"/>
  <c r="F18" i="2" s="1"/>
  <c r="N38" i="1"/>
  <c r="P38" i="1" s="1"/>
  <c r="G5" i="19"/>
  <c r="F7" i="29" s="1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G14" i="18" l="1"/>
  <c r="F16" i="2" s="1"/>
  <c r="G15" i="18"/>
  <c r="F17" i="2" s="1"/>
  <c r="G17" i="18"/>
  <c r="F19" i="2" s="1"/>
  <c r="E18" i="18"/>
  <c r="D20" i="2" s="1"/>
  <c r="H18" i="18"/>
  <c r="G20" i="2" s="1"/>
  <c r="K18" i="18"/>
  <c r="J20" i="2" s="1"/>
  <c r="C18" i="18"/>
  <c r="B20" i="2" s="1"/>
  <c r="D18" i="18"/>
  <c r="C20" i="2" s="1"/>
  <c r="J18" i="18"/>
  <c r="I20" i="2" s="1"/>
  <c r="D19" i="18"/>
  <c r="C21" i="2" s="1"/>
  <c r="C19" i="18"/>
  <c r="B21" i="2" s="1"/>
  <c r="G18" i="18"/>
  <c r="F20" i="2" s="1"/>
  <c r="H19" i="18"/>
  <c r="G21" i="2" s="1"/>
  <c r="J19" i="18"/>
  <c r="I21" i="2" s="1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7" i="19" l="1"/>
  <c r="C9" i="29" s="1"/>
  <c r="K19" i="18"/>
  <c r="J21" i="2" s="1"/>
  <c r="K7" i="19"/>
  <c r="I9" i="29" s="1"/>
  <c r="E19" i="18"/>
  <c r="D21" i="2" s="1"/>
  <c r="G7" i="19"/>
  <c r="F9" i="29" s="1"/>
  <c r="G19" i="18"/>
  <c r="F21" i="2" s="1"/>
  <c r="J7" i="19"/>
  <c r="H9" i="29" s="1"/>
  <c r="E7" i="19"/>
  <c r="D9" i="29" s="1"/>
  <c r="N41" i="1"/>
  <c r="P41" i="1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G20" i="18" l="1"/>
  <c r="F22" i="2" s="1"/>
  <c r="E20" i="18"/>
  <c r="D22" i="2" s="1"/>
  <c r="K20" i="18"/>
  <c r="J22" i="2" s="1"/>
  <c r="H7" i="19"/>
  <c r="O43" i="1"/>
  <c r="Q43" i="1" s="1"/>
  <c r="N43" i="1"/>
  <c r="P43" i="1" s="1"/>
  <c r="O42" i="1"/>
  <c r="Q42" i="1" s="1"/>
  <c r="N42" i="1"/>
  <c r="P42" i="1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J20" i="18" l="1"/>
  <c r="I22" i="2" s="1"/>
  <c r="C7" i="19"/>
  <c r="B9" i="29" s="1"/>
  <c r="H20" i="18"/>
  <c r="G22" i="2" s="1"/>
  <c r="D20" i="18"/>
  <c r="C22" i="2" s="1"/>
  <c r="C20" i="18"/>
  <c r="B22" i="2" s="1"/>
  <c r="M43" i="18"/>
  <c r="B43" i="18"/>
  <c r="L43" i="18"/>
  <c r="K45" i="2" s="1"/>
  <c r="B44" i="18"/>
  <c r="F43" i="18"/>
  <c r="E45" i="2" s="1"/>
  <c r="M44" i="18"/>
  <c r="F44" i="18"/>
  <c r="E46" i="2" s="1"/>
  <c r="J21" i="18" l="1"/>
  <c r="I23" i="2" s="1"/>
  <c r="N45" i="1"/>
  <c r="P45" i="1" s="1"/>
  <c r="D21" i="18"/>
  <c r="C23" i="2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C21" i="18" l="1"/>
  <c r="B23" i="2" s="1"/>
  <c r="G21" i="18"/>
  <c r="F23" i="2" s="1"/>
  <c r="K21" i="18"/>
  <c r="J23" i="2" s="1"/>
  <c r="H21" i="18"/>
  <c r="G23" i="2" s="1"/>
  <c r="E21" i="18"/>
  <c r="D23" i="2" s="1"/>
  <c r="O45" i="1"/>
  <c r="Q45" i="1" s="1"/>
  <c r="F45" i="18"/>
  <c r="E47" i="2" s="1"/>
  <c r="L45" i="18"/>
  <c r="K47" i="2" s="1"/>
  <c r="B45" i="18"/>
  <c r="T44" i="18"/>
  <c r="U44" i="18" s="1"/>
  <c r="P44" i="18"/>
  <c r="Q44" i="18" s="1"/>
  <c r="E22" i="18" l="1"/>
  <c r="D24" i="2" s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H22" i="18" l="1"/>
  <c r="G24" i="2" s="1"/>
  <c r="C22" i="18"/>
  <c r="B24" i="2" s="1"/>
  <c r="D22" i="18"/>
  <c r="C24" i="2" s="1"/>
  <c r="G22" i="18"/>
  <c r="F24" i="2" s="1"/>
  <c r="I22" i="18"/>
  <c r="H24" i="2" s="1"/>
  <c r="F46" i="18"/>
  <c r="E48" i="2" s="1"/>
  <c r="F47" i="18"/>
  <c r="E49" i="2" s="1"/>
  <c r="M47" i="18"/>
  <c r="K22" i="18" l="1"/>
  <c r="J24" i="2" s="1"/>
  <c r="J22" i="18"/>
  <c r="I24" i="2" s="1"/>
  <c r="N48" i="1"/>
  <c r="P48" i="1" s="1"/>
  <c r="N47" i="1"/>
  <c r="P47" i="1" s="1"/>
  <c r="B47" i="18"/>
  <c r="N46" i="18"/>
  <c r="O46" i="18" s="1"/>
  <c r="R46" i="18"/>
  <c r="S46" i="18" s="1"/>
  <c r="R47" i="18"/>
  <c r="S47" i="18" s="1"/>
  <c r="N47" i="18"/>
  <c r="O47" i="18" s="1"/>
  <c r="F76" i="18" l="1"/>
  <c r="E78" i="2" s="1"/>
  <c r="G23" i="18" l="1"/>
  <c r="F25" i="2" s="1"/>
  <c r="I23" i="18"/>
  <c r="H25" i="2" s="1"/>
  <c r="F72" i="18"/>
  <c r="E74" i="2" s="1"/>
  <c r="F74" i="18"/>
  <c r="E76" i="2" s="1"/>
  <c r="L73" i="18"/>
  <c r="L72" i="18"/>
  <c r="K74" i="2" s="1"/>
  <c r="M73" i="18"/>
  <c r="L76" i="18"/>
  <c r="K78" i="2" s="1"/>
  <c r="D74" i="18"/>
  <c r="C76" i="2" s="1"/>
  <c r="J76" i="18"/>
  <c r="I78" i="2" s="1"/>
  <c r="J74" i="18"/>
  <c r="I76" i="2" s="1"/>
  <c r="M75" i="18"/>
  <c r="L75" i="18"/>
  <c r="K77" i="2" s="1"/>
  <c r="D75" i="18"/>
  <c r="C77" i="2" s="1"/>
  <c r="B74" i="18"/>
  <c r="F73" i="18"/>
  <c r="E75" i="2" s="1"/>
  <c r="H74" i="18"/>
  <c r="G76" i="2" s="1"/>
  <c r="C75" i="18"/>
  <c r="B77" i="2" s="1"/>
  <c r="D76" i="18"/>
  <c r="C78" i="2" s="1"/>
  <c r="H75" i="18"/>
  <c r="G77" i="2" s="1"/>
  <c r="I74" i="18"/>
  <c r="H76" i="2" s="1"/>
  <c r="E76" i="18"/>
  <c r="D78" i="2" s="1"/>
  <c r="C76" i="18"/>
  <c r="B78" i="2" s="1"/>
  <c r="E75" i="18"/>
  <c r="D77" i="2" s="1"/>
  <c r="B75" i="18"/>
  <c r="M74" i="18"/>
  <c r="I76" i="18"/>
  <c r="H78" i="2" s="1"/>
  <c r="L74" i="18"/>
  <c r="K76" i="2" s="1"/>
  <c r="J75" i="18"/>
  <c r="I77" i="2" s="1"/>
  <c r="G76" i="18"/>
  <c r="F78" i="2" s="1"/>
  <c r="K74" i="18"/>
  <c r="J76" i="2" s="1"/>
  <c r="G75" i="18"/>
  <c r="F77" i="2" s="1"/>
  <c r="B76" i="18"/>
  <c r="G74" i="18"/>
  <c r="F76" i="2" s="1"/>
  <c r="M76" i="18"/>
  <c r="B72" i="18"/>
  <c r="H76" i="18"/>
  <c r="G78" i="2" s="1"/>
  <c r="F75" i="18"/>
  <c r="E77" i="2" s="1"/>
  <c r="K76" i="18"/>
  <c r="J78" i="2" s="1"/>
  <c r="K75" i="18"/>
  <c r="J77" i="2" s="1"/>
  <c r="C74" i="18"/>
  <c r="B76" i="2" s="1"/>
  <c r="I75" i="18"/>
  <c r="H77" i="2" s="1"/>
  <c r="I77" i="18"/>
  <c r="H79" i="2" s="1"/>
  <c r="R76" i="18"/>
  <c r="S76" i="18" s="1"/>
  <c r="N76" i="18"/>
  <c r="O76" i="18" s="1"/>
  <c r="B73" i="18"/>
  <c r="F63" i="18"/>
  <c r="E65" i="2" s="1"/>
  <c r="L57" i="18"/>
  <c r="K59" i="2" s="1"/>
  <c r="M60" i="18"/>
  <c r="B56" i="18"/>
  <c r="L46" i="18"/>
  <c r="K48" i="2" s="1"/>
  <c r="L47" i="18"/>
  <c r="K49" i="2" s="1"/>
  <c r="F52" i="18"/>
  <c r="E54" i="2" s="1"/>
  <c r="M61" i="18"/>
  <c r="M56" i="18"/>
  <c r="M51" i="18"/>
  <c r="F55" i="18"/>
  <c r="E57" i="2" s="1"/>
  <c r="B52" i="18"/>
  <c r="L61" i="18"/>
  <c r="K63" i="2" s="1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K54" i="2" s="1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K52" i="2" s="1"/>
  <c r="B61" i="18"/>
  <c r="M57" i="18"/>
  <c r="L62" i="18"/>
  <c r="K64" i="2" s="1"/>
  <c r="L60" i="18"/>
  <c r="K62" i="2" s="1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K72" i="2" s="1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E72" i="2" s="1"/>
  <c r="M69" i="18"/>
  <c r="L69" i="18"/>
  <c r="K71" i="2" s="1"/>
  <c r="F69" i="18"/>
  <c r="E71" i="2" s="1"/>
  <c r="B70" i="18"/>
  <c r="M68" i="18"/>
  <c r="L71" i="18"/>
  <c r="F71" i="18"/>
  <c r="E73" i="2" s="1"/>
  <c r="M71" i="18"/>
  <c r="B71" i="18"/>
  <c r="M72" i="18"/>
  <c r="D77" i="18"/>
  <c r="C79" i="2" s="1"/>
  <c r="E74" i="18"/>
  <c r="D76" i="2" s="1"/>
  <c r="J23" i="18" l="1"/>
  <c r="I25" i="2" s="1"/>
  <c r="J27" i="18"/>
  <c r="I29" i="2" s="1"/>
  <c r="N64" i="1"/>
  <c r="P64" i="1" s="1"/>
  <c r="O70" i="1"/>
  <c r="Q70" i="1" s="1"/>
  <c r="O63" i="1"/>
  <c r="Q63" i="1" s="1"/>
  <c r="N57" i="1"/>
  <c r="P57" i="1" s="1"/>
  <c r="O51" i="1"/>
  <c r="Q51" i="1" s="1"/>
  <c r="N62" i="1"/>
  <c r="P62" i="1" s="1"/>
  <c r="O52" i="1"/>
  <c r="Q52" i="1" s="1"/>
  <c r="O76" i="1"/>
  <c r="Q76" i="1" s="1"/>
  <c r="O73" i="1"/>
  <c r="Q73" i="1" s="1"/>
  <c r="N67" i="1"/>
  <c r="P67" i="1" s="1"/>
  <c r="O65" i="1"/>
  <c r="Q65" i="1" s="1"/>
  <c r="H23" i="18"/>
  <c r="G25" i="2" s="1"/>
  <c r="N77" i="1"/>
  <c r="P77" i="1" s="1"/>
  <c r="R72" i="18"/>
  <c r="S72" i="18" s="1"/>
  <c r="N72" i="1"/>
  <c r="P72" i="1" s="1"/>
  <c r="O72" i="1"/>
  <c r="Q72" i="1" s="1"/>
  <c r="N69" i="1"/>
  <c r="P69" i="1" s="1"/>
  <c r="N73" i="1"/>
  <c r="P73" i="1" s="1"/>
  <c r="N65" i="1"/>
  <c r="P65" i="1" s="1"/>
  <c r="N50" i="1"/>
  <c r="P50" i="1" s="1"/>
  <c r="O60" i="1"/>
  <c r="Q60" i="1" s="1"/>
  <c r="C23" i="18"/>
  <c r="B25" i="2" s="1"/>
  <c r="N71" i="1"/>
  <c r="P71" i="1" s="1"/>
  <c r="N66" i="1"/>
  <c r="P66" i="1" s="1"/>
  <c r="N61" i="1"/>
  <c r="P61" i="1" s="1"/>
  <c r="O49" i="1"/>
  <c r="Q49" i="1" s="1"/>
  <c r="N53" i="1"/>
  <c r="P53" i="1" s="1"/>
  <c r="N72" i="18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O69" i="1"/>
  <c r="Q69" i="1" s="1"/>
  <c r="O59" i="1"/>
  <c r="Q59" i="1" s="1"/>
  <c r="O47" i="1"/>
  <c r="Q47" i="1" s="1"/>
  <c r="O57" i="1"/>
  <c r="Q57" i="1" s="1"/>
  <c r="N63" i="1"/>
  <c r="P63" i="1" s="1"/>
  <c r="O48" i="1"/>
  <c r="Q48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O67" i="1"/>
  <c r="Q67" i="1" s="1"/>
  <c r="P75" i="18"/>
  <c r="Q75" i="18" s="1"/>
  <c r="N49" i="1"/>
  <c r="P49" i="1" s="1"/>
  <c r="T74" i="18"/>
  <c r="U74" i="18" s="1"/>
  <c r="O75" i="1"/>
  <c r="Q75" i="1" s="1"/>
  <c r="N54" i="1"/>
  <c r="P54" i="1" s="1"/>
  <c r="O50" i="1"/>
  <c r="Q50" i="1" s="1"/>
  <c r="O55" i="1"/>
  <c r="Q55" i="1" s="1"/>
  <c r="O61" i="1"/>
  <c r="Q61" i="1" s="1"/>
  <c r="O58" i="1"/>
  <c r="Q58" i="1" s="1"/>
  <c r="N74" i="1"/>
  <c r="P74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N76" i="1"/>
  <c r="P76" i="1" s="1"/>
  <c r="N70" i="1"/>
  <c r="P70" i="1" s="1"/>
  <c r="T75" i="18"/>
  <c r="U75" i="18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J79" i="2" s="1"/>
  <c r="G77" i="18"/>
  <c r="F79" i="2" s="1"/>
  <c r="L77" i="18"/>
  <c r="K79" i="2" s="1"/>
  <c r="F77" i="18"/>
  <c r="E79" i="2" s="1"/>
  <c r="M77" i="18"/>
  <c r="B77" i="18"/>
  <c r="E77" i="18"/>
  <c r="D79" i="2" s="1"/>
  <c r="J77" i="18"/>
  <c r="I79" i="2" s="1"/>
  <c r="H77" i="18"/>
  <c r="G79" i="2" s="1"/>
  <c r="C77" i="18"/>
  <c r="B79" i="2" s="1"/>
  <c r="C78" i="18"/>
  <c r="B80" i="2" s="1"/>
  <c r="G78" i="18"/>
  <c r="F80" i="2" s="1"/>
  <c r="F78" i="18"/>
  <c r="E80" i="2" s="1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K23" i="18" l="1"/>
  <c r="J25" i="2" s="1"/>
  <c r="K27" i="18"/>
  <c r="J29" i="2" s="1"/>
  <c r="I21" i="18"/>
  <c r="H23" i="2" s="1"/>
  <c r="J21" i="19"/>
  <c r="H23" i="29" s="1"/>
  <c r="G21" i="19"/>
  <c r="F23" i="29" s="1"/>
  <c r="J11" i="19"/>
  <c r="H13" i="29" s="1"/>
  <c r="I21" i="19"/>
  <c r="G23" i="29" s="1"/>
  <c r="K21" i="19"/>
  <c r="I23" i="29" s="1"/>
  <c r="N79" i="1"/>
  <c r="P79" i="1" s="1"/>
  <c r="C21" i="19"/>
  <c r="B23" i="29" s="1"/>
  <c r="E21" i="19"/>
  <c r="D23" i="29" s="1"/>
  <c r="O78" i="1"/>
  <c r="Q78" i="1" s="1"/>
  <c r="D21" i="19"/>
  <c r="C23" i="29" s="1"/>
  <c r="H21" i="19"/>
  <c r="N78" i="1"/>
  <c r="P78" i="1" s="1"/>
  <c r="I78" i="18"/>
  <c r="H80" i="2" s="1"/>
  <c r="K78" i="18"/>
  <c r="J80" i="2" s="1"/>
  <c r="E78" i="18"/>
  <c r="D80" i="2" s="1"/>
  <c r="J78" i="18"/>
  <c r="I80" i="2" s="1"/>
  <c r="M78" i="18"/>
  <c r="D78" i="18"/>
  <c r="C80" i="2" s="1"/>
  <c r="L78" i="18"/>
  <c r="K80" i="2" s="1"/>
  <c r="H78" i="18"/>
  <c r="G80" i="2" s="1"/>
  <c r="R77" i="18"/>
  <c r="S77" i="18" s="1"/>
  <c r="N77" i="18"/>
  <c r="O77" i="18" s="1"/>
  <c r="H79" i="18"/>
  <c r="G81" i="2" s="1"/>
  <c r="P77" i="18"/>
  <c r="Q77" i="18" s="1"/>
  <c r="T77" i="18"/>
  <c r="U77" i="18" s="1"/>
  <c r="C79" i="18"/>
  <c r="B81" i="2" s="1"/>
  <c r="B78" i="18"/>
  <c r="R78" i="18"/>
  <c r="S78" i="18" s="1"/>
  <c r="N78" i="18"/>
  <c r="O78" i="18" s="1"/>
  <c r="E79" i="18"/>
  <c r="D81" i="2" s="1"/>
  <c r="G65" i="18" l="1"/>
  <c r="F67" i="2" s="1"/>
  <c r="J65" i="18"/>
  <c r="I67" i="2" s="1"/>
  <c r="H65" i="18"/>
  <c r="G67" i="2" s="1"/>
  <c r="C65" i="18"/>
  <c r="B67" i="2" s="1"/>
  <c r="K65" i="18"/>
  <c r="J67" i="2" s="1"/>
  <c r="I65" i="18"/>
  <c r="H67" i="2" s="1"/>
  <c r="K11" i="19"/>
  <c r="I13" i="29" s="1"/>
  <c r="I20" i="18"/>
  <c r="H22" i="2" s="1"/>
  <c r="E65" i="18"/>
  <c r="D67" i="2" s="1"/>
  <c r="D65" i="18"/>
  <c r="C67" i="2" s="1"/>
  <c r="O79" i="1"/>
  <c r="Q79" i="1" s="1"/>
  <c r="T78" i="18"/>
  <c r="U78" i="18" s="1"/>
  <c r="P78" i="18"/>
  <c r="Q78" i="18" s="1"/>
  <c r="J79" i="18"/>
  <c r="I81" i="2" s="1"/>
  <c r="B79" i="18"/>
  <c r="L79" i="18"/>
  <c r="K81" i="2" s="1"/>
  <c r="M79" i="18"/>
  <c r="I79" i="18"/>
  <c r="H81" i="2" s="1"/>
  <c r="G79" i="18"/>
  <c r="F81" i="2" s="1"/>
  <c r="F79" i="18"/>
  <c r="E81" i="2" s="1"/>
  <c r="K79" i="18"/>
  <c r="J81" i="2" s="1"/>
  <c r="D79" i="18"/>
  <c r="C81" i="2" s="1"/>
  <c r="D81" i="18"/>
  <c r="C83" i="2" s="1"/>
  <c r="D80" i="18"/>
  <c r="C82" i="2" s="1"/>
  <c r="J80" i="18"/>
  <c r="I82" i="2" s="1"/>
  <c r="G80" i="18"/>
  <c r="F82" i="2" s="1"/>
  <c r="H80" i="18"/>
  <c r="G82" i="2" s="1"/>
  <c r="L80" i="18"/>
  <c r="K82" i="2" s="1"/>
  <c r="B80" i="18"/>
  <c r="C80" i="18"/>
  <c r="B82" i="2" s="1"/>
  <c r="E80" i="18"/>
  <c r="D82" i="2" s="1"/>
  <c r="F80" i="18"/>
  <c r="E82" i="2" s="1"/>
  <c r="K80" i="18"/>
  <c r="J82" i="2" s="1"/>
  <c r="M80" i="18"/>
  <c r="I80" i="18"/>
  <c r="H82" i="2" s="1"/>
  <c r="G11" i="19" l="1"/>
  <c r="F13" i="29" s="1"/>
  <c r="G27" i="18"/>
  <c r="F29" i="2" s="1"/>
  <c r="N81" i="1"/>
  <c r="P81" i="1" s="1"/>
  <c r="O81" i="1"/>
  <c r="Q81" i="1" s="1"/>
  <c r="E23" i="18"/>
  <c r="D25" i="2" s="1"/>
  <c r="O82" i="1"/>
  <c r="Q82" i="1" s="1"/>
  <c r="C11" i="19"/>
  <c r="B13" i="29" s="1"/>
  <c r="C27" i="18"/>
  <c r="B29" i="2" s="1"/>
  <c r="N82" i="1"/>
  <c r="P82" i="1" s="1"/>
  <c r="E11" i="19"/>
  <c r="D13" i="29" s="1"/>
  <c r="E27" i="18"/>
  <c r="D29" i="2" s="1"/>
  <c r="I11" i="19"/>
  <c r="G13" i="29" s="1"/>
  <c r="I27" i="18"/>
  <c r="H29" i="2" s="1"/>
  <c r="J9" i="19"/>
  <c r="H11" i="29" s="1"/>
  <c r="H11" i="19"/>
  <c r="H27" i="18"/>
  <c r="G29" i="2" s="1"/>
  <c r="D23" i="18"/>
  <c r="C25" i="2" s="1"/>
  <c r="E66" i="18"/>
  <c r="D68" i="2" s="1"/>
  <c r="I19" i="18"/>
  <c r="H21" i="2" s="1"/>
  <c r="H66" i="18"/>
  <c r="G68" i="2" s="1"/>
  <c r="C66" i="18"/>
  <c r="B68" i="2" s="1"/>
  <c r="O80" i="1"/>
  <c r="Q80" i="1" s="1"/>
  <c r="N80" i="1"/>
  <c r="P80" i="1" s="1"/>
  <c r="F81" i="18"/>
  <c r="E83" i="2" s="1"/>
  <c r="I81" i="18"/>
  <c r="H83" i="2" s="1"/>
  <c r="M81" i="18"/>
  <c r="E81" i="18"/>
  <c r="D83" i="2" s="1"/>
  <c r="T79" i="18"/>
  <c r="U79" i="18" s="1"/>
  <c r="P79" i="18"/>
  <c r="Q79" i="18" s="1"/>
  <c r="J81" i="18"/>
  <c r="N79" i="18"/>
  <c r="O79" i="18" s="1"/>
  <c r="R79" i="18"/>
  <c r="S79" i="18" s="1"/>
  <c r="K81" i="18"/>
  <c r="H81" i="18"/>
  <c r="G83" i="2" s="1"/>
  <c r="C81" i="18"/>
  <c r="B83" i="2" s="1"/>
  <c r="T80" i="18"/>
  <c r="U80" i="18" s="1"/>
  <c r="P80" i="18"/>
  <c r="Q80" i="18" s="1"/>
  <c r="L81" i="18"/>
  <c r="B81" i="18"/>
  <c r="G81" i="18"/>
  <c r="F83" i="2" s="1"/>
  <c r="R80" i="18"/>
  <c r="S80" i="18" s="1"/>
  <c r="N80" i="18"/>
  <c r="O80" i="18" s="1"/>
  <c r="E40" i="18" l="1"/>
  <c r="D42" i="2" s="1"/>
  <c r="C67" i="18"/>
  <c r="B69" i="2" s="1"/>
  <c r="J16" i="19"/>
  <c r="H18" i="29" s="1"/>
  <c r="J8" i="19"/>
  <c r="H10" i="29" s="1"/>
  <c r="J25" i="18"/>
  <c r="I27" i="2" s="1"/>
  <c r="C19" i="19"/>
  <c r="B21" i="29" s="1"/>
  <c r="C16" i="19"/>
  <c r="B18" i="29" s="1"/>
  <c r="G66" i="18"/>
  <c r="F68" i="2" s="1"/>
  <c r="J62" i="18"/>
  <c r="I64" i="2" s="1"/>
  <c r="H8" i="19"/>
  <c r="H25" i="18"/>
  <c r="G27" i="2" s="1"/>
  <c r="N83" i="1"/>
  <c r="P83" i="1" s="1"/>
  <c r="C13" i="19"/>
  <c r="B15" i="29" s="1"/>
  <c r="C33" i="18"/>
  <c r="B35" i="2" s="1"/>
  <c r="D55" i="18"/>
  <c r="C57" i="2" s="1"/>
  <c r="H13" i="19"/>
  <c r="K37" i="18"/>
  <c r="J39" i="2" s="1"/>
  <c r="D13" i="19"/>
  <c r="C15" i="29" s="1"/>
  <c r="K19" i="19"/>
  <c r="I21" i="29" s="1"/>
  <c r="E62" i="18"/>
  <c r="D64" i="2" s="1"/>
  <c r="I24" i="18"/>
  <c r="H26" i="2" s="1"/>
  <c r="K9" i="19"/>
  <c r="I11" i="29" s="1"/>
  <c r="J29" i="18"/>
  <c r="I31" i="2" s="1"/>
  <c r="H16" i="19"/>
  <c r="K16" i="19"/>
  <c r="I18" i="29" s="1"/>
  <c r="K13" i="19"/>
  <c r="I15" i="29" s="1"/>
  <c r="J19" i="19"/>
  <c r="H21" i="29" s="1"/>
  <c r="H29" i="18"/>
  <c r="G31" i="2" s="1"/>
  <c r="K8" i="19"/>
  <c r="I10" i="29" s="1"/>
  <c r="K25" i="18"/>
  <c r="J27" i="2" s="1"/>
  <c r="C8" i="19"/>
  <c r="B10" i="29" s="1"/>
  <c r="C25" i="18"/>
  <c r="B27" i="2" s="1"/>
  <c r="C12" i="19"/>
  <c r="B14" i="29" s="1"/>
  <c r="I25" i="18"/>
  <c r="H27" i="2" s="1"/>
  <c r="K29" i="18"/>
  <c r="J31" i="2" s="1"/>
  <c r="K24" i="18"/>
  <c r="J26" i="2" s="1"/>
  <c r="C42" i="18"/>
  <c r="B44" i="2" s="1"/>
  <c r="G13" i="19"/>
  <c r="F15" i="29" s="1"/>
  <c r="G37" i="18"/>
  <c r="F39" i="2" s="1"/>
  <c r="J41" i="18"/>
  <c r="I43" i="2" s="1"/>
  <c r="O83" i="1"/>
  <c r="Q83" i="1" s="1"/>
  <c r="E9" i="19"/>
  <c r="D11" i="29" s="1"/>
  <c r="D57" i="18"/>
  <c r="C59" i="2" s="1"/>
  <c r="D20" i="19"/>
  <c r="C22" i="29" s="1"/>
  <c r="E10" i="19"/>
  <c r="D12" i="29" s="1"/>
  <c r="D14" i="19"/>
  <c r="C16" i="29" s="1"/>
  <c r="D11" i="19"/>
  <c r="C13" i="29" s="1"/>
  <c r="D27" i="18"/>
  <c r="C29" i="2" s="1"/>
  <c r="C14" i="19"/>
  <c r="B16" i="29" s="1"/>
  <c r="I14" i="19"/>
  <c r="G16" i="29" s="1"/>
  <c r="D25" i="18"/>
  <c r="C27" i="2" s="1"/>
  <c r="D8" i="19"/>
  <c r="C10" i="29" s="1"/>
  <c r="D68" i="18"/>
  <c r="C70" i="2" s="1"/>
  <c r="D9" i="19"/>
  <c r="C11" i="29" s="1"/>
  <c r="H62" i="18"/>
  <c r="G64" i="2" s="1"/>
  <c r="E8" i="19"/>
  <c r="D10" i="29" s="1"/>
  <c r="E25" i="18"/>
  <c r="D27" i="2" s="1"/>
  <c r="I66" i="18"/>
  <c r="H68" i="2" s="1"/>
  <c r="I18" i="18"/>
  <c r="H20" i="2" s="1"/>
  <c r="K41" i="18"/>
  <c r="J43" i="2" s="1"/>
  <c r="K12" i="19"/>
  <c r="I14" i="29" s="1"/>
  <c r="K28" i="18"/>
  <c r="J30" i="2" s="1"/>
  <c r="G10" i="19"/>
  <c r="F12" i="29" s="1"/>
  <c r="G14" i="19"/>
  <c r="F16" i="29" s="1"/>
  <c r="I38" i="18"/>
  <c r="H40" i="2" s="1"/>
  <c r="D16" i="19"/>
  <c r="C18" i="29" s="1"/>
  <c r="D10" i="19"/>
  <c r="C12" i="29" s="1"/>
  <c r="D51" i="18"/>
  <c r="C53" i="2" s="1"/>
  <c r="I19" i="19"/>
  <c r="G21" i="29" s="1"/>
  <c r="G19" i="19"/>
  <c r="F21" i="29" s="1"/>
  <c r="I7" i="19"/>
  <c r="G9" i="29" s="1"/>
  <c r="I16" i="18"/>
  <c r="H18" i="2" s="1"/>
  <c r="I12" i="19"/>
  <c r="G14" i="29" s="1"/>
  <c r="I28" i="18"/>
  <c r="H30" i="2" s="1"/>
  <c r="H26" i="18"/>
  <c r="G28" i="2" s="1"/>
  <c r="J26" i="18"/>
  <c r="I28" i="2" s="1"/>
  <c r="I20" i="19"/>
  <c r="G22" i="29" s="1"/>
  <c r="G67" i="18"/>
  <c r="F69" i="2" s="1"/>
  <c r="I13" i="19"/>
  <c r="G15" i="29" s="1"/>
  <c r="J33" i="18"/>
  <c r="I35" i="2" s="1"/>
  <c r="J13" i="19"/>
  <c r="H15" i="29" s="1"/>
  <c r="E26" i="18"/>
  <c r="D28" i="2" s="1"/>
  <c r="C24" i="18"/>
  <c r="B26" i="2" s="1"/>
  <c r="G12" i="19"/>
  <c r="F14" i="29" s="1"/>
  <c r="C9" i="19"/>
  <c r="B11" i="29" s="1"/>
  <c r="D29" i="18"/>
  <c r="C31" i="2" s="1"/>
  <c r="K38" i="18"/>
  <c r="I16" i="19"/>
  <c r="G18" i="29" s="1"/>
  <c r="J51" i="18"/>
  <c r="I53" i="2" s="1"/>
  <c r="K66" i="18"/>
  <c r="J68" i="2" s="1"/>
  <c r="I46" i="18"/>
  <c r="H48" i="2" s="1"/>
  <c r="E43" i="18"/>
  <c r="D45" i="2" s="1"/>
  <c r="E13" i="19"/>
  <c r="D15" i="29" s="1"/>
  <c r="E33" i="18"/>
  <c r="D35" i="2" s="1"/>
  <c r="H24" i="18"/>
  <c r="G26" i="2" s="1"/>
  <c r="D66" i="18"/>
  <c r="C68" i="2" s="1"/>
  <c r="D19" i="19"/>
  <c r="C21" i="29" s="1"/>
  <c r="K51" i="18"/>
  <c r="J53" i="2" s="1"/>
  <c r="H19" i="19"/>
  <c r="J28" i="18"/>
  <c r="I30" i="2" s="1"/>
  <c r="J12" i="19"/>
  <c r="H14" i="29" s="1"/>
  <c r="C29" i="18"/>
  <c r="B31" i="2" s="1"/>
  <c r="D40" i="18"/>
  <c r="C42" i="2" s="1"/>
  <c r="G38" i="18"/>
  <c r="F40" i="2" s="1"/>
  <c r="G26" i="18"/>
  <c r="F28" i="2" s="1"/>
  <c r="E24" i="18"/>
  <c r="D26" i="2" s="1"/>
  <c r="D12" i="19"/>
  <c r="C14" i="29" s="1"/>
  <c r="E32" i="18"/>
  <c r="D34" i="2" s="1"/>
  <c r="D39" i="18"/>
  <c r="C41" i="2" s="1"/>
  <c r="H37" i="18"/>
  <c r="G39" i="2" s="1"/>
  <c r="C15" i="19"/>
  <c r="B17" i="29" s="1"/>
  <c r="I26" i="18"/>
  <c r="H28" i="2" s="1"/>
  <c r="C31" i="18"/>
  <c r="B33" i="2" s="1"/>
  <c r="C26" i="18"/>
  <c r="B28" i="2" s="1"/>
  <c r="G8" i="19"/>
  <c r="F10" i="29" s="1"/>
  <c r="G25" i="18"/>
  <c r="F27" i="2" s="1"/>
  <c r="K10" i="19"/>
  <c r="I12" i="29" s="1"/>
  <c r="I29" i="18"/>
  <c r="H31" i="2" s="1"/>
  <c r="I9" i="19"/>
  <c r="G11" i="29" s="1"/>
  <c r="I55" i="18"/>
  <c r="H57" i="2" s="1"/>
  <c r="K14" i="19"/>
  <c r="I16" i="29" s="1"/>
  <c r="G30" i="18"/>
  <c r="F32" i="2" s="1"/>
  <c r="H10" i="19"/>
  <c r="E29" i="18"/>
  <c r="D31" i="2" s="1"/>
  <c r="G24" i="18"/>
  <c r="F26" i="2" s="1"/>
  <c r="E19" i="19"/>
  <c r="D21" i="29" s="1"/>
  <c r="I13" i="18"/>
  <c r="H15" i="2" s="1"/>
  <c r="I4" i="19"/>
  <c r="G6" i="29" s="1"/>
  <c r="D41" i="18"/>
  <c r="C43" i="2" s="1"/>
  <c r="G16" i="19"/>
  <c r="F18" i="29" s="1"/>
  <c r="D26" i="18"/>
  <c r="C28" i="2" s="1"/>
  <c r="J40" i="18"/>
  <c r="I42" i="2" s="1"/>
  <c r="E16" i="19"/>
  <c r="D18" i="29" s="1"/>
  <c r="K26" i="18"/>
  <c r="J28" i="2" s="1"/>
  <c r="D62" i="18"/>
  <c r="C64" i="2" s="1"/>
  <c r="G9" i="19"/>
  <c r="F11" i="29" s="1"/>
  <c r="E12" i="19"/>
  <c r="D14" i="29" s="1"/>
  <c r="E28" i="18"/>
  <c r="D30" i="2" s="1"/>
  <c r="G51" i="18"/>
  <c r="F53" i="2" s="1"/>
  <c r="E41" i="18"/>
  <c r="D43" i="2" s="1"/>
  <c r="J24" i="18"/>
  <c r="I26" i="2" s="1"/>
  <c r="D24" i="18"/>
  <c r="C26" i="2" s="1"/>
  <c r="J14" i="19"/>
  <c r="H16" i="29" s="1"/>
  <c r="J66" i="18"/>
  <c r="I68" i="2" s="1"/>
  <c r="H12" i="19"/>
  <c r="H28" i="18"/>
  <c r="G30" i="2" s="1"/>
  <c r="K31" i="18"/>
  <c r="J33" i="2" s="1"/>
  <c r="H31" i="18"/>
  <c r="G33" i="2" s="1"/>
  <c r="R81" i="18"/>
  <c r="S81" i="18" s="1"/>
  <c r="H67" i="18"/>
  <c r="G69" i="2" s="1"/>
  <c r="E67" i="18"/>
  <c r="D69" i="2" s="1"/>
  <c r="J67" i="18"/>
  <c r="I69" i="2" s="1"/>
  <c r="D67" i="18"/>
  <c r="C69" i="2" s="1"/>
  <c r="I67" i="18"/>
  <c r="H69" i="2" s="1"/>
  <c r="E17" i="19"/>
  <c r="D19" i="29" s="1"/>
  <c r="E18" i="19"/>
  <c r="D20" i="29" s="1"/>
  <c r="C17" i="19"/>
  <c r="B19" i="29" s="1"/>
  <c r="C18" i="19"/>
  <c r="B20" i="29" s="1"/>
  <c r="H17" i="19"/>
  <c r="N81" i="18"/>
  <c r="O81" i="18" s="1"/>
  <c r="P81" i="18"/>
  <c r="Q81" i="18" s="1"/>
  <c r="T81" i="18"/>
  <c r="U81" i="18" s="1"/>
  <c r="D82" i="18"/>
  <c r="C84" i="2" s="1"/>
  <c r="J82" i="18"/>
  <c r="I84" i="2" s="1"/>
  <c r="M82" i="18"/>
  <c r="E82" i="18"/>
  <c r="D84" i="2" s="1"/>
  <c r="F82" i="18"/>
  <c r="E84" i="2" s="1"/>
  <c r="I82" i="18"/>
  <c r="H84" i="2" s="1"/>
  <c r="G82" i="18"/>
  <c r="F84" i="2" s="1"/>
  <c r="D28" i="18" l="1"/>
  <c r="C30" i="2" s="1"/>
  <c r="J10" i="19"/>
  <c r="H12" i="29" s="1"/>
  <c r="G15" i="19"/>
  <c r="F17" i="29" s="1"/>
  <c r="K33" i="18"/>
  <c r="J35" i="2" s="1"/>
  <c r="C37" i="18"/>
  <c r="B39" i="2" s="1"/>
  <c r="I39" i="18"/>
  <c r="H41" i="2" s="1"/>
  <c r="I33" i="18"/>
  <c r="H35" i="2" s="1"/>
  <c r="H14" i="19"/>
  <c r="G33" i="18"/>
  <c r="F35" i="2" s="1"/>
  <c r="C56" i="18"/>
  <c r="B58" i="2" s="1"/>
  <c r="I52" i="18"/>
  <c r="H54" i="2" s="1"/>
  <c r="C28" i="18"/>
  <c r="B30" i="2" s="1"/>
  <c r="G28" i="18"/>
  <c r="F30" i="2" s="1"/>
  <c r="C10" i="19"/>
  <c r="B12" i="29" s="1"/>
  <c r="E14" i="19"/>
  <c r="D16" i="29" s="1"/>
  <c r="J36" i="18"/>
  <c r="I38" i="2" s="1"/>
  <c r="I10" i="19"/>
  <c r="G12" i="29" s="1"/>
  <c r="E34" i="18"/>
  <c r="D36" i="2" s="1"/>
  <c r="K30" i="18"/>
  <c r="J32" i="2" s="1"/>
  <c r="I34" i="18"/>
  <c r="H36" i="2" s="1"/>
  <c r="I40" i="18"/>
  <c r="H42" i="2" s="1"/>
  <c r="E31" i="18"/>
  <c r="D33" i="2" s="1"/>
  <c r="G29" i="18"/>
  <c r="F31" i="2" s="1"/>
  <c r="K67" i="18"/>
  <c r="J69" i="2" s="1"/>
  <c r="D30" i="18"/>
  <c r="C32" i="2" s="1"/>
  <c r="I57" i="18"/>
  <c r="H59" i="2" s="1"/>
  <c r="H33" i="18"/>
  <c r="G35" i="2" s="1"/>
  <c r="J37" i="18"/>
  <c r="I39" i="2" s="1"/>
  <c r="H40" i="18"/>
  <c r="G42" i="2" s="1"/>
  <c r="K34" i="18"/>
  <c r="J36" i="2" s="1"/>
  <c r="H35" i="18"/>
  <c r="G37" i="2" s="1"/>
  <c r="H41" i="18"/>
  <c r="G43" i="2" s="1"/>
  <c r="J34" i="18"/>
  <c r="I36" i="2" s="1"/>
  <c r="H38" i="18"/>
  <c r="G40" i="2" s="1"/>
  <c r="C39" i="18"/>
  <c r="B41" i="2" s="1"/>
  <c r="H42" i="18"/>
  <c r="G44" i="2" s="1"/>
  <c r="E35" i="18"/>
  <c r="D37" i="2" s="1"/>
  <c r="H34" i="18"/>
  <c r="G36" i="2" s="1"/>
  <c r="E38" i="18"/>
  <c r="D40" i="2" s="1"/>
  <c r="C36" i="18"/>
  <c r="B38" i="2" s="1"/>
  <c r="D31" i="18"/>
  <c r="C33" i="2" s="1"/>
  <c r="K40" i="18"/>
  <c r="J42" i="2" s="1"/>
  <c r="G36" i="18"/>
  <c r="F38" i="2" s="1"/>
  <c r="H39" i="18"/>
  <c r="G41" i="2" s="1"/>
  <c r="C41" i="18"/>
  <c r="B43" i="2" s="1"/>
  <c r="C34" i="18"/>
  <c r="B36" i="2" s="1"/>
  <c r="G41" i="18"/>
  <c r="F43" i="2" s="1"/>
  <c r="J39" i="18"/>
  <c r="I41" i="2" s="1"/>
  <c r="I62" i="18"/>
  <c r="H64" i="2" s="1"/>
  <c r="E42" i="18"/>
  <c r="D44" i="2" s="1"/>
  <c r="H36" i="18"/>
  <c r="G38" i="2" s="1"/>
  <c r="D43" i="18"/>
  <c r="C45" i="2" s="1"/>
  <c r="D36" i="18"/>
  <c r="C38" i="2" s="1"/>
  <c r="I32" i="18"/>
  <c r="H34" i="2" s="1"/>
  <c r="E46" i="18"/>
  <c r="D48" i="2" s="1"/>
  <c r="D37" i="18"/>
  <c r="C39" i="2" s="1"/>
  <c r="J46" i="18"/>
  <c r="I48" i="2" s="1"/>
  <c r="H18" i="19"/>
  <c r="H9" i="19"/>
  <c r="D42" i="18"/>
  <c r="C44" i="2" s="1"/>
  <c r="J38" i="18"/>
  <c r="K32" i="18"/>
  <c r="J34" i="2" s="1"/>
  <c r="K39" i="18"/>
  <c r="J41" i="2" s="1"/>
  <c r="D52" i="18"/>
  <c r="C54" i="2" s="1"/>
  <c r="C38" i="18"/>
  <c r="B40" i="2" s="1"/>
  <c r="G31" i="18"/>
  <c r="F33" i="2" s="1"/>
  <c r="C51" i="18"/>
  <c r="B53" i="2" s="1"/>
  <c r="K46" i="18"/>
  <c r="J48" i="2" s="1"/>
  <c r="C32" i="18"/>
  <c r="B34" i="2" s="1"/>
  <c r="H30" i="18"/>
  <c r="G32" i="2" s="1"/>
  <c r="H46" i="18"/>
  <c r="G48" i="2" s="1"/>
  <c r="C35" i="18"/>
  <c r="B37" i="2" s="1"/>
  <c r="E36" i="18"/>
  <c r="D38" i="2" s="1"/>
  <c r="C62" i="18"/>
  <c r="B64" i="2" s="1"/>
  <c r="K35" i="18"/>
  <c r="J37" i="2" s="1"/>
  <c r="E30" i="18"/>
  <c r="D32" i="2" s="1"/>
  <c r="E51" i="18"/>
  <c r="D53" i="2" s="1"/>
  <c r="C46" i="18"/>
  <c r="B48" i="2" s="1"/>
  <c r="C55" i="18"/>
  <c r="B57" i="2" s="1"/>
  <c r="G62" i="18"/>
  <c r="F64" i="2" s="1"/>
  <c r="I43" i="18"/>
  <c r="H45" i="2" s="1"/>
  <c r="I42" i="18"/>
  <c r="H44" i="2" s="1"/>
  <c r="I15" i="18"/>
  <c r="H17" i="2" s="1"/>
  <c r="I17" i="18"/>
  <c r="H19" i="2" s="1"/>
  <c r="I31" i="18"/>
  <c r="H33" i="2" s="1"/>
  <c r="J42" i="18"/>
  <c r="I44" i="2" s="1"/>
  <c r="I36" i="18"/>
  <c r="H38" i="2" s="1"/>
  <c r="G39" i="18"/>
  <c r="F41" i="2" s="1"/>
  <c r="D32" i="18"/>
  <c r="C34" i="2" s="1"/>
  <c r="J35" i="18"/>
  <c r="I37" i="2" s="1"/>
  <c r="K36" i="18"/>
  <c r="J38" i="2" s="1"/>
  <c r="K62" i="18"/>
  <c r="J64" i="2" s="1"/>
  <c r="G34" i="18"/>
  <c r="F36" i="2" s="1"/>
  <c r="I8" i="19"/>
  <c r="G10" i="29" s="1"/>
  <c r="D33" i="18"/>
  <c r="C35" i="2" s="1"/>
  <c r="E37" i="18"/>
  <c r="D39" i="2" s="1"/>
  <c r="H51" i="18"/>
  <c r="G53" i="2" s="1"/>
  <c r="G32" i="18"/>
  <c r="F34" i="2" s="1"/>
  <c r="I30" i="18"/>
  <c r="H32" i="2" s="1"/>
  <c r="G40" i="18"/>
  <c r="F42" i="2" s="1"/>
  <c r="K42" i="18"/>
  <c r="J44" i="2" s="1"/>
  <c r="I35" i="18"/>
  <c r="H37" i="2" s="1"/>
  <c r="D38" i="18"/>
  <c r="C40" i="2" s="1"/>
  <c r="I41" i="18"/>
  <c r="H43" i="2" s="1"/>
  <c r="I37" i="18"/>
  <c r="H39" i="2" s="1"/>
  <c r="G42" i="18"/>
  <c r="F44" i="2" s="1"/>
  <c r="C40" i="18"/>
  <c r="B42" i="2" s="1"/>
  <c r="C30" i="18"/>
  <c r="B32" i="2" s="1"/>
  <c r="J31" i="18"/>
  <c r="I33" i="2" s="1"/>
  <c r="H32" i="18"/>
  <c r="G34" i="2" s="1"/>
  <c r="J30" i="18"/>
  <c r="I32" i="2" s="1"/>
  <c r="I51" i="18"/>
  <c r="H53" i="2" s="1"/>
  <c r="G35" i="18"/>
  <c r="F37" i="2" s="1"/>
  <c r="D34" i="18"/>
  <c r="C36" i="2" s="1"/>
  <c r="E39" i="18"/>
  <c r="D41" i="2" s="1"/>
  <c r="J32" i="18"/>
  <c r="I34" i="2" s="1"/>
  <c r="D35" i="18"/>
  <c r="C37" i="2" s="1"/>
  <c r="D46" i="18"/>
  <c r="C48" i="2" s="1"/>
  <c r="G46" i="18"/>
  <c r="F48" i="2" s="1"/>
  <c r="H68" i="18"/>
  <c r="G70" i="2" s="1"/>
  <c r="K68" i="18"/>
  <c r="J70" i="2" s="1"/>
  <c r="C43" i="18"/>
  <c r="B45" i="2" s="1"/>
  <c r="K43" i="18"/>
  <c r="J45" i="2" s="1"/>
  <c r="H20" i="19"/>
  <c r="H57" i="18"/>
  <c r="G59" i="2" s="1"/>
  <c r="C68" i="18"/>
  <c r="B70" i="2" s="1"/>
  <c r="H43" i="18"/>
  <c r="G45" i="2" s="1"/>
  <c r="C20" i="19"/>
  <c r="B22" i="29" s="1"/>
  <c r="C57" i="18"/>
  <c r="B59" i="2" s="1"/>
  <c r="E55" i="18"/>
  <c r="D57" i="2" s="1"/>
  <c r="K20" i="19"/>
  <c r="I22" i="29" s="1"/>
  <c r="K57" i="18"/>
  <c r="J59" i="2" s="1"/>
  <c r="H55" i="18"/>
  <c r="G57" i="2" s="1"/>
  <c r="E68" i="18"/>
  <c r="D70" i="2" s="1"/>
  <c r="J43" i="18"/>
  <c r="I45" i="2" s="1"/>
  <c r="N84" i="1"/>
  <c r="P84" i="1" s="1"/>
  <c r="G20" i="19"/>
  <c r="F22" i="29" s="1"/>
  <c r="G57" i="18"/>
  <c r="F59" i="2" s="1"/>
  <c r="G43" i="18"/>
  <c r="F45" i="2" s="1"/>
  <c r="I68" i="18"/>
  <c r="H70" i="2" s="1"/>
  <c r="J20" i="19"/>
  <c r="H22" i="29" s="1"/>
  <c r="J57" i="18"/>
  <c r="I59" i="2" s="1"/>
  <c r="J55" i="18"/>
  <c r="I57" i="2" s="1"/>
  <c r="G50" i="18"/>
  <c r="F52" i="2" s="1"/>
  <c r="C44" i="18"/>
  <c r="B46" i="2" s="1"/>
  <c r="E20" i="19"/>
  <c r="D22" i="29" s="1"/>
  <c r="E57" i="18"/>
  <c r="D59" i="2" s="1"/>
  <c r="G44" i="18"/>
  <c r="F46" i="2" s="1"/>
  <c r="I60" i="18"/>
  <c r="H62" i="2" s="1"/>
  <c r="D60" i="18"/>
  <c r="C62" i="2" s="1"/>
  <c r="D71" i="18"/>
  <c r="C73" i="2" s="1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J84" i="2" s="1"/>
  <c r="B82" i="18"/>
  <c r="C82" i="18"/>
  <c r="B84" i="2" s="1"/>
  <c r="H82" i="18"/>
  <c r="G84" i="2" s="1"/>
  <c r="L82" i="18"/>
  <c r="K84" i="2" s="1"/>
  <c r="R82" i="18"/>
  <c r="S82" i="18" s="1"/>
  <c r="N82" i="18"/>
  <c r="O82" i="18" s="1"/>
  <c r="G48" i="18" l="1"/>
  <c r="F50" i="2" s="1"/>
  <c r="G55" i="18"/>
  <c r="F57" i="2" s="1"/>
  <c r="H52" i="18"/>
  <c r="G54" i="2" s="1"/>
  <c r="E52" i="18"/>
  <c r="D54" i="2" s="1"/>
  <c r="C48" i="18"/>
  <c r="B50" i="2" s="1"/>
  <c r="J71" i="18"/>
  <c r="J68" i="18"/>
  <c r="I70" i="2" s="1"/>
  <c r="G56" i="18"/>
  <c r="F58" i="2" s="1"/>
  <c r="G63" i="18"/>
  <c r="F65" i="2" s="1"/>
  <c r="G68" i="18"/>
  <c r="F70" i="2" s="1"/>
  <c r="K55" i="18"/>
  <c r="J57" i="2" s="1"/>
  <c r="G52" i="18"/>
  <c r="F54" i="2" s="1"/>
  <c r="E60" i="18"/>
  <c r="D62" i="2" s="1"/>
  <c r="C60" i="18"/>
  <c r="B62" i="2" s="1"/>
  <c r="C47" i="18"/>
  <c r="B49" i="2" s="1"/>
  <c r="C58" i="18"/>
  <c r="B60" i="2" s="1"/>
  <c r="C50" i="18"/>
  <c r="B52" i="2" s="1"/>
  <c r="C61" i="18"/>
  <c r="B63" i="2" s="1"/>
  <c r="G71" i="18"/>
  <c r="F73" i="2" s="1"/>
  <c r="K60" i="18"/>
  <c r="J62" i="2" s="1"/>
  <c r="G53" i="18"/>
  <c r="F55" i="2" s="1"/>
  <c r="K52" i="18"/>
  <c r="J54" i="2" s="1"/>
  <c r="J60" i="18"/>
  <c r="I62" i="2" s="1"/>
  <c r="G60" i="18"/>
  <c r="F62" i="2" s="1"/>
  <c r="K71" i="18"/>
  <c r="I71" i="18"/>
  <c r="H73" i="2" s="1"/>
  <c r="E71" i="18"/>
  <c r="D73" i="2" s="1"/>
  <c r="J52" i="18"/>
  <c r="I54" i="2" s="1"/>
  <c r="G61" i="18"/>
  <c r="F63" i="2" s="1"/>
  <c r="C52" i="18"/>
  <c r="B54" i="2" s="1"/>
  <c r="H63" i="18"/>
  <c r="G65" i="2" s="1"/>
  <c r="H71" i="18"/>
  <c r="G73" i="2" s="1"/>
  <c r="G47" i="18"/>
  <c r="F49" i="2" s="1"/>
  <c r="G58" i="18"/>
  <c r="F60" i="2" s="1"/>
  <c r="H60" i="18"/>
  <c r="G62" i="2" s="1"/>
  <c r="C53" i="18"/>
  <c r="B55" i="2" s="1"/>
  <c r="C63" i="18"/>
  <c r="B65" i="2" s="1"/>
  <c r="C71" i="18"/>
  <c r="B73" i="2" s="1"/>
  <c r="H45" i="18"/>
  <c r="G47" i="2" s="1"/>
  <c r="J15" i="19"/>
  <c r="H17" i="29" s="1"/>
  <c r="I56" i="18"/>
  <c r="H58" i="2" s="1"/>
  <c r="C45" i="18"/>
  <c r="B47" i="2" s="1"/>
  <c r="K15" i="19"/>
  <c r="I17" i="29" s="1"/>
  <c r="K56" i="18"/>
  <c r="J58" i="2" s="1"/>
  <c r="J56" i="18"/>
  <c r="I58" i="2" s="1"/>
  <c r="E15" i="19"/>
  <c r="D17" i="29" s="1"/>
  <c r="J69" i="18"/>
  <c r="I71" i="2" s="1"/>
  <c r="E45" i="18"/>
  <c r="D47" i="2" s="1"/>
  <c r="O84" i="1"/>
  <c r="Q84" i="1" s="1"/>
  <c r="D15" i="19"/>
  <c r="C17" i="29" s="1"/>
  <c r="H59" i="18"/>
  <c r="G61" i="2" s="1"/>
  <c r="I63" i="18"/>
  <c r="H65" i="2" s="1"/>
  <c r="I15" i="19"/>
  <c r="G17" i="29" s="1"/>
  <c r="E69" i="18"/>
  <c r="D71" i="2" s="1"/>
  <c r="C59" i="18"/>
  <c r="B61" i="2" s="1"/>
  <c r="G69" i="18"/>
  <c r="F71" i="2" s="1"/>
  <c r="D56" i="18"/>
  <c r="C58" i="2" s="1"/>
  <c r="H56" i="18"/>
  <c r="G58" i="2" s="1"/>
  <c r="I69" i="18"/>
  <c r="H71" i="2" s="1"/>
  <c r="E56" i="18"/>
  <c r="D58" i="2" s="1"/>
  <c r="H15" i="19"/>
  <c r="D69" i="18"/>
  <c r="C71" i="2" s="1"/>
  <c r="P82" i="18"/>
  <c r="Q82" i="18" s="1"/>
  <c r="T82" i="18"/>
  <c r="U82" i="18" s="1"/>
  <c r="H44" i="18" l="1"/>
  <c r="G46" i="2" s="1"/>
  <c r="H48" i="18"/>
  <c r="G50" i="2" s="1"/>
  <c r="D44" i="18"/>
  <c r="C46" i="2" s="1"/>
  <c r="D48" i="18"/>
  <c r="C50" i="2" s="1"/>
  <c r="E54" i="18"/>
  <c r="D56" i="2" s="1"/>
  <c r="E59" i="18"/>
  <c r="D61" i="2" s="1"/>
  <c r="H49" i="18"/>
  <c r="G51" i="2" s="1"/>
  <c r="K44" i="18"/>
  <c r="J46" i="2" s="1"/>
  <c r="K48" i="18"/>
  <c r="J50" i="2" s="1"/>
  <c r="E53" i="18"/>
  <c r="D55" i="2" s="1"/>
  <c r="I44" i="18"/>
  <c r="H46" i="2" s="1"/>
  <c r="I48" i="18"/>
  <c r="H50" i="2" s="1"/>
  <c r="J44" i="18"/>
  <c r="I46" i="2" s="1"/>
  <c r="J48" i="18"/>
  <c r="I50" i="2" s="1"/>
  <c r="E44" i="18"/>
  <c r="D46" i="2" s="1"/>
  <c r="E48" i="18"/>
  <c r="D50" i="2" s="1"/>
  <c r="E49" i="18"/>
  <c r="D51" i="2" s="1"/>
  <c r="J53" i="18"/>
  <c r="I55" i="2" s="1"/>
  <c r="C49" i="18"/>
  <c r="B51" i="2" s="1"/>
  <c r="C54" i="18"/>
  <c r="B56" i="2" s="1"/>
  <c r="E63" i="18"/>
  <c r="D65" i="2" s="1"/>
  <c r="H54" i="18"/>
  <c r="G56" i="2" s="1"/>
  <c r="J72" i="18"/>
  <c r="I74" i="2" s="1"/>
  <c r="H53" i="18"/>
  <c r="G55" i="2" s="1"/>
  <c r="E64" i="18"/>
  <c r="D66" i="2" s="1"/>
  <c r="E72" i="18"/>
  <c r="D74" i="2" s="1"/>
  <c r="H47" i="18"/>
  <c r="G49" i="2" s="1"/>
  <c r="H58" i="18"/>
  <c r="G60" i="2" s="1"/>
  <c r="E50" i="18"/>
  <c r="D52" i="2" s="1"/>
  <c r="E61" i="18"/>
  <c r="D63" i="2" s="1"/>
  <c r="I47" i="18"/>
  <c r="H49" i="2" s="1"/>
  <c r="I58" i="18"/>
  <c r="H60" i="2" s="1"/>
  <c r="I50" i="18"/>
  <c r="H52" i="2" s="1"/>
  <c r="I61" i="18"/>
  <c r="H63" i="2" s="1"/>
  <c r="J50" i="18"/>
  <c r="I52" i="2" s="1"/>
  <c r="J61" i="18"/>
  <c r="I63" i="2" s="1"/>
  <c r="J63" i="18"/>
  <c r="I65" i="2" s="1"/>
  <c r="I72" i="18"/>
  <c r="H74" i="2" s="1"/>
  <c r="E47" i="18"/>
  <c r="D49" i="2" s="1"/>
  <c r="E58" i="18"/>
  <c r="D60" i="2" s="1"/>
  <c r="I53" i="18"/>
  <c r="H55" i="2" s="1"/>
  <c r="K53" i="18"/>
  <c r="J55" i="2" s="1"/>
  <c r="D53" i="18"/>
  <c r="C55" i="2" s="1"/>
  <c r="D63" i="18"/>
  <c r="C65" i="2" s="1"/>
  <c r="D50" i="18"/>
  <c r="C52" i="2" s="1"/>
  <c r="D61" i="18"/>
  <c r="C63" i="2" s="1"/>
  <c r="D72" i="18"/>
  <c r="C74" i="2" s="1"/>
  <c r="K50" i="18"/>
  <c r="J52" i="2" s="1"/>
  <c r="K61" i="18"/>
  <c r="J63" i="2" s="1"/>
  <c r="H50" i="18"/>
  <c r="G52" i="2" s="1"/>
  <c r="H61" i="18"/>
  <c r="G63" i="2" s="1"/>
  <c r="J47" i="18"/>
  <c r="I49" i="2" s="1"/>
  <c r="J58" i="18"/>
  <c r="I60" i="2" s="1"/>
  <c r="K63" i="18"/>
  <c r="J65" i="2" s="1"/>
  <c r="K47" i="18"/>
  <c r="J49" i="2" s="1"/>
  <c r="K58" i="18"/>
  <c r="J60" i="2" s="1"/>
  <c r="G72" i="18"/>
  <c r="F74" i="2" s="1"/>
  <c r="D47" i="18"/>
  <c r="C49" i="2" s="1"/>
  <c r="D58" i="18"/>
  <c r="C60" i="2" s="1"/>
  <c r="K59" i="18"/>
  <c r="J61" i="2" s="1"/>
  <c r="I59" i="18"/>
  <c r="H61" i="2" s="1"/>
  <c r="J59" i="18"/>
  <c r="I61" i="2" s="1"/>
  <c r="H69" i="18"/>
  <c r="G71" i="2" s="1"/>
  <c r="C69" i="18"/>
  <c r="B71" i="2" s="1"/>
  <c r="K69" i="18"/>
  <c r="J71" i="2" s="1"/>
  <c r="G59" i="18"/>
  <c r="F61" i="2" s="1"/>
  <c r="E96" i="18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K45" i="18" l="1"/>
  <c r="J47" i="2" s="1"/>
  <c r="K49" i="18"/>
  <c r="J51" i="2" s="1"/>
  <c r="D45" i="18"/>
  <c r="C47" i="2" s="1"/>
  <c r="D49" i="18"/>
  <c r="C51" i="2" s="1"/>
  <c r="I45" i="18"/>
  <c r="H47" i="2" s="1"/>
  <c r="I49" i="18"/>
  <c r="H51" i="2" s="1"/>
  <c r="J45" i="18"/>
  <c r="I47" i="2" s="1"/>
  <c r="J49" i="18"/>
  <c r="I51" i="2" s="1"/>
  <c r="G45" i="18"/>
  <c r="F47" i="2" s="1"/>
  <c r="G49" i="18"/>
  <c r="F51" i="2" s="1"/>
  <c r="D54" i="18"/>
  <c r="C56" i="2" s="1"/>
  <c r="D59" i="18"/>
  <c r="C61" i="2" s="1"/>
  <c r="I54" i="18"/>
  <c r="H56" i="2" s="1"/>
  <c r="K54" i="18"/>
  <c r="J56" i="2" s="1"/>
  <c r="I64" i="18"/>
  <c r="H66" i="2" s="1"/>
  <c r="G54" i="18"/>
  <c r="F56" i="2" s="1"/>
  <c r="G64" i="18"/>
  <c r="F66" i="2" s="1"/>
  <c r="H64" i="18"/>
  <c r="G66" i="2" s="1"/>
  <c r="H72" i="18"/>
  <c r="G74" i="2" s="1"/>
  <c r="K64" i="18"/>
  <c r="J66" i="2" s="1"/>
  <c r="K72" i="18"/>
  <c r="J74" i="2" s="1"/>
  <c r="J54" i="18"/>
  <c r="I56" i="2" s="1"/>
  <c r="D64" i="18"/>
  <c r="C66" i="2" s="1"/>
  <c r="C64" i="18"/>
  <c r="B66" i="2" s="1"/>
  <c r="C72" i="18"/>
  <c r="B74" i="2" s="1"/>
  <c r="J64" i="18"/>
  <c r="I66" i="2" s="1"/>
  <c r="E85" i="18"/>
  <c r="E84" i="18"/>
  <c r="K83" i="18"/>
  <c r="J85" i="2" s="1"/>
  <c r="G85" i="18"/>
  <c r="F85" i="18"/>
  <c r="K84" i="18"/>
  <c r="J84" i="18"/>
  <c r="G83" i="18"/>
  <c r="F85" i="2" s="1"/>
  <c r="C83" i="18"/>
  <c r="B85" i="2" s="1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K85" i="2" s="1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N259" i="18" s="1"/>
  <c r="O259" i="18" s="1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P214" i="18" s="1"/>
  <c r="Q214" i="18" s="1"/>
  <c r="L320" i="18"/>
  <c r="T320" i="18" s="1"/>
  <c r="U320" i="18" s="1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D85" i="2" s="1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N122" i="18" s="1"/>
  <c r="O122" i="18" s="1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R289" i="18" s="1"/>
  <c r="S289" i="18" s="1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C85" i="2" s="1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R230" i="18" s="1"/>
  <c r="S230" i="18" s="1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T393" i="18" s="1"/>
  <c r="U393" i="18" s="1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5" i="2" s="1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N99" i="18" s="1"/>
  <c r="O99" i="18" s="1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T496" i="18" s="1"/>
  <c r="U496" i="18" s="1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T494" i="18" s="1"/>
  <c r="U494" i="18" s="1"/>
  <c r="F156" i="18"/>
  <c r="R156" i="18" s="1"/>
  <c r="S156" i="18" s="1"/>
  <c r="F316" i="18"/>
  <c r="N316" i="18" s="1"/>
  <c r="O316" i="18" s="1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G85" i="2" s="1"/>
  <c r="D331" i="18"/>
  <c r="M449" i="18"/>
  <c r="F86" i="18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P452" i="18" s="1"/>
  <c r="Q452" i="18" s="1"/>
  <c r="L124" i="18"/>
  <c r="T124" i="18" s="1"/>
  <c r="U124" i="18" s="1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T332" i="18" s="1"/>
  <c r="U332" i="18" s="1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T94" i="18" s="1"/>
  <c r="U94" i="18" s="1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T356" i="18" s="1"/>
  <c r="U356" i="18" s="1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I85" i="2" s="1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P121" i="18" s="1"/>
  <c r="Q121" i="18" s="1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N451" i="18" s="1"/>
  <c r="O451" i="18" s="1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T400" i="18" s="1"/>
  <c r="U400" i="18" s="1"/>
  <c r="B142" i="18"/>
  <c r="J322" i="18"/>
  <c r="F83" i="18"/>
  <c r="E85" i="2" s="1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215" i="18"/>
  <c r="Q215" i="18" s="1"/>
  <c r="T215" i="18"/>
  <c r="U215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D257" i="18"/>
  <c r="R174" i="18"/>
  <c r="S174" i="18" s="1"/>
  <c r="N174" i="18"/>
  <c r="O174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R270" i="18"/>
  <c r="S270" i="18" s="1"/>
  <c r="N270" i="18"/>
  <c r="O270" i="18" s="1"/>
  <c r="P94" i="18"/>
  <c r="Q94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P253" i="18"/>
  <c r="Q253" i="18" s="1"/>
  <c r="T253" i="18"/>
  <c r="U253" i="18" s="1"/>
  <c r="R320" i="18"/>
  <c r="S320" i="18" s="1"/>
  <c r="N320" i="18"/>
  <c r="O320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L444" i="18"/>
  <c r="J198" i="18"/>
  <c r="R259" i="18" l="1"/>
  <c r="S259" i="18" s="1"/>
  <c r="N86" i="18"/>
  <c r="O86" i="18" s="1"/>
  <c r="P124" i="18"/>
  <c r="Q124" i="18" s="1"/>
  <c r="N289" i="18"/>
  <c r="O289" i="18" s="1"/>
  <c r="P400" i="18"/>
  <c r="Q400" i="18" s="1"/>
  <c r="R122" i="18"/>
  <c r="S122" i="18" s="1"/>
  <c r="P332" i="18"/>
  <c r="Q332" i="18" s="1"/>
  <c r="P497" i="18"/>
  <c r="Q497" i="18" s="1"/>
  <c r="T452" i="18"/>
  <c r="U452" i="18" s="1"/>
  <c r="N230" i="18"/>
  <c r="O230" i="18" s="1"/>
  <c r="P356" i="18"/>
  <c r="Q356" i="18" s="1"/>
  <c r="T214" i="18"/>
  <c r="U214" i="18" s="1"/>
  <c r="P393" i="18"/>
  <c r="Q393" i="18" s="1"/>
  <c r="R99" i="18"/>
  <c r="S99" i="18" s="1"/>
  <c r="P494" i="18"/>
  <c r="Q494" i="18" s="1"/>
  <c r="T251" i="18"/>
  <c r="U251" i="18" s="1"/>
  <c r="T121" i="18"/>
  <c r="U121" i="18" s="1"/>
  <c r="R316" i="18"/>
  <c r="S316" i="18" s="1"/>
  <c r="P496" i="18"/>
  <c r="Q496" i="18" s="1"/>
  <c r="N275" i="18"/>
  <c r="O275" i="18" s="1"/>
  <c r="P320" i="18"/>
  <c r="Q320" i="18" s="1"/>
  <c r="O85" i="1"/>
  <c r="Q85" i="1" s="1"/>
  <c r="N85" i="1"/>
  <c r="P85" i="1" s="1"/>
  <c r="T398" i="18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  <c r="E22" i="19" l="1"/>
  <c r="D24" i="29" s="1"/>
  <c r="K22" i="19"/>
  <c r="I24" i="29" s="1"/>
  <c r="I22" i="19"/>
  <c r="G24" i="29" s="1"/>
  <c r="G22" i="19"/>
  <c r="F24" i="29" s="1"/>
  <c r="C22" i="19"/>
  <c r="B24" i="29" s="1"/>
  <c r="H22" i="19"/>
  <c r="J22" i="19"/>
  <c r="H24" i="29" s="1"/>
  <c r="D22" i="19"/>
  <c r="C24" i="29" s="1"/>
  <c r="J73" i="18" l="1"/>
  <c r="J70" i="18"/>
  <c r="I72" i="2" s="1"/>
  <c r="H73" i="18"/>
  <c r="G75" i="2" s="1"/>
  <c r="H70" i="18"/>
  <c r="G72" i="2" s="1"/>
  <c r="D73" i="18"/>
  <c r="C75" i="2" s="1"/>
  <c r="D70" i="18"/>
  <c r="C72" i="2" s="1"/>
  <c r="C73" i="18"/>
  <c r="B75" i="2" s="1"/>
  <c r="C70" i="18"/>
  <c r="B72" i="2" s="1"/>
  <c r="G73" i="18"/>
  <c r="F75" i="2" s="1"/>
  <c r="G70" i="18"/>
  <c r="F72" i="2" s="1"/>
  <c r="I73" i="18"/>
  <c r="H75" i="2" s="1"/>
  <c r="I70" i="18"/>
  <c r="H72" i="2" s="1"/>
  <c r="K73" i="18"/>
  <c r="K70" i="18"/>
  <c r="J72" i="2" s="1"/>
  <c r="E73" i="18"/>
  <c r="D75" i="2" s="1"/>
  <c r="E70" i="18"/>
  <c r="D7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<sst xmlns="http://schemas.openxmlformats.org/spreadsheetml/2006/main" count="3517" uniqueCount="1267">
  <si>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</si>
  <si>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</si>
  <si>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</si>
  <si>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</si>
  <si>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</si>
  <si>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</si>
  <si>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</si>
  <si>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</si>
  <si>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</si>
  <si>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</si>
  <si>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</si>
  <si>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</si>
  <si>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</si>
  <si>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</si>
  <si>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</si>
  <si>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</si>
  <si>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</si>
  <si>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</si>
  <si>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</si>
  <si>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</si>
  <si>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</si>
  <si>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</si>
  <si>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</si>
  <si>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</si>
  <si>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</si>
  <si>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</si>
  <si>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</si>
  <si>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</si>
  <si>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</si>
  <si>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</si>
  <si>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</si>
  <si>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</si>
  <si>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</si>
  <si>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</si>
  <si>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</si>
  <si>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</si>
  <si>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</si>
  <si>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</si>
  <si>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</si>
  <si>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</si>
  <si>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</si>
  <si>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</si>
  <si>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</si>
  <si>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</si>
  <si>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</si>
  <si>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</si>
  <si>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</si>
  <si>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</si>
  <si>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</si>
  <si>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</si>
  <si>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</si>
  <si>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</si>
  <si>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</si>
  <si>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</si>
  <si>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</si>
  <si>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</si>
  <si>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</si>
  <si>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</si>
  <si>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</si>
  <si>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</si>
  <si>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</si>
  <si>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</si>
  <si>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</si>
  <si>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</si>
  <si>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</si>
  <si>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</si>
  <si>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</si>
  <si>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</si>
  <si>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</si>
  <si>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</si>
  <si>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</si>
  <si>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</si>
  <si>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</si>
  <si>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</si>
  <si>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</si>
  <si>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</si>
  <si>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</si>
  <si>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</si>
  <si>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</si>
  <si>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</si>
  <si>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</si>
  <si>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</si>
  <si>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</si>
  <si>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</si>
  <si>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</si>
  <si>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</si>
  <si>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</si>
  <si>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</si>
  <si>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</si>
  <si>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</si>
  <si>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</si>
  <si>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</si>
  <si>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</si>
  <si>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</si>
  <si>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</si>
  <si>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</si>
  <si>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</si>
  <si>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</si>
  <si>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</si>
  <si>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</si>
  <si>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</si>
  <si>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</si>
  <si>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</si>
  <si>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</si>
  <si>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</si>
  <si>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</si>
  <si>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</si>
  <si>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</si>
  <si>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</si>
  <si>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</si>
  <si>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</si>
  <si>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</si>
  <si>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</si>
  <si>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</si>
  <si>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</si>
  <si>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</si>
  <si>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</si>
  <si>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</si>
  <si>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</si>
  <si>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</si>
  <si>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</si>
  <si>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</si>
  <si>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</si>
  <si>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</si>
  <si>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</si>
  <si>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</si>
  <si>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</si>
  <si>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</si>
  <si>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</si>
  <si>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</si>
  <si>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</si>
  <si>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</si>
  <si>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</si>
  <si>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</si>
  <si>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</si>
  <si>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</si>
  <si>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</si>
  <si>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</si>
  <si>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</si>
  <si>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</si>
  <si>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</si>
  <si>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</si>
  <si>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</si>
  <si>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</si>
  <si>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</si>
  <si>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</si>
  <si>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</si>
  <si>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</si>
  <si>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</si>
  <si>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</si>
  <si>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</si>
  <si>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</si>
  <si>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</si>
  <si>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</si>
  <si>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</si>
  <si>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</si>
  <si>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</si>
  <si>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</si>
  <si>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</si>
  <si>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</si>
  <si>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</si>
  <si>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</si>
  <si>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</si>
  <si>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</si>
  <si>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</si>
  <si>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</si>
  <si>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</si>
  <si>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</si>
  <si>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</si>
  <si>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</si>
  <si>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</si>
  <si>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</si>
  <si>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</si>
  <si>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</si>
  <si>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</si>
  <si>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</si>
  <si>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</si>
  <si>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</si>
  <si>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</si>
  <si>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</si>
  <si>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</si>
  <si>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</si>
  <si>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</si>
  <si>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</si>
  <si>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</si>
  <si>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</si>
  <si>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</si>
  <si>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</si>
  <si>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</si>
  <si>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</si>
  <si>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</si>
  <si>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</si>
  <si>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</si>
  <si>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</si>
  <si>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</si>
  <si>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</si>
  <si>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</si>
  <si>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</si>
  <si>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</si>
  <si>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</si>
  <si>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</si>
  <si>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</si>
  <si>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</si>
  <si>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</si>
  <si>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</si>
  <si>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</si>
  <si>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</si>
  <si>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</si>
  <si>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</si>
  <si>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</si>
  <si>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</si>
  <si>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</si>
  <si>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</si>
  <si>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</si>
  <si>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</si>
  <si>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</si>
  <si>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</si>
  <si>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</si>
  <si>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</si>
  <si>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</si>
  <si>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</si>
  <si>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</si>
  <si>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</si>
  <si>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</si>
  <si>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</si>
  <si>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</si>
  <si>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</si>
  <si>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</si>
  <si>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</si>
  <si>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</si>
  <si>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</si>
  <si>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</si>
  <si>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</si>
  <si>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</si>
  <si>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</si>
  <si>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</si>
  <si>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</si>
  <si>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</si>
  <si>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</si>
  <si>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</si>
  <si>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</si>
  <si>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</si>
  <si>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</si>
  <si>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</si>
  <si>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</si>
  <si>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</si>
  <si>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</si>
  <si>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</si>
  <si>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</si>
  <si>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</si>
  <si>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</si>
  <si>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</si>
  <si>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</si>
  <si>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</si>
  <si>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</si>
  <si>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</si>
  <si>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</si>
  <si>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</si>
  <si>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</si>
  <si>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</si>
  <si>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</si>
  <si>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</si>
  <si>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</si>
  <si>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</si>
  <si>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</si>
  <si>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</si>
  <si>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</si>
  <si>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</si>
  <si>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</si>
  <si>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</si>
  <si>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</si>
  <si>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</si>
  <si>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</si>
  <si>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</si>
  <si>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</si>
  <si>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</si>
  <si>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</si>
  <si>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</si>
  <si>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</si>
  <si>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</si>
  <si>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</si>
  <si>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</si>
  <si>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</si>
  <si>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</si>
  <si>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</si>
  <si>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</si>
  <si>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</si>
  <si>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</si>
  <si>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</si>
  <si>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</si>
  <si>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</si>
  <si>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</si>
  <si>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</si>
  <si>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</si>
  <si>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</si>
  <si>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</si>
  <si>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</si>
  <si>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</si>
  <si>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</si>
  <si>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</si>
  <si>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</si>
  <si>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</si>
  <si>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</si>
  <si>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</si>
  <si>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</si>
  <si>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</si>
  <si>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</si>
  <si>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</si>
  <si>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</si>
  <si>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</si>
  <si>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</si>
  <si>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</si>
  <si>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</si>
  <si>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</si>
  <si>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</si>
  <si>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</si>
  <si>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</si>
  <si>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</si>
  <si>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</si>
  <si>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</si>
  <si>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</si>
  <si>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</si>
  <si>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</si>
  <si>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</si>
  <si>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</si>
  <si>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</si>
  <si>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</si>
  <si>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</si>
  <si>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</si>
  <si>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</si>
  <si>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</si>
  <si>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</si>
  <si>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</si>
  <si>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</si>
  <si>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</si>
  <si>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</si>
  <si>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</si>
  <si>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</si>
  <si>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</si>
  <si>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</si>
  <si>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</si>
  <si>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</si>
  <si>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</si>
  <si>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</si>
  <si>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</si>
  <si>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</si>
  <si>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</si>
  <si>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</si>
  <si>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</si>
  <si>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</si>
  <si>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</si>
  <si>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</si>
  <si>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</si>
  <si>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</si>
  <si>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</si>
  <si>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</si>
  <si>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</si>
  <si>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</si>
  <si>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</si>
  <si>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</si>
  <si>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</si>
  <si>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</si>
  <si>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</si>
  <si>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</si>
  <si>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</si>
  <si>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</si>
  <si>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</si>
  <si>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</si>
  <si>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</si>
  <si>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</si>
  <si>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</si>
  <si>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</si>
  <si>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</si>
  <si>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</si>
  <si>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</si>
  <si>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</si>
  <si>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</si>
  <si>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</si>
  <si>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</si>
  <si>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</si>
  <si>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</si>
  <si>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</si>
  <si>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</si>
  <si>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</si>
  <si>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</si>
  <si>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</si>
  <si>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</si>
  <si>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</si>
  <si>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</si>
  <si>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</si>
  <si>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</si>
  <si>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</si>
  <si>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</si>
  <si>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</si>
  <si>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</si>
  <si>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</si>
  <si>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</si>
  <si>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</si>
  <si>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</si>
  <si>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</si>
  <si>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</si>
  <si>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</si>
  <si>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</si>
  <si>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</si>
  <si>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</si>
  <si>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</si>
  <si>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</si>
  <si>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</si>
  <si>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</si>
  <si>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</si>
  <si>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</si>
  <si>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</si>
  <si>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</si>
  <si>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</si>
  <si>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</si>
  <si>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</si>
  <si>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</si>
  <si>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</si>
  <si>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</si>
  <si>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</si>
  <si>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</si>
  <si>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</si>
  <si>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</si>
  <si>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</si>
  <si>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</si>
  <si>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</si>
  <si>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</si>
  <si>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</si>
  <si>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</si>
  <si>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</si>
  <si>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</si>
  <si>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</si>
  <si>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</si>
  <si>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</si>
  <si>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</si>
  <si>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</si>
  <si>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</si>
  <si>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</si>
  <si>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</si>
  <si>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</si>
  <si>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</si>
  <si>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</si>
  <si>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</si>
  <si>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</si>
  <si>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</si>
  <si>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</si>
  <si>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</si>
  <si>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</si>
  <si>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</si>
  <si>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</si>
  <si>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</si>
  <si>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</si>
  <si>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</si>
  <si>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</si>
  <si>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</si>
  <si>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</si>
  <si>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</si>
  <si>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</si>
  <si>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</si>
  <si>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</si>
  <si>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</si>
  <si>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</si>
  <si>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</si>
  <si>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</si>
  <si>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</si>
  <si>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</si>
  <si>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</si>
  <si>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</si>
  <si>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</si>
  <si>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</si>
  <si>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</si>
  <si>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</si>
  <si>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</si>
  <si>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</si>
  <si>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</si>
  <si>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</si>
  <si>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</si>
  <si>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</si>
  <si>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</si>
  <si>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</si>
  <si>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</si>
  <si>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</si>
  <si>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</si>
  <si>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</si>
  <si>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</si>
  <si>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</si>
  <si>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</si>
  <si>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</si>
  <si>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</si>
  <si>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</si>
  <si>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</si>
  <si>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</si>
  <si>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</si>
  <si>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</si>
  <si>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</si>
  <si>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</si>
  <si>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</si>
  <si>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</si>
  <si>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</si>
  <si>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</si>
  <si>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</si>
  <si>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</si>
  <si>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</si>
  <si>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</si>
  <si>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</si>
  <si>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</si>
  <si>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</si>
  <si>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</si>
  <si>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</si>
  <si>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</si>
  <si>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</si>
  <si>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</si>
  <si>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</si>
  <si>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</si>
  <si>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</si>
  <si>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</si>
  <si>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</si>
  <si>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</si>
  <si>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</si>
  <si>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</si>
  <si>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</si>
  <si>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</si>
  <si>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</si>
  <si>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</si>
  <si>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</si>
  <si>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</si>
  <si>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</si>
  <si>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</si>
  <si>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</si>
  <si>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</si>
  <si>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</si>
  <si>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</si>
  <si>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</si>
  <si>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</si>
  <si>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</si>
  <si>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</si>
  <si>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</si>
  <si>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</si>
  <si>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</si>
  <si>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</si>
  <si>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</si>
  <si>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</si>
  <si>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</si>
  <si>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</si>
  <si>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</si>
  <si>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</si>
  <si>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</si>
  <si>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</si>
  <si>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</si>
  <si>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</si>
  <si>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</si>
  <si>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</si>
  <si>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</si>
  <si>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</si>
  <si>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</si>
  <si>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</si>
  <si>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</si>
  <si>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</si>
  <si>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</si>
  <si>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</si>
  <si>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</si>
  <si>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</si>
  <si>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</si>
  <si>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</si>
  <si>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</si>
  <si>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</si>
  <si>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</si>
  <si>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</si>
  <si>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</si>
  <si>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</si>
  <si>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</si>
  <si>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</si>
  <si>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</si>
  <si>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</si>
  <si>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</si>
  <si>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</si>
  <si>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</si>
  <si>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</si>
  <si>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</si>
  <si>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</si>
  <si>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</si>
  <si>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</si>
  <si>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</si>
  <si>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</si>
  <si>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</si>
  <si>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</si>
  <si>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</si>
  <si>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</si>
  <si>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</si>
  <si>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</si>
  <si>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</si>
  <si>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</si>
  <si>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</si>
  <si>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</si>
  <si>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</si>
  <si>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</si>
  <si>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</si>
  <si>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</si>
  <si>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</si>
  <si>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</si>
  <si>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</si>
  <si>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</si>
  <si>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</si>
  <si>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</si>
  <si>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</si>
  <si>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</si>
  <si>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</si>
  <si>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</si>
  <si>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</si>
  <si>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</si>
  <si>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</si>
  <si>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</si>
  <si>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</si>
  <si>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</si>
  <si>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</si>
  <si>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</si>
  <si>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</si>
  <si>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</si>
  <si>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</si>
  <si>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</si>
  <si>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</si>
  <si>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</si>
  <si>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</si>
  <si>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</si>
  <si>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</si>
  <si>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</si>
  <si>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</si>
  <si>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</si>
  <si>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</si>
  <si>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</si>
  <si>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</si>
  <si>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</si>
  <si>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</si>
  <si>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</si>
  <si>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</si>
  <si>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</si>
  <si>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</si>
  <si>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</si>
  <si>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</si>
  <si>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</si>
  <si>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</si>
  <si>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</si>
  <si>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</si>
  <si>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</si>
  <si>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</si>
  <si>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</si>
  <si>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</si>
  <si>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</si>
  <si>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</si>
  <si>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</si>
  <si>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</si>
  <si>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</si>
  <si>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</si>
  <si>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</si>
  <si>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</si>
  <si>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</si>
  <si>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</si>
  <si>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</si>
  <si>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</si>
  <si>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</si>
  <si>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</si>
  <si>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</si>
  <si>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</si>
  <si>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</si>
  <si>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</si>
  <si>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</si>
  <si>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</si>
  <si>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</si>
  <si>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</si>
  <si>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</si>
  <si>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</si>
  <si>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</si>
  <si>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</si>
  <si>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</si>
  <si>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</si>
  <si>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</si>
  <si>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</si>
  <si>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</si>
  <si>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</si>
  <si>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</si>
  <si>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</si>
  <si>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</si>
  <si>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</si>
  <si>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</si>
  <si>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</si>
  <si>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</si>
  <si>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</si>
  <si>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</si>
  <si>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</si>
  <si>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</si>
  <si>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</si>
  <si>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</si>
  <si>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</si>
  <si>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</si>
  <si>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</si>
  <si>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</si>
  <si>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</si>
  <si>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</si>
  <si>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</si>
  <si>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</si>
  <si>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</si>
  <si>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</si>
  <si>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</si>
  <si>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</si>
  <si>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</si>
  <si>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</si>
  <si>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</si>
  <si>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</si>
  <si>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</si>
  <si>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</si>
  <si>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</si>
  <si>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</si>
  <si>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</si>
  <si>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</si>
  <si>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</si>
  <si>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</si>
  <si>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</si>
  <si>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</si>
  <si>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</si>
  <si>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</si>
  <si>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</si>
  <si>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</si>
  <si>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</si>
  <si>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</si>
  <si>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</si>
  <si>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</si>
  <si>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</si>
  <si>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</si>
  <si>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</si>
  <si>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</si>
  <si>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</si>
  <si>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</si>
  <si>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</si>
  <si>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</si>
  <si>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</si>
  <si>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</si>
  <si>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</si>
  <si>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</si>
  <si>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</si>
  <si>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</si>
  <si>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</si>
  <si>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</si>
  <si>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</si>
  <si>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</si>
  <si>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</si>
  <si>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</si>
  <si>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</si>
  <si>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</si>
  <si>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</si>
  <si>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</si>
  <si>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</si>
  <si>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</si>
  <si>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</si>
  <si>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</si>
  <si>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</si>
  <si>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</si>
  <si>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</si>
  <si>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</si>
  <si>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</si>
  <si>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</si>
  <si>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</si>
  <si>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</si>
  <si>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</si>
  <si>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</si>
  <si>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</si>
  <si>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</si>
  <si>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</si>
  <si>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</si>
  <si>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</si>
  <si>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</si>
  <si>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</si>
  <si>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</si>
  <si>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</si>
  <si>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</si>
  <si>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</si>
  <si>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</si>
  <si>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</si>
  <si>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</si>
  <si>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</si>
  <si>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</si>
  <si>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</si>
  <si>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</si>
  <si>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</si>
  <si>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</si>
  <si>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</si>
  <si>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</si>
  <si>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</si>
  <si>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</si>
  <si>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</si>
  <si>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</si>
  <si>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</si>
  <si>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</si>
  <si>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</si>
  <si>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</si>
  <si>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</si>
  <si>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</si>
  <si>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</si>
  <si>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</si>
  <si>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</si>
  <si>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</si>
  <si>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</si>
  <si>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</si>
  <si>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</si>
  <si>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</si>
  <si>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</si>
  <si>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</si>
  <si>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</si>
  <si>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</si>
  <si>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</si>
  <si>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</si>
  <si>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</si>
  <si>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</si>
  <si>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</si>
  <si>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</si>
  <si>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</si>
  <si>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</si>
  <si>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</si>
  <si>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</si>
  <si>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</si>
  <si>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</si>
  <si>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</si>
  <si>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</si>
  <si>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</si>
  <si>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</si>
  <si>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</si>
  <si>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</si>
  <si>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</si>
  <si>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</si>
  <si>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</si>
  <si>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</si>
  <si>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</si>
  <si>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</si>
  <si>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</si>
  <si>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</si>
  <si>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</si>
  <si>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</si>
  <si>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</si>
  <si>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</si>
  <si>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</si>
  <si>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</si>
  <si>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</si>
  <si>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</si>
  <si>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</si>
  <si>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</si>
  <si>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</si>
  <si>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</si>
  <si>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</si>
  <si>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</si>
  <si>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</si>
  <si>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</si>
  <si>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</si>
  <si>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</si>
  <si>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</si>
  <si>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</si>
  <si>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</si>
  <si>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</si>
  <si>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</si>
  <si>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</si>
  <si>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</si>
  <si>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</si>
  <si>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</si>
  <si>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</si>
  <si>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</si>
  <si>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</si>
  <si>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</si>
  <si>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</si>
  <si>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</si>
  <si>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</si>
  <si>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</si>
  <si>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</si>
  <si>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</si>
  <si>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</si>
  <si>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</si>
  <si>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</si>
  <si>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</si>
  <si>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</si>
  <si>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</si>
  <si>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</si>
  <si>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</si>
  <si>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</si>
  <si>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</si>
  <si>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</si>
  <si>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</si>
  <si>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</si>
  <si>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</si>
  <si>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</si>
  <si>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</si>
  <si>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</si>
  <si>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</si>
  <si>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</si>
  <si>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</si>
  <si>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</si>
  <si>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</si>
  <si>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</si>
  <si>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</si>
  <si>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</si>
  <si>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</si>
  <si>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</si>
  <si>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</si>
  <si>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</si>
  <si>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</si>
  <si>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</si>
  <si>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</si>
  <si>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</si>
  <si>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</si>
  <si>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</si>
  <si>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</si>
  <si>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</si>
  <si>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</si>
  <si>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</si>
  <si>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</si>
  <si>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</si>
  <si>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</si>
  <si>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</si>
  <si>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</si>
  <si>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</si>
  <si>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</si>
  <si>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</si>
  <si>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</si>
  <si>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</si>
  <si>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</si>
  <si>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</si>
  <si>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</si>
  <si>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</si>
  <si>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</si>
  <si>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</si>
  <si>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</si>
  <si>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</si>
  <si>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</si>
  <si>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</si>
  <si>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</si>
  <si>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</si>
  <si>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</si>
  <si>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</si>
  <si>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</si>
  <si>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</si>
  <si>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</si>
  <si>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</si>
  <si>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</si>
  <si>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</si>
  <si>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</si>
  <si>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</si>
  <si>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</si>
  <si>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</si>
  <si>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</si>
  <si>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</si>
  <si>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</si>
  <si>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</si>
  <si>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</si>
  <si>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</si>
  <si>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</si>
  <si>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</si>
  <si>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</si>
  <si>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</si>
  <si>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</si>
  <si>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</si>
  <si>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</si>
  <si>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</si>
  <si>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</si>
  <si>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</si>
  <si>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</si>
  <si>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</si>
  <si>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</si>
  <si>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</si>
  <si>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</si>
  <si>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</si>
  <si>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</si>
  <si>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</si>
  <si>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</si>
  <si>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</si>
  <si>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</si>
  <si>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</si>
  <si>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</si>
  <si>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</si>
  <si>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</si>
  <si>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</si>
  <si>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</si>
  <si>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</si>
  <si>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</si>
  <si>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</si>
  <si>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</si>
  <si>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</si>
  <si>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</si>
  <si>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</si>
  <si>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</si>
  <si>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</si>
  <si>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</si>
  <si>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</si>
  <si>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</si>
  <si>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</si>
  <si>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</si>
  <si>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</si>
  <si>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</si>
  <si>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</si>
  <si>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</si>
  <si>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</si>
  <si>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</si>
  <si>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</si>
  <si>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</si>
  <si>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</si>
  <si>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</si>
  <si>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</si>
  <si>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</si>
  <si>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</si>
  <si>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</si>
  <si>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</si>
  <si>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</si>
  <si>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</si>
  <si>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</si>
  <si>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</si>
  <si>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</si>
  <si>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</si>
  <si>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</si>
  <si>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</si>
  <si>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</si>
  <si>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</si>
  <si>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</si>
  <si>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</si>
  <si>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</si>
  <si>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</si>
  <si>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</si>
  <si>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</si>
  <si>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</si>
  <si>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</si>
  <si>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</si>
  <si>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</si>
  <si>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</si>
  <si>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</si>
  <si>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</si>
  <si>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</si>
  <si>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</si>
  <si>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</si>
  <si>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</si>
  <si>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</si>
  <si>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</si>
  <si>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</si>
  <si>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</si>
  <si>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</si>
  <si>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</si>
  <si>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</si>
  <si>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</si>
  <si>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</si>
  <si>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</si>
  <si>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</si>
  <si>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</si>
  <si>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</si>
  <si>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</si>
  <si>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</si>
  <si>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</si>
  <si>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</si>
  <si>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</si>
  <si>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</si>
  <si>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</si>
  <si>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</si>
  <si>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</si>
  <si>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</si>
  <si>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</si>
  <si>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</si>
  <si>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</si>
  <si>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</si>
  <si>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</si>
  <si>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</si>
  <si>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</si>
  <si>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</si>
  <si>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</si>
  <si>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</si>
  <si>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</si>
  <si>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</si>
  <si>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</si>
  <si>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</si>
  <si>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</si>
  <si>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</si>
  <si>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</si>
  <si>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</si>
  <si>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</si>
  <si>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</si>
  <si>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</si>
  <si>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</si>
  <si>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</si>
  <si>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</si>
  <si>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</si>
  <si>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</si>
  <si>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</si>
  <si>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</si>
  <si>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</si>
  <si>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</si>
  <si>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</si>
  <si>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</si>
  <si>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</si>
  <si>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</si>
  <si>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</si>
  <si>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</si>
  <si>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</si>
  <si>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</si>
  <si>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</si>
  <si>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</si>
  <si>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</si>
  <si>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</si>
  <si>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</si>
  <si>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</si>
  <si>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</si>
  <si>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</si>
  <si>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</si>
  <si>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</si>
  <si>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</si>
  <si>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</si>
  <si>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</si>
  <si>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</si>
  <si>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</si>
  <si>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</si>
  <si>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</si>
  <si>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</si>
  <si>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</si>
  <si>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</si>
  <si>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</si>
  <si>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</si>
  <si>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</si>
  <si>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</si>
  <si>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</si>
  <si>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</si>
  <si>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</si>
  <si>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</si>
  <si>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</si>
  <si>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</si>
  <si>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</si>
  <si>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</si>
  <si>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</si>
  <si>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</si>
  <si>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</si>
  <si>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</si>
  <si>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</si>
  <si>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</si>
  <si>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</si>
  <si>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</si>
  <si>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</si>
  <si>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</si>
  <si>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</si>
  <si>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</si>
  <si>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</si>
  <si>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</si>
  <si>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</si>
  <si>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</si>
  <si>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</si>
  <si>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</si>
  <si>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</si>
  <si>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</si>
  <si>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</si>
  <si>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</si>
  <si>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</si>
  <si>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</si>
  <si>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</si>
  <si>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</si>
  <si>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</si>
  <si>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</si>
  <si>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</si>
  <si>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</si>
  <si>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</si>
  <si>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</si>
  <si>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</si>
  <si>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</si>
  <si>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</si>
  <si>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</si>
  <si>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</si>
  <si>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</si>
  <si>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</si>
  <si>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</si>
  <si>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</si>
  <si>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</si>
  <si>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</si>
  <si>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</si>
  <si>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</si>
  <si>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110A</t>
  </si>
  <si>
    <t>77X</t>
  </si>
  <si>
    <t>605A</t>
  </si>
  <si>
    <t>NLU-NZY</t>
  </si>
  <si>
    <t>NZY-NLU</t>
  </si>
  <si>
    <t>Last bag</t>
  </si>
  <si>
    <t>113A</t>
  </si>
  <si>
    <t>601B</t>
  </si>
  <si>
    <t>111A</t>
  </si>
  <si>
    <t>E95</t>
  </si>
  <si>
    <t>76Y</t>
  </si>
  <si>
    <t>VB 9522I</t>
  </si>
  <si>
    <t>VB 9410</t>
  </si>
  <si>
    <t>NLU-PRG</t>
  </si>
  <si>
    <t>111B</t>
  </si>
  <si>
    <t>XN 1105</t>
  </si>
  <si>
    <t>PRG-NLU</t>
  </si>
  <si>
    <t>Praga Václav Havel</t>
  </si>
  <si>
    <t>601A</t>
  </si>
  <si>
    <t>112B</t>
  </si>
  <si>
    <t>6R 7089</t>
  </si>
  <si>
    <t>VB 7305</t>
  </si>
  <si>
    <t>VB 7304</t>
  </si>
  <si>
    <t>VB 7417</t>
  </si>
  <si>
    <t>VB 7370</t>
  </si>
  <si>
    <t>VB 7371</t>
  </si>
  <si>
    <t>VB 9411</t>
  </si>
  <si>
    <t>ZV 361</t>
  </si>
  <si>
    <t>VB 7416</t>
  </si>
  <si>
    <t>ZV 360</t>
  </si>
  <si>
    <t>Pernocta</t>
  </si>
  <si>
    <t xml:space="preserve">TAR México </t>
  </si>
  <si>
    <t>114A</t>
  </si>
  <si>
    <t>A7 902</t>
  </si>
  <si>
    <t>VB 9386</t>
  </si>
  <si>
    <t>XN 1433</t>
  </si>
  <si>
    <t>XN 1260</t>
  </si>
  <si>
    <t>VB 9387</t>
  </si>
  <si>
    <t>XN 1440</t>
  </si>
  <si>
    <t>VB 7382</t>
  </si>
  <si>
    <t>32Q/321</t>
  </si>
  <si>
    <t>VB 9222I</t>
  </si>
  <si>
    <t>EK 9935</t>
  </si>
  <si>
    <t>EK 9936</t>
  </si>
  <si>
    <t>AC 7242</t>
  </si>
  <si>
    <t>K4 535</t>
  </si>
  <si>
    <t>K4 9164</t>
  </si>
  <si>
    <t>E7 1710</t>
  </si>
  <si>
    <t>134B</t>
  </si>
  <si>
    <t>E7 1711</t>
  </si>
  <si>
    <t>M7 8750</t>
  </si>
  <si>
    <t>M7 8860</t>
  </si>
  <si>
    <t>CX 096</t>
  </si>
  <si>
    <t>CX 097</t>
  </si>
  <si>
    <t>74Y/744</t>
  </si>
  <si>
    <t>5Y 8178</t>
  </si>
  <si>
    <t>VB 9312</t>
  </si>
  <si>
    <t>M7 3228</t>
  </si>
  <si>
    <t>M7 3114</t>
  </si>
  <si>
    <t>VB 9450</t>
  </si>
  <si>
    <t>5Y 8915</t>
  </si>
  <si>
    <t>Y4 7111</t>
  </si>
  <si>
    <t>Y4 7120</t>
  </si>
  <si>
    <t>K4 819</t>
  </si>
  <si>
    <t>K4 810</t>
  </si>
  <si>
    <t>XN 1261</t>
  </si>
  <si>
    <t>XN 1441</t>
  </si>
  <si>
    <t>6R 7081</t>
  </si>
  <si>
    <t>VB 9313</t>
  </si>
  <si>
    <t>Y4 1291</t>
  </si>
  <si>
    <t>75F</t>
  </si>
  <si>
    <t>L3 5218</t>
  </si>
  <si>
    <t>L3 5217</t>
  </si>
  <si>
    <t>VB 9451</t>
  </si>
  <si>
    <t>VB 7383</t>
  </si>
  <si>
    <t>VB 9234</t>
  </si>
  <si>
    <t>XN 1434</t>
  </si>
  <si>
    <t>M7 6442</t>
  </si>
  <si>
    <t>M7 6850</t>
  </si>
  <si>
    <t>Y4 7121</t>
  </si>
  <si>
    <t>CZ 2525</t>
  </si>
  <si>
    <t>CZ 2526</t>
  </si>
  <si>
    <t>VB 7016</t>
  </si>
  <si>
    <t>XN 1764</t>
  </si>
  <si>
    <t>AF 6722</t>
  </si>
  <si>
    <t>AF 6723</t>
  </si>
  <si>
    <t>VB 9400</t>
  </si>
  <si>
    <t>M7 8861</t>
  </si>
  <si>
    <t>VB 9235</t>
  </si>
  <si>
    <t>VB 7017</t>
  </si>
  <si>
    <t>DM 4100</t>
  </si>
  <si>
    <t>DM 4101</t>
  </si>
  <si>
    <t>XN 1435</t>
  </si>
  <si>
    <t>XN 1990</t>
  </si>
  <si>
    <t>XN 1765</t>
  </si>
  <si>
    <t>XN 1102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</si>
</sst>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24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24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pasajeros'!$A$38:$A$53</c:f>
              <c:strCache>
                <c:ptCount val="15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17:00 A 17:59</c:v>
                </c:pt>
                <c:pt idx="10">
                  <c:v>18:00 A 18:59</c:v>
                </c:pt>
                <c:pt idx="11">
                  <c:v>19:00 A 19:59</c:v>
                </c:pt>
                <c:pt idx="12">
                  <c:v>20:00 A 20:59</c:v>
                </c:pt>
                <c:pt idx="13">
                  <c:v>21:59 A 21:59</c:v>
                </c:pt>
                <c:pt idx="14">
                  <c:v>09:00 A 09:59</c:v>
                </c:pt>
              </c:strCache>
            </c:strRef>
          </c:cat>
          <c:val>
            <c:numRef>
              <c:f>'Grafica pasajeros'!$B$38:$B$53</c:f>
              <c:numCache>
                <c:formatCode>General</c:formatCode>
                <c:ptCount val="15"/>
                <c:pt idx="0">
                  <c:v>6</c:v>
                </c:pt>
                <c:pt idx="1">
                  <c:v>2</c:v>
                </c:pt>
                <c:pt idx="2">
                  <c:v>7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24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'!$A$5:$A$19</c:f>
              <c:strCache>
                <c:ptCount val="14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13:00 A 13:59</c:v>
                </c:pt>
                <c:pt idx="4">
                  <c:v>16:00 A 16:59</c:v>
                </c:pt>
                <c:pt idx="5">
                  <c:v>23:00 A 23:59</c:v>
                </c:pt>
                <c:pt idx="6">
                  <c:v>12:00 A 12:59</c:v>
                </c:pt>
                <c:pt idx="7">
                  <c:v>03:00 A 03:59</c:v>
                </c:pt>
                <c:pt idx="8">
                  <c:v>02:00 A 02:59</c:v>
                </c:pt>
                <c:pt idx="9">
                  <c:v>07:00 A 07:59</c:v>
                </c:pt>
                <c:pt idx="10">
                  <c:v>10:00 A 10:59</c:v>
                </c:pt>
                <c:pt idx="11">
                  <c:v>14:00 A 14:59</c:v>
                </c:pt>
                <c:pt idx="12">
                  <c:v>15:00 A 15:59</c:v>
                </c:pt>
                <c:pt idx="13">
                  <c:v>22:00 A 22:59</c:v>
                </c:pt>
              </c:strCache>
            </c:strRef>
          </c:cat>
          <c:val>
            <c:numRef>
              <c:f>'Grafica Carga '!$B$5:$B$19</c:f>
              <c:numCache>
                <c:formatCode>General</c:formatCode>
                <c:ptCount val="1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24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'!$A$31:$A$41</c:f>
              <c:strCache>
                <c:ptCount val="10"/>
                <c:pt idx="0">
                  <c:v>01:00 A 01:59</c:v>
                </c:pt>
                <c:pt idx="1">
                  <c:v>05:00 A 05:59</c:v>
                </c:pt>
                <c:pt idx="2">
                  <c:v>15:00 A 15:59</c:v>
                </c:pt>
                <c:pt idx="3">
                  <c:v>19:00 A 19:59</c:v>
                </c:pt>
                <c:pt idx="4">
                  <c:v>20:00 A 20:59</c:v>
                </c:pt>
                <c:pt idx="5">
                  <c:v>09:00 A 09:59</c:v>
                </c:pt>
                <c:pt idx="6">
                  <c:v>06:00 A 06:59</c:v>
                </c:pt>
                <c:pt idx="7">
                  <c:v>12:00 A 12:59</c:v>
                </c:pt>
                <c:pt idx="8">
                  <c:v>13:00 A 13:59</c:v>
                </c:pt>
                <c:pt idx="9">
                  <c:v>18:00 A 18:59</c:v>
                </c:pt>
              </c:strCache>
            </c:strRef>
          </c:cat>
          <c:val>
            <c:numRef>
              <c:f>'Grafica Carga '!$B$31:$B$41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53.919558796297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Estafeta"/>
        <s v="MasAir"/>
        <s v="Cargolux"/>
        <s v="Emirates Airlines"/>
        <s v="Atlas Air"/>
        <s v="Ethiopian Airlines"/>
        <s v="Aerounión"/>
        <s v="TSM Airline"/>
        <s v="United Parcel Service"/>
        <s v="Air Canada"/>
        <s v="Cargojet Airways"/>
        <s v="Air China"/>
        <s v="Awesome Cargo"/>
        <s v="Lufthansa"/>
        <s v="China Southerrn"/>
        <s v="Cathay Pacific"/>
        <s v=""/>
        <s v="Air France" u="1"/>
        <s v="Kalitta Air" u="1"/>
        <s v="DHL Guatemala" u="1"/>
        <s v="National Airlines Cargo" u="1"/>
        <s v="Silk Way West Airlines" u="1"/>
        <s v="Amerijet International" u="1"/>
        <s v="Turkish Airlines" u="1"/>
        <s v="La Nueva Aerolínea" u="1"/>
        <s v="Qatar Airways" u="1"/>
        <s v="Sun Country Airlines" u="1"/>
        <s v="Suparna" u="1"/>
        <s v="ABX Air" u="1"/>
        <s v="Galistair Trading Limited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22T23:15:00" maxDate="2025-10-23T23:1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3T01:00:00" maxDate="2025-10-24T16:35:00"/>
    </cacheField>
    <cacheField name="[Dep] Service Type" numFmtId="0">
      <sharedItems/>
    </cacheField>
    <cacheField name="Time frame" numFmtId="0">
      <sharedItems containsMixedTypes="1" containsNumber="1" containsInteger="1" minValue="2" maxValue="24"/>
    </cacheField>
    <cacheField name="Time Code llegada" numFmtId="0">
      <sharedItems/>
    </cacheField>
    <cacheField name="Time frame2" numFmtId="0">
      <sharedItems containsMixedTypes="1" containsNumber="1" containsInteger="1" minValue="1" maxValue="24"/>
    </cacheField>
    <cacheField name="Time Code salida" numFmtId="0">
      <sharedItems count="25">
        <s v="01:00 A 01:59"/>
        <s v="05:00 A 05:59"/>
        <s v="03:00 A 03:59"/>
        <s v="04:00 A 04:59"/>
        <s v="06:00 A 06:59"/>
        <s v="19:00 A 19:59"/>
        <s v="09:00 A 09:59"/>
        <s v="20:00 A 20:59"/>
        <s v="12:00 A 12:59"/>
        <s v="16:00 A 16:59"/>
        <s v="13:00 A 13:59"/>
        <s v="15:00 A 15:59"/>
        <s v="23:00 A 23:59"/>
        <s v="18:00 A 18:59"/>
        <s v="00:00 A 00:59"/>
        <e v="#VALUE!"/>
        <s v="07:00 A 07:59" u="1"/>
        <s v="10:00 A 10:59" u="1"/>
        <s v="02:00 A 02:59" u="1"/>
        <s v="08:00 A 08:59" u="1"/>
        <s v="11:00 A 11:59" u="1"/>
        <s v="17:00 A 17:59" u="1"/>
        <s v="21:59 A 21:59" u="1"/>
        <s v="14:00 A 14:59" u="1"/>
        <s v="22:00 A 22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53.919559374997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7">
        <s v="Mexicana de Aviación "/>
        <s v="Viva "/>
        <s v="Aeromexico"/>
        <s v="Volaris"/>
        <s v="Aerus"/>
        <s v="Arajet "/>
        <s v=""/>
        <s v="TAR México " u="1"/>
        <s v="Conviasa" u="1"/>
        <s v="Tar Aerolínea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20T22:20:00" maxDate="2025-10-23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1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24T12:08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22:00 A 22:59"/>
        <s v="09:00 A 09:59"/>
        <s v="16:00 A 16:59"/>
        <s v="20:00 A 20:59"/>
        <s v="21:59 A 21:59"/>
        <s v="23:00 A 23:59"/>
        <s v="00:00 A 00:59"/>
        <s v="03:00 A 03:59"/>
        <s v="05:00 A 05:59"/>
        <s v="07:00 A 07:59"/>
        <s v="08:00 A 08:59"/>
        <s v="10:00 A 10:59"/>
        <s v="11:00 A 11:59"/>
        <s v="12:00 A 12:59"/>
        <s v="13:00 A 13:59"/>
        <s v="14:00 A 14:59"/>
        <s v="15:00 A 15:59"/>
        <s v="17:00 A 17:59"/>
        <s v="18:00 A 18:59"/>
        <s v="19:00 A 19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899-12-31T00:00:00" maxDate="1900-01-23T00:00:00"/>
    </cacheField>
    <cacheField name="Time Code salidas" numFmtId="0">
      <sharedItems count="24">
        <s v="10:00 A 10:59"/>
        <s v="08:00 A 08:59"/>
        <s v="06:00 A 06:59"/>
        <s v="12:00 A 12:59"/>
        <s v="02:00 A 02:59"/>
        <s v="00:00 A 00:59"/>
        <s v="07:00 A 07:59"/>
        <s v="09:00 A 09:59"/>
        <s v="11:00 A 11:59"/>
        <s v="13:00 A 13:59"/>
        <s v="14:00 A 14:59"/>
        <s v="15:00 A 15:59"/>
        <s v="19:00 A 19:59"/>
        <s v="17:00 A 17:59"/>
        <s v="18:00 A 18:59"/>
        <s v="20:00 A 20:59"/>
        <s v="21:59 A 21:59"/>
        <s v="22:00 A 22:59"/>
        <e v="#VALUE!"/>
        <s v="23:00 A 23:59" u="1"/>
        <s v="16:00 A 16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53.919562037037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Estafeta"/>
        <s v="MasAir"/>
        <s v="Cargolux"/>
        <s v="Emirates Airlines"/>
        <s v="Atlas Air"/>
        <s v="Ethiopian Airlines"/>
        <s v="Aerounión"/>
        <s v="TSM Airline"/>
        <s v="United Parcel Service"/>
        <s v="Air Canada"/>
        <s v="Cargojet Airways"/>
        <s v="Air China"/>
        <s v="Awesome Cargo"/>
        <s v="Lufthansa"/>
        <s v="China Southerrn"/>
        <s v="Cathay Pacific"/>
        <s v=""/>
        <s v="Air France" u="1"/>
        <s v="Kalitta Air" u="1"/>
        <s v="DHL Guatemala" u="1"/>
        <s v="National Airlines Cargo" u="1"/>
        <s v="Silk Way West Airlines" u="1"/>
        <s v="Amerijet International" u="1"/>
        <s v="Turkish Airlines" u="1"/>
        <s v="La Nueva Aerolínea" u="1"/>
        <s v="Suparna" u="1"/>
        <s v="McNeely Charter Services" u="1"/>
        <s v="Qatar Airways" u="1"/>
        <s v="Sun Country Airlines" u="1"/>
        <s v="ABX Air" u="1"/>
        <s v="Galistair Trading Limited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22T23:15:00" maxDate="2025-10-23T23:1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3T01:00:00" maxDate="2025-10-24T16:35:00"/>
    </cacheField>
    <cacheField name="[Dep] Service Type" numFmtId="0">
      <sharedItems/>
    </cacheField>
    <cacheField name="Time frame" numFmtId="0">
      <sharedItems containsMixedTypes="1" containsNumber="1" containsInteger="1" minValue="2" maxValue="24"/>
    </cacheField>
    <cacheField name="Time Code llegada" numFmtId="0">
      <sharedItems count="25">
        <s v="23:00 A 23:59"/>
        <s v="01:00 A 01:59"/>
        <s v="02:00 A 02:59"/>
        <s v="03:00 A 03:59"/>
        <s v="05:00 A 05:59"/>
        <s v="06:00 A 06:59"/>
        <s v="07:00 A 07:59"/>
        <s v="08:00 A 08:59"/>
        <s v="10:00 A 10:59"/>
        <s v="11:00 A 11:59"/>
        <s v="12:00 A 12:59"/>
        <s v="13:00 A 13:59"/>
        <s v="14:00 A 14:59"/>
        <s v="15:00 A 15:59"/>
        <s v="16:00 A 16:59"/>
        <s v="17:00 A 17:59"/>
        <s v="22:00 A 22:59"/>
        <e v="#VALUE!"/>
        <s v="21:59 A 21:59" u="1"/>
        <s v="00:00 A 00:59" u="1"/>
        <s v="09:00 A 09:59" u="1"/>
        <s v="19:00 A 19:59" u="1"/>
        <s v="18:00 A 18:59" u="1"/>
        <s v="04:00 A 04:59" u="1"/>
        <s v="20:00 A 20:59" u="1"/>
      </sharedItems>
    </cacheField>
    <cacheField name="Time frame2" numFmtId="0">
      <sharedItems containsMixedTypes="1" containsNumber="1" containsInteger="1" minValue="1" maxValue="24"/>
    </cacheField>
    <cacheField name="Time Code salida" numFmtId="0">
      <sharedItems count="25">
        <s v="01:00 A 01:59"/>
        <s v="05:00 A 05:59"/>
        <s v="03:00 A 03:59"/>
        <s v="04:00 A 04:59"/>
        <s v="06:00 A 06:59"/>
        <s v="19:00 A 19:59"/>
        <s v="09:00 A 09:59"/>
        <s v="20:00 A 20:59"/>
        <s v="12:00 A 12:59"/>
        <s v="16:00 A 16:59"/>
        <s v="13:00 A 13:59"/>
        <s v="15:00 A 15:59"/>
        <s v="23:00 A 23:59"/>
        <s v="18:00 A 18:59"/>
        <s v="00:00 A 00:59"/>
        <e v="#VALUE!"/>
        <s v="07:00 A 07:59" u="1"/>
        <s v="10:00 A 10:59" u="1"/>
        <s v="02:00 A 02:59" u="1"/>
        <s v="08:00 A 08:59" u="1"/>
        <s v="11:00 A 11:59" u="1"/>
        <s v="17:00 A 17:59" u="1"/>
        <s v="21:59 A 21:59" u="1"/>
        <s v="14:00 A 14:59" u="1"/>
        <s v="22:00 A 22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Flight scheduled"/>
    <x v="0"/>
    <n v="734"/>
    <s v="E7 610"/>
    <d v="2025-10-22T23:15:00"/>
    <s v="Merida"/>
    <s v="---"/>
    <s v="601A"/>
    <s v="E7 610"/>
    <s v="San Luis Potosi"/>
    <d v="2025-10-23T01:00:00"/>
    <s v="F"/>
    <n v="24"/>
    <s v="23:00 A 23:59"/>
    <n v="2"/>
    <x v="0"/>
    <s v="22/10/2025"/>
    <n v="0"/>
    <s v="23/10/2025"/>
    <x v="0"/>
  </r>
  <r>
    <n v="2"/>
    <s v="Flight scheduled"/>
    <x v="1"/>
    <n v="333"/>
    <s v="M7 6344"/>
    <d v="2025-10-22T23:35:00"/>
    <s v="Bogota"/>
    <s v="---"/>
    <n v="604"/>
    <s v="M7 6844"/>
    <s v="Los Angeles"/>
    <d v="2025-10-23T01:35:00"/>
    <s v="F"/>
    <n v="24"/>
    <s v="23:00 A 23:59"/>
    <n v="2"/>
    <x v="0"/>
    <s v="22/10/2025"/>
    <n v="0"/>
    <s v="23/10/2025"/>
    <x v="0"/>
  </r>
  <r>
    <n v="3"/>
    <s v="Departed from previous airport"/>
    <x v="2"/>
    <s v="74N"/>
    <s v="CV 5163"/>
    <d v="2025-10-22T23:50:00"/>
    <s v="Hong Kong"/>
    <s v="---"/>
    <n v="603"/>
    <s v="CV 5164"/>
    <s v="Guadalajara"/>
    <d v="2025-10-23T01:50:00"/>
    <s v="F"/>
    <n v="24"/>
    <s v="23:00 A 23:59"/>
    <n v="2"/>
    <x v="0"/>
    <s v="22/10/2025"/>
    <n v="0"/>
    <s v="23/10/2025"/>
    <x v="0"/>
  </r>
  <r>
    <n v="4"/>
    <s v="Departed from previous airport"/>
    <x v="3"/>
    <s v="77F"/>
    <s v="EK 9919"/>
    <d v="2025-10-23T01:30:00"/>
    <s v="Zaragoza"/>
    <s v="---"/>
    <n v="602"/>
    <s v="EK 9919"/>
    <s v="Quito"/>
    <d v="2025-10-23T05:20:00"/>
    <s v="F"/>
    <n v="2"/>
    <s v="01:00 A 01:59"/>
    <n v="6"/>
    <x v="1"/>
    <s v="23/10/2025"/>
    <n v="1"/>
    <s v="23/10/2025"/>
    <x v="0"/>
  </r>
  <r>
    <n v="5"/>
    <s v="Departed from previous airport"/>
    <x v="4"/>
    <s v="74N"/>
    <s v="5Y 562"/>
    <d v="2025-10-23T01:40:00"/>
    <s v="Zaragoza"/>
    <s v="---"/>
    <s v="605A"/>
    <s v="5Y 563"/>
    <s v="Zaragoza"/>
    <d v="2025-10-23T03:40:00"/>
    <s v="F"/>
    <n v="2"/>
    <s v="01:00 A 01:59"/>
    <n v="4"/>
    <x v="2"/>
    <s v="23/10/2025"/>
    <n v="1"/>
    <s v="23/10/2025"/>
    <x v="0"/>
  </r>
  <r>
    <n v="6"/>
    <s v="Flight scheduled"/>
    <x v="5"/>
    <s v="77X"/>
    <s v="ET 3516"/>
    <d v="2025-10-23T02:35:00"/>
    <s v="Zaragoza"/>
    <s v="---"/>
    <n v="604"/>
    <s v="ET 3516"/>
    <s v="Bogota"/>
    <d v="2025-10-23T04:35:00"/>
    <s v="F"/>
    <n v="3"/>
    <s v="02:00 A 02:59"/>
    <n v="5"/>
    <x v="3"/>
    <s v="23/10/2025"/>
    <n v="1"/>
    <s v="23/10/2025"/>
    <x v="0"/>
  </r>
  <r>
    <n v="7"/>
    <s v="Flight scheduled"/>
    <x v="6"/>
    <n v="333"/>
    <s v="6R 4276"/>
    <d v="2025-10-23T03:19:00"/>
    <s v="Bogota"/>
    <s v="---"/>
    <n v="603"/>
    <s v="6R 4276"/>
    <s v="Merida"/>
    <d v="2025-10-23T04:49:00"/>
    <s v="F"/>
    <n v="4"/>
    <s v="03:00 A 03:59"/>
    <n v="5"/>
    <x v="3"/>
    <s v="23/10/2025"/>
    <n v="1"/>
    <s v="23/10/2025"/>
    <x v="0"/>
  </r>
  <r>
    <n v="8"/>
    <s v="Flight scheduled"/>
    <x v="0"/>
    <n v="734"/>
    <s v="E7 615"/>
    <d v="2025-10-23T05:00:00"/>
    <s v="San Luis Potosi"/>
    <s v="---"/>
    <s v="601B"/>
    <s v="E7 615"/>
    <s v="Merida"/>
    <d v="2025-10-23T05:30:00"/>
    <s v="F"/>
    <n v="6"/>
    <s v="05:00 A 05:59"/>
    <n v="6"/>
    <x v="1"/>
    <s v="23/10/2025"/>
    <n v="1"/>
    <s v="23/10/2025"/>
    <x v="0"/>
  </r>
  <r>
    <n v="9"/>
    <s v="Flight scheduled"/>
    <x v="7"/>
    <s v="DC9"/>
    <s v="SM 1711"/>
    <d v="2025-10-23T05:35:00"/>
    <s v="San Luis Potosi"/>
    <s v="---"/>
    <s v="601A"/>
    <s v="SM 1711"/>
    <s v="Villahermosa"/>
    <d v="2025-10-23T06:05:00"/>
    <s v="F"/>
    <n v="6"/>
    <s v="05:00 A 05:59"/>
    <n v="7"/>
    <x v="4"/>
    <s v="23/10/2025"/>
    <n v="1"/>
    <s v="23/10/2025"/>
    <x v="0"/>
  </r>
  <r>
    <n v="10"/>
    <s v="Flight scheduled"/>
    <x v="8"/>
    <n v="763"/>
    <s v="5X 320"/>
    <d v="2025-10-23T06:19:00"/>
    <s v="Louisville"/>
    <s v="---"/>
    <s v="602A"/>
    <s v="5X 321"/>
    <s v="Louisville"/>
    <d v="2025-10-23T19:38:00"/>
    <s v="F"/>
    <n v="7"/>
    <s v="06:00 A 06:59"/>
    <n v="20"/>
    <x v="5"/>
    <s v="23/10/2025"/>
    <n v="1"/>
    <s v="23/10/2025"/>
    <x v="0"/>
  </r>
  <r>
    <n v="11"/>
    <s v="Flight scheduled"/>
    <x v="9"/>
    <n v="763"/>
    <s v="AC 7248"/>
    <d v="2025-10-23T07:55:00"/>
    <s v="Toronto"/>
    <s v="---"/>
    <s v="603A"/>
    <s v="AC 7309"/>
    <s v="Dallas Fort Worth"/>
    <d v="2025-10-23T09:55:00"/>
    <s v="F"/>
    <n v="8"/>
    <s v="07:00 A 07:59"/>
    <n v="10"/>
    <x v="6"/>
    <s v="23/10/2025"/>
    <n v="1"/>
    <s v="23/10/2025"/>
    <x v="0"/>
  </r>
  <r>
    <n v="12"/>
    <s v="Flight scheduled"/>
    <x v="10"/>
    <s v="76Y"/>
    <s v="W8 952"/>
    <d v="2025-10-23T08:30:00"/>
    <s v="Cincinnati"/>
    <s v="---"/>
    <s v="602B"/>
    <s v="W8 951"/>
    <s v="Cincinnati"/>
    <d v="2025-10-23T20:00:00"/>
    <s v="F"/>
    <n v="9"/>
    <s v="08:00 A 08:59"/>
    <n v="21"/>
    <x v="7"/>
    <s v="23/10/2025"/>
    <n v="1"/>
    <s v="23/10/2025"/>
    <x v="0"/>
  </r>
  <r>
    <n v="13"/>
    <s v="Flight scheduled"/>
    <x v="11"/>
    <s v="77F"/>
    <s v="CA 3125"/>
    <d v="2025-10-23T10:10:00"/>
    <s v="Anchorage"/>
    <s v="---"/>
    <s v="605A"/>
    <s v="CA 3126"/>
    <s v="Los Angeles"/>
    <d v="2025-10-23T12:40:00"/>
    <s v="F"/>
    <n v="11"/>
    <s v="10:00 A 10:59"/>
    <n v="13"/>
    <x v="8"/>
    <s v="23/10/2025"/>
    <n v="1"/>
    <s v="23/10/2025"/>
    <x v="0"/>
  </r>
  <r>
    <n v="14"/>
    <s v="Flight scheduled"/>
    <x v="10"/>
    <s v="76Y"/>
    <s v="W8 920"/>
    <d v="2025-10-23T10:43:00"/>
    <s v="Guadalajara"/>
    <s v="---"/>
    <s v="601B"/>
    <s v="W8 919"/>
    <s v="Guadalajara"/>
    <d v="2025-10-23T16:40:00"/>
    <s v="F"/>
    <n v="11"/>
    <s v="10:00 A 10:59"/>
    <n v="17"/>
    <x v="9"/>
    <s v="23/10/2025"/>
    <n v="1"/>
    <s v="23/10/2025"/>
    <x v="0"/>
  </r>
  <r>
    <n v="15"/>
    <s v="Flight scheduled"/>
    <x v="10"/>
    <s v="76Y"/>
    <s v="W8 2020"/>
    <d v="2025-10-23T11:00:00"/>
    <s v="Cincinnati"/>
    <s v="---"/>
    <s v="601A"/>
    <s v="W8 2001"/>
    <s v="Hamilton"/>
    <d v="2025-10-23T13:30:00"/>
    <s v="F"/>
    <n v="12"/>
    <s v="11:00 A 11:59"/>
    <n v="14"/>
    <x v="10"/>
    <s v="23/10/2025"/>
    <n v="1"/>
    <s v="23/10/2025"/>
    <x v="0"/>
  </r>
  <r>
    <n v="16"/>
    <s v="Flight scheduled"/>
    <x v="12"/>
    <n v="332"/>
    <s v="A7 902"/>
    <d v="2025-10-23T12:10:00"/>
    <s v="Anchorage"/>
    <s v="---"/>
    <n v="602"/>
    <s v="A7 901"/>
    <s v="Anchorage"/>
    <d v="2025-10-24T16:35:00"/>
    <s v="F"/>
    <n v="13"/>
    <s v="12:00 A 12:59"/>
    <n v="17"/>
    <x v="9"/>
    <s v="23/10/2025"/>
    <n v="1"/>
    <s v="24/10/2025"/>
    <x v="1"/>
  </r>
  <r>
    <n v="17"/>
    <s v="Flight scheduled"/>
    <x v="1"/>
    <n v="332"/>
    <s v="M7 3629"/>
    <d v="2025-10-23T13:20:00"/>
    <s v="Anchorage"/>
    <s v="---"/>
    <n v="604"/>
    <s v="M7 8741"/>
    <s v="San Jose"/>
    <d v="2025-10-23T15:50:00"/>
    <s v="F"/>
    <n v="14"/>
    <s v="13:00 A 13:59"/>
    <n v="16"/>
    <x v="11"/>
    <s v="23/10/2025"/>
    <n v="1"/>
    <s v="23/10/2025"/>
    <x v="0"/>
  </r>
  <r>
    <n v="18"/>
    <s v="Flight scheduled"/>
    <x v="1"/>
    <n v="333"/>
    <s v="M7 6845"/>
    <d v="2025-10-23T13:30:00"/>
    <s v="Guadalajara"/>
    <s v="---"/>
    <n v="603"/>
    <s v="M7 6441"/>
    <s v="Bogota"/>
    <d v="2025-10-23T15:50:00"/>
    <s v="F"/>
    <n v="14"/>
    <s v="13:00 A 13:59"/>
    <n v="16"/>
    <x v="11"/>
    <s v="23/10/2025"/>
    <n v="1"/>
    <s v="23/10/2025"/>
    <x v="0"/>
  </r>
  <r>
    <n v="19"/>
    <s v="Flight scheduled"/>
    <x v="2"/>
    <s v="74Y"/>
    <s v="CV 6684"/>
    <d v="2025-10-23T14:10:00"/>
    <s v="Luxembourg"/>
    <s v="---"/>
    <s v="605A"/>
    <s v="CV 6694"/>
    <s v="Guadalajara"/>
    <d v="2025-10-23T16:10:00"/>
    <s v="F"/>
    <n v="15"/>
    <s v="14:00 A 14:59"/>
    <n v="17"/>
    <x v="9"/>
    <s v="23/10/2025"/>
    <n v="1"/>
    <s v="23/10/2025"/>
    <x v="0"/>
  </r>
  <r>
    <n v="20"/>
    <s v="Flight scheduled"/>
    <x v="4"/>
    <s v="77F"/>
    <s v="5Y 346"/>
    <d v="2025-10-23T15:25:00"/>
    <s v="Anchorage"/>
    <s v="---"/>
    <n v="602"/>
    <s v="5Y 346"/>
    <s v="Quito"/>
    <d v="2025-10-23T23:25:00"/>
    <s v="F"/>
    <n v="16"/>
    <s v="15:00 A 15:59"/>
    <n v="24"/>
    <x v="12"/>
    <s v="23/10/2025"/>
    <n v="1"/>
    <s v="23/10/2025"/>
    <x v="0"/>
  </r>
  <r>
    <n v="21"/>
    <s v="Flight scheduled"/>
    <x v="13"/>
    <s v="77X"/>
    <s v="LH 8224"/>
    <d v="2025-10-23T16:10:00"/>
    <s v="Frankfurt"/>
    <s v="---"/>
    <n v="603"/>
    <s v="LH 8225"/>
    <s v="Guadalajara"/>
    <d v="2025-10-23T18:40:00"/>
    <s v="F"/>
    <n v="17"/>
    <s v="16:00 A 16:59"/>
    <n v="19"/>
    <x v="13"/>
    <s v="23/10/2025"/>
    <n v="1"/>
    <s v="23/10/2025"/>
    <x v="0"/>
  </r>
  <r>
    <n v="22"/>
    <s v="Flight scheduled"/>
    <x v="14"/>
    <s v="77F"/>
    <s v="CZ 2541"/>
    <d v="2025-10-23T17:05:00"/>
    <s v="Harbin"/>
    <s v="---"/>
    <s v="605A"/>
    <s v="CZ 2542"/>
    <s v="Shanghai"/>
    <d v="2025-10-23T20:05:00"/>
    <s v="F"/>
    <n v="18"/>
    <s v="17:00 A 17:59"/>
    <n v="21"/>
    <x v="7"/>
    <s v="23/10/2025"/>
    <n v="1"/>
    <s v="23/10/2025"/>
    <x v="0"/>
  </r>
  <r>
    <n v="23"/>
    <s v="Flight scheduled"/>
    <x v="15"/>
    <s v="74N"/>
    <s v="CX 086"/>
    <d v="2025-10-23T17:50:00"/>
    <s v="Anchorage"/>
    <s v="---"/>
    <n v="604"/>
    <s v="CX 087"/>
    <s v="Anchorage"/>
    <d v="2025-10-23T19:50:00"/>
    <s v="F"/>
    <n v="18"/>
    <s v="17:00 A 17:59"/>
    <n v="20"/>
    <x v="5"/>
    <s v="23/10/2025"/>
    <n v="1"/>
    <s v="23/10/2025"/>
    <x v="0"/>
  </r>
  <r>
    <n v="24"/>
    <s v="Flight scheduled"/>
    <x v="6"/>
    <n v="332"/>
    <s v="6R 4260"/>
    <d v="2025-10-23T17:50:00"/>
    <s v="Bogota"/>
    <s v="---"/>
    <n v="602"/>
    <s v="6R 4260"/>
    <s v="Los Angeles"/>
    <d v="2025-10-23T19:20:00"/>
    <s v="F"/>
    <n v="18"/>
    <s v="17:00 A 17:59"/>
    <n v="20"/>
    <x v="5"/>
    <s v="23/10/2025"/>
    <n v="1"/>
    <s v="23/10/2025"/>
    <x v="0"/>
  </r>
  <r>
    <n v="25"/>
    <s v="Flight scheduled"/>
    <x v="6"/>
    <n v="333"/>
    <s v="6R 7089"/>
    <d v="2025-10-23T22:20:00"/>
    <s v="Guadalajara"/>
    <s v="---"/>
    <n v="604"/>
    <s v="6R 7089"/>
    <s v="San Jose"/>
    <d v="2025-10-24T00:45:00"/>
    <s v="F"/>
    <n v="23"/>
    <s v="22:00 A 22:59"/>
    <n v="1"/>
    <x v="14"/>
    <s v="23/10/2025"/>
    <n v="1"/>
    <s v="24/10/2025"/>
    <x v="1"/>
  </r>
  <r>
    <n v="26"/>
    <s v="Flight scheduled"/>
    <x v="0"/>
    <n v="734"/>
    <s v="E7 610"/>
    <d v="2025-10-23T23:15:00"/>
    <s v="Merida"/>
    <s v="---"/>
    <s v="601B"/>
    <s v="E7 610"/>
    <s v="San Luis Potosi"/>
    <d v="2025-10-24T01:00:00"/>
    <s v="F"/>
    <n v="24"/>
    <s v="23:00 A 23:59"/>
    <n v="2"/>
    <x v="0"/>
    <s v="23/10/2025"/>
    <n v="1"/>
    <s v="24/10/2025"/>
    <x v="1"/>
  </r>
  <r>
    <n v="27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8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9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0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1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2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3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4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5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6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7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8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9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0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1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2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3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4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5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6"/>
    <s v=""/>
    <x v="16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E95"/>
    <s v="XN 1105"/>
    <d v="2025-10-20T22:20:00"/>
    <s v="Monterrey"/>
    <n v="2"/>
    <s v="108A"/>
    <s v="XN 1780"/>
    <s v="Tulum"/>
    <d v="2025-10-23T10:00:00"/>
    <s v="J"/>
    <d v="1900-01-22T00:00:00"/>
    <x v="0"/>
    <d v="1900-01-10T00:00:00"/>
    <x v="0"/>
    <s v="20/10/2025"/>
    <x v="0"/>
    <s v="23/10/2025"/>
    <x v="0"/>
  </r>
  <r>
    <n v="2"/>
    <s v="Last bag"/>
    <x v="0"/>
    <s v="73K"/>
    <s v="XN 1991"/>
    <d v="2025-10-22T09:40:00"/>
    <s v="Ixtepec"/>
    <n v="2"/>
    <s v="108A"/>
    <s v="XN 1140"/>
    <s v="Ciudad Victoria"/>
    <d v="2025-10-23T08:00:00"/>
    <s v="J"/>
    <d v="1900-01-09T00:00:00"/>
    <x v="1"/>
    <d v="1900-01-08T00:00:00"/>
    <x v="1"/>
    <s v="22/10/2025"/>
    <x v="0"/>
    <s v="23/10/2025"/>
    <x v="0"/>
  </r>
  <r>
    <n v="3"/>
    <s v="Flight activated"/>
    <x v="1"/>
    <s v="32N"/>
    <s v="VB 9411"/>
    <d v="2025-10-22T16:05:00"/>
    <s v="Merida"/>
    <n v="1"/>
    <s v="112B"/>
    <s v="VB 7378"/>
    <s v="Monterrey"/>
    <d v="2025-10-23T06:00:00"/>
    <s v="J"/>
    <d v="1900-01-16T00:00:00"/>
    <x v="2"/>
    <d v="1900-01-06T00:00:00"/>
    <x v="2"/>
    <s v="22/10/2025"/>
    <x v="0"/>
    <s v="23/10/2025"/>
    <x v="0"/>
  </r>
  <r>
    <n v="4"/>
    <s v="Flight activated"/>
    <x v="1"/>
    <n v="321"/>
    <s v="VB 9293"/>
    <d v="2025-10-22T20:20:00"/>
    <s v="Huatulco"/>
    <n v="2"/>
    <s v="107A"/>
    <s v="VB 9520"/>
    <s v="Guadalajara"/>
    <d v="2025-10-23T06:00:00"/>
    <s v="J"/>
    <d v="1900-01-20T00:00:00"/>
    <x v="3"/>
    <d v="1900-01-06T00:00:00"/>
    <x v="2"/>
    <s v="22/10/2025"/>
    <x v="0"/>
    <s v="23/10/2025"/>
    <x v="0"/>
  </r>
  <r>
    <n v="5"/>
    <s v="Flight activated"/>
    <x v="2"/>
    <s v="E90"/>
    <s v="AM 2041"/>
    <d v="2025-10-22T20:42:00"/>
    <s v="Oaxaca"/>
    <n v="3"/>
    <s v="111B"/>
    <s v="AM 878"/>
    <s v="Merida"/>
    <d v="2025-10-23T12:08:00"/>
    <s v="J"/>
    <d v="1900-01-20T00:00:00"/>
    <x v="3"/>
    <d v="1900-01-12T00:00:00"/>
    <x v="3"/>
    <s v="22/10/2025"/>
    <x v="0"/>
    <s v="23/10/2025"/>
    <x v="0"/>
  </r>
  <r>
    <n v="6"/>
    <s v="Departed from previous airport"/>
    <x v="2"/>
    <s v="E90"/>
    <s v="AM 871"/>
    <d v="2025-10-22T21:15:00"/>
    <s v="Veracruz"/>
    <n v="3"/>
    <s v="110A"/>
    <s v="AM 592"/>
    <s v="Tulum"/>
    <d v="2025-10-23T08:31:00"/>
    <s v="J"/>
    <d v="1900-01-21T00:00:00"/>
    <x v="4"/>
    <d v="1900-01-08T00:00:00"/>
    <x v="1"/>
    <s v="22/10/2025"/>
    <x v="0"/>
    <s v="23/10/2025"/>
    <x v="0"/>
  </r>
  <r>
    <n v="7"/>
    <s v="Flight scheduled"/>
    <x v="0"/>
    <s v="E95"/>
    <s v="XN 1105"/>
    <d v="2025-10-22T22:20:00"/>
    <s v="Monterrey"/>
    <n v="2"/>
    <s v="108B"/>
    <s v="XN 1432"/>
    <s v="Guadalajara"/>
    <d v="2025-10-23T10:30:00"/>
    <s v="J"/>
    <d v="1900-01-22T00:00:00"/>
    <x v="0"/>
    <d v="1900-01-10T00:00:00"/>
    <x v="0"/>
    <s v="22/10/2025"/>
    <x v="0"/>
    <s v="23/10/2025"/>
    <x v="0"/>
  </r>
  <r>
    <n v="8"/>
    <s v="Flight activated"/>
    <x v="3"/>
    <n v="320"/>
    <s v="Y4 3534"/>
    <d v="2025-10-22T22:48:00"/>
    <s v="Cancun"/>
    <n v="2"/>
    <s v="109A"/>
    <s v="Y4 7110"/>
    <s v="Merida"/>
    <d v="2025-10-23T06:58:00"/>
    <s v="J"/>
    <d v="1900-01-22T00:00:00"/>
    <x v="0"/>
    <d v="1900-01-06T00:00:00"/>
    <x v="2"/>
    <s v="22/10/2025"/>
    <x v="0"/>
    <s v="23/10/2025"/>
    <x v="0"/>
  </r>
  <r>
    <n v="9"/>
    <s v="Flight scheduled"/>
    <x v="1"/>
    <n v="321"/>
    <s v="VB 2288"/>
    <d v="2025-10-22T23:25:00"/>
    <s v="Cancun"/>
    <n v="1"/>
    <n v="502"/>
    <s v="VB 2281"/>
    <s v="Cancun"/>
    <d v="2025-10-23T06:15:00"/>
    <s v="J"/>
    <d v="1900-01-23T00:00:00"/>
    <x v="5"/>
    <d v="1900-01-06T00:00:00"/>
    <x v="2"/>
    <s v="22/10/2025"/>
    <x v="0"/>
    <s v="23/10/2025"/>
    <x v="0"/>
  </r>
  <r>
    <n v="10"/>
    <s v="Flight scheduled"/>
    <x v="1"/>
    <n v="321"/>
    <s v="VB 9405"/>
    <d v="2025-10-22T23:40:00"/>
    <s v="Monterrey"/>
    <n v="1"/>
    <s v="112A"/>
    <s v="VB 842"/>
    <s v="Jose Marti "/>
    <d v="2025-10-23T06:40:00"/>
    <s v="J"/>
    <d v="1900-01-23T00:00:00"/>
    <x v="5"/>
    <d v="1900-01-06T00:00:00"/>
    <x v="2"/>
    <s v="22/10/2025"/>
    <x v="0"/>
    <s v="23/10/2025"/>
    <x v="0"/>
  </r>
  <r>
    <n v="11"/>
    <s v="Flight scheduled"/>
    <x v="1"/>
    <n v="320"/>
    <s v="VB 9523"/>
    <d v="2025-10-22T23:55:00"/>
    <s v="Guadalajara"/>
    <n v="3"/>
    <n v="505"/>
    <s v="VB 9532"/>
    <s v="Matamoros"/>
    <d v="2025-10-23T06:40:00"/>
    <s v="J"/>
    <d v="1900-01-23T00:00:00"/>
    <x v="5"/>
    <d v="1900-01-06T00:00:00"/>
    <x v="2"/>
    <s v="22/10/2025"/>
    <x v="0"/>
    <s v="23/10/2025"/>
    <x v="0"/>
  </r>
  <r>
    <n v="12"/>
    <s v="Flight activated"/>
    <x v="3"/>
    <s v="32N"/>
    <s v="Y4 3296"/>
    <d v="2025-10-23T00:57:00"/>
    <s v="Tijuana"/>
    <n v="2"/>
    <s v="109B"/>
    <s v="Y4 3297"/>
    <s v="Tijuana"/>
    <d v="2025-10-23T02:23:00"/>
    <s v="J"/>
    <d v="1899-12-31T00:00:00"/>
    <x v="6"/>
    <d v="1900-01-02T00:00:00"/>
    <x v="4"/>
    <s v="23/10/2025"/>
    <x v="1"/>
    <s v="23/10/2025"/>
    <x v="0"/>
  </r>
  <r>
    <n v="13"/>
    <s v="Flight scheduled"/>
    <x v="0"/>
    <n v="738"/>
    <s v="XN 1205"/>
    <d v="2025-10-23T03:14:00"/>
    <s v="Tijuana"/>
    <n v="1"/>
    <s v="108A"/>
    <n v="0"/>
    <s v=""/>
    <d v="1899-12-30T00:00:00"/>
    <s v="J"/>
    <d v="1900-01-03T00:00:00"/>
    <x v="7"/>
    <d v="1899-12-31T00:00:00"/>
    <x v="5"/>
    <s v="23/10/2025"/>
    <x v="1"/>
    <s v="00/01/1900"/>
    <x v="1"/>
  </r>
  <r>
    <n v="14"/>
    <s v="Flight scheduled"/>
    <x v="1"/>
    <n v="320"/>
    <s v="VB 771"/>
    <d v="2025-10-23T05:25:00"/>
    <s v="Bogota"/>
    <n v="6"/>
    <s v="114A"/>
    <s v="VB 9222"/>
    <s v="Puerto Escondido"/>
    <d v="2025-10-23T07:10:00"/>
    <s v="J"/>
    <d v="1900-01-05T00:00:00"/>
    <x v="8"/>
    <d v="1900-01-07T00:00:00"/>
    <x v="6"/>
    <s v="23/10/2025"/>
    <x v="1"/>
    <s v="23/10/2025"/>
    <x v="0"/>
  </r>
  <r>
    <n v="15"/>
    <s v="Flight scheduled"/>
    <x v="1"/>
    <n v="320"/>
    <s v="VB 7240"/>
    <d v="2025-10-23T07:25:00"/>
    <s v="Guadalajara"/>
    <n v="1"/>
    <s v="107B"/>
    <s v="VB 7240"/>
    <s v="Tulum"/>
    <d v="2025-10-23T07:55:00"/>
    <s v="J"/>
    <d v="1900-01-07T00:00:00"/>
    <x v="9"/>
    <d v="1900-01-07T00:00:00"/>
    <x v="6"/>
    <s v="23/10/2025"/>
    <x v="1"/>
    <s v="23/10/2025"/>
    <x v="0"/>
  </r>
  <r>
    <n v="16"/>
    <s v="Flight scheduled"/>
    <x v="1"/>
    <n v="320"/>
    <s v="VB 7344"/>
    <d v="2025-10-23T07:30:00"/>
    <s v="Bajio "/>
    <n v="1"/>
    <n v="502"/>
    <s v="VB 7344"/>
    <s v="Chihuahua"/>
    <d v="2025-10-23T08:00:00"/>
    <s v="J"/>
    <d v="1900-01-07T00:00:00"/>
    <x v="9"/>
    <d v="1900-01-08T00:00:00"/>
    <x v="1"/>
    <s v="23/10/2025"/>
    <x v="1"/>
    <s v="23/10/2025"/>
    <x v="0"/>
  </r>
  <r>
    <n v="17"/>
    <s v="Flight scheduled"/>
    <x v="1"/>
    <n v="320"/>
    <s v="VB 7332"/>
    <d v="2025-10-23T07:35:00"/>
    <s v="Monterrey"/>
    <n v="1"/>
    <s v="107A"/>
    <s v="VB 7332"/>
    <s v="Villahermosa"/>
    <d v="2025-10-23T08:05:00"/>
    <s v="J"/>
    <d v="1900-01-07T00:00:00"/>
    <x v="9"/>
    <d v="1900-01-08T00:00:00"/>
    <x v="1"/>
    <s v="23/10/2025"/>
    <x v="1"/>
    <s v="23/10/2025"/>
    <x v="0"/>
  </r>
  <r>
    <n v="18"/>
    <s v="Flight scheduled"/>
    <x v="1"/>
    <n v="320"/>
    <s v="VB 2272"/>
    <d v="2025-10-23T07:40:00"/>
    <s v="Cancun"/>
    <n v="2"/>
    <s v="115B"/>
    <s v="VB 2273"/>
    <s v="Cancun"/>
    <d v="2025-10-23T08:30:00"/>
    <s v="J"/>
    <d v="1900-01-07T00:00:00"/>
    <x v="9"/>
    <d v="1900-01-08T00:00:00"/>
    <x v="1"/>
    <s v="23/10/2025"/>
    <x v="1"/>
    <s v="23/10/2025"/>
    <x v="0"/>
  </r>
  <r>
    <n v="19"/>
    <s v="Flight scheduled"/>
    <x v="1"/>
    <n v="321"/>
    <s v="VB 7350"/>
    <d v="2025-10-23T07:55:00"/>
    <s v="Merida"/>
    <n v="2"/>
    <n v="505"/>
    <s v="VB 7350"/>
    <s v="Puerto Vallarta"/>
    <d v="2025-10-23T08:35:00"/>
    <s v="J"/>
    <d v="1900-01-07T00:00:00"/>
    <x v="9"/>
    <d v="1900-01-08T00:00:00"/>
    <x v="1"/>
    <s v="23/10/2025"/>
    <x v="1"/>
    <s v="23/10/2025"/>
    <x v="0"/>
  </r>
  <r>
    <n v="20"/>
    <s v="Flight activated"/>
    <x v="3"/>
    <s v="32N"/>
    <s v="Y4 1290"/>
    <d v="2025-10-23T08:03:00"/>
    <s v="Guadalajara"/>
    <n v="2"/>
    <s v="109A"/>
    <s v="Y4 3533"/>
    <s v="Cancun"/>
    <d v="2025-10-23T08:46:00"/>
    <s v="J"/>
    <d v="1900-01-08T00:00:00"/>
    <x v="10"/>
    <d v="1900-01-08T00:00:00"/>
    <x v="1"/>
    <s v="23/10/2025"/>
    <x v="1"/>
    <s v="23/10/2025"/>
    <x v="0"/>
  </r>
  <r>
    <n v="21"/>
    <s v="Flight scheduled"/>
    <x v="2"/>
    <s v="E90"/>
    <s v="AM 287"/>
    <d v="2025-10-23T08:55:00"/>
    <s v="Guadalajara"/>
    <n v="3"/>
    <s v="110B"/>
    <s v="AM 2436"/>
    <s v="Colima"/>
    <d v="2025-10-23T09:35:00"/>
    <s v="J"/>
    <d v="1900-01-08T00:00:00"/>
    <x v="10"/>
    <d v="1900-01-09T00:00:00"/>
    <x v="7"/>
    <s v="23/10/2025"/>
    <x v="1"/>
    <s v="23/10/2025"/>
    <x v="0"/>
  </r>
  <r>
    <n v="22"/>
    <s v="Flight scheduled"/>
    <x v="1"/>
    <n v="321"/>
    <s v="VB 9521"/>
    <d v="2025-10-23T09:30:00"/>
    <s v="Guadalajara"/>
    <n v="1"/>
    <n v="502"/>
    <s v="VB 5069"/>
    <s v="Tijuana"/>
    <d v="2025-10-23T10:15:00"/>
    <s v="J"/>
    <d v="1900-01-09T00:00:00"/>
    <x v="1"/>
    <d v="1900-01-10T00:00:00"/>
    <x v="0"/>
    <s v="23/10/2025"/>
    <x v="1"/>
    <s v="23/10/2025"/>
    <x v="0"/>
  </r>
  <r>
    <n v="23"/>
    <s v="Flight scheduled"/>
    <x v="4"/>
    <s v="CNF"/>
    <s v="ZV 341"/>
    <d v="2025-10-23T09:45:00"/>
    <s v="San Luis Potosi"/>
    <n v="3"/>
    <n v="501"/>
    <s v="ZV 360"/>
    <s v="Ciudad Victoria"/>
    <d v="2025-10-23T10:16:00"/>
    <s v="J"/>
    <d v="1900-01-09T00:00:00"/>
    <x v="1"/>
    <d v="1900-01-10T00:00:00"/>
    <x v="0"/>
    <s v="23/10/2025"/>
    <x v="1"/>
    <s v="23/10/2025"/>
    <x v="0"/>
  </r>
  <r>
    <n v="24"/>
    <s v="Flight scheduled"/>
    <x v="5"/>
    <s v="7M8"/>
    <s v="DM 7104"/>
    <d v="2025-10-23T09:51:00"/>
    <s v="Punta Cana"/>
    <n v="6"/>
    <s v="114A"/>
    <s v="DM 7105"/>
    <s v="Punta Cana"/>
    <d v="2025-10-23T10:51:00"/>
    <s v="J"/>
    <d v="1900-01-09T00:00:00"/>
    <x v="1"/>
    <d v="1900-01-10T00:00:00"/>
    <x v="0"/>
    <s v="23/10/2025"/>
    <x v="1"/>
    <s v="23/10/2025"/>
    <x v="0"/>
  </r>
  <r>
    <n v="25"/>
    <s v="Flight scheduled"/>
    <x v="1"/>
    <n v="321"/>
    <s v="VB 7428"/>
    <d v="2025-10-23T09:55:00"/>
    <s v="Tijuana"/>
    <n v="2"/>
    <n v="505"/>
    <s v="VB 7428"/>
    <s v="Tuxtla Gutierrez"/>
    <d v="2025-10-23T10:35:00"/>
    <s v="J"/>
    <d v="1900-01-09T00:00:00"/>
    <x v="1"/>
    <d v="1900-01-10T00:00:00"/>
    <x v="0"/>
    <s v="23/10/2025"/>
    <x v="1"/>
    <s v="23/10/2025"/>
    <x v="0"/>
  </r>
  <r>
    <n v="26"/>
    <s v="Flight scheduled"/>
    <x v="1"/>
    <n v="320"/>
    <s v="VB 9401"/>
    <d v="2025-10-23T10:05:00"/>
    <s v="Monterrey"/>
    <n v="2"/>
    <s v="115B"/>
    <s v="VB 9402"/>
    <s v="Monterrey"/>
    <d v="2025-10-23T10:55:00"/>
    <s v="J"/>
    <d v="1900-01-10T00:00:00"/>
    <x v="11"/>
    <d v="1900-01-10T00:00:00"/>
    <x v="0"/>
    <s v="23/10/2025"/>
    <x v="1"/>
    <s v="23/10/2025"/>
    <x v="0"/>
  </r>
  <r>
    <n v="27"/>
    <s v="Flight scheduled"/>
    <x v="1"/>
    <n v="320"/>
    <s v="VB 9533"/>
    <d v="2025-10-23T10:15:00"/>
    <s v="Matamoros"/>
    <n v="2"/>
    <s v="107B"/>
    <s v="VB 9428"/>
    <s v="Tepic"/>
    <d v="2025-10-23T11:10:00"/>
    <s v="J"/>
    <d v="1900-01-10T00:00:00"/>
    <x v="11"/>
    <d v="1900-01-11T00:00:00"/>
    <x v="8"/>
    <s v="23/10/2025"/>
    <x v="1"/>
    <s v="23/10/2025"/>
    <x v="0"/>
  </r>
  <r>
    <n v="28"/>
    <s v="Flight scheduled"/>
    <x v="1"/>
    <n v="321"/>
    <s v="VB 9223"/>
    <d v="2025-10-23T10:20:00"/>
    <s v="Puerto Escondido"/>
    <n v="1"/>
    <s v="106B"/>
    <s v="VB 9294"/>
    <s v="Huatulco"/>
    <d v="2025-10-23T11:05:00"/>
    <s v="J"/>
    <d v="1900-01-10T00:00:00"/>
    <x v="11"/>
    <d v="1900-01-11T00:00:00"/>
    <x v="8"/>
    <s v="23/10/2025"/>
    <x v="1"/>
    <s v="23/10/2025"/>
    <x v="0"/>
  </r>
  <r>
    <n v="29"/>
    <s v="Flight scheduled"/>
    <x v="1"/>
    <n v="320"/>
    <s v="VB 7442"/>
    <d v="2025-10-23T10:50:00"/>
    <s v="San Jose Del Cabo"/>
    <n v="1"/>
    <s v="106A"/>
    <s v="VB 7442"/>
    <s v="Cancun"/>
    <d v="2025-10-23T11:20:00"/>
    <s v="J"/>
    <d v="1900-01-10T00:00:00"/>
    <x v="11"/>
    <d v="1900-01-11T00:00:00"/>
    <x v="8"/>
    <s v="23/10/2025"/>
    <x v="1"/>
    <s v="23/10/2025"/>
    <x v="0"/>
  </r>
  <r>
    <n v="30"/>
    <s v="Flight scheduled"/>
    <x v="0"/>
    <n v="738"/>
    <s v="XN 1141"/>
    <d v="2025-10-23T11:00:00"/>
    <s v="Ciudad Victoria"/>
    <n v="3"/>
    <s v="108A"/>
    <s v="XN 1922"/>
    <s v="Palenque"/>
    <d v="2025-10-23T11:50:00"/>
    <s v="J"/>
    <d v="1900-01-11T00:00:00"/>
    <x v="12"/>
    <d v="1900-01-11T00:00:00"/>
    <x v="8"/>
    <s v="23/10/2025"/>
    <x v="1"/>
    <s v="23/10/2025"/>
    <x v="0"/>
  </r>
  <r>
    <n v="31"/>
    <s v="Flight scheduled"/>
    <x v="1"/>
    <n v="320"/>
    <s v="VB 7438"/>
    <d v="2025-10-23T11:40:00"/>
    <s v="Ciudad Juarez"/>
    <n v="1"/>
    <s v="107A"/>
    <s v="VB 7438"/>
    <s v="Cancun"/>
    <d v="2025-10-23T12:10:00"/>
    <s v="J"/>
    <d v="1900-01-11T00:00:00"/>
    <x v="12"/>
    <d v="1900-01-12T00:00:00"/>
    <x v="3"/>
    <s v="23/10/2025"/>
    <x v="1"/>
    <s v="23/10/2025"/>
    <x v="0"/>
  </r>
  <r>
    <n v="32"/>
    <s v="Flight scheduled"/>
    <x v="1"/>
    <n v="321"/>
    <s v="VB 7416"/>
    <d v="2025-10-23T11:45:00"/>
    <s v="Cancun"/>
    <n v="1"/>
    <n v="502"/>
    <s v="VB 7416"/>
    <s v="Culiacan"/>
    <d v="2025-10-23T12:25:00"/>
    <s v="J"/>
    <d v="1900-01-11T00:00:00"/>
    <x v="12"/>
    <d v="1900-01-12T00:00:00"/>
    <x v="3"/>
    <s v="23/10/2025"/>
    <x v="1"/>
    <s v="23/10/2025"/>
    <x v="0"/>
  </r>
  <r>
    <n v="33"/>
    <s v="Flight scheduled"/>
    <x v="2"/>
    <s v="7S8"/>
    <s v="AM 589"/>
    <d v="2025-10-23T11:46:00"/>
    <s v="Cancun"/>
    <n v="3"/>
    <s v="110A"/>
    <s v="AM 528"/>
    <s v="Cancun"/>
    <d v="2025-10-23T13:15:00"/>
    <s v="J"/>
    <d v="1900-01-11T00:00:00"/>
    <x v="12"/>
    <d v="1900-01-13T00:00:00"/>
    <x v="9"/>
    <s v="23/10/2025"/>
    <x v="1"/>
    <s v="23/10/2025"/>
    <x v="0"/>
  </r>
  <r>
    <n v="34"/>
    <s v="Flight scheduled"/>
    <x v="2"/>
    <s v="E90"/>
    <s v="AM 2781"/>
    <d v="2025-10-23T11:48:00"/>
    <s v="Houston"/>
    <n v="7"/>
    <s v="113A"/>
    <s v="AM 2782"/>
    <s v="Mcallen Mission"/>
    <d v="2025-10-23T12:48:00"/>
    <s v="J"/>
    <d v="1900-01-11T00:00:00"/>
    <x v="12"/>
    <d v="1900-01-12T00:00:00"/>
    <x v="3"/>
    <s v="23/10/2025"/>
    <x v="1"/>
    <s v="23/10/2025"/>
    <x v="0"/>
  </r>
  <r>
    <n v="35"/>
    <s v="Flight scheduled"/>
    <x v="1"/>
    <n v="320"/>
    <s v="VB 7333"/>
    <d v="2025-10-23T12:00:00"/>
    <s v="Villahermosa"/>
    <n v="2"/>
    <s v="106B"/>
    <s v="VB 7333"/>
    <s v="Monterrey"/>
    <d v="2025-10-23T12:30:00"/>
    <s v="J"/>
    <d v="1900-01-12T00:00:00"/>
    <x v="13"/>
    <d v="1900-01-12T00:00:00"/>
    <x v="3"/>
    <s v="23/10/2025"/>
    <x v="1"/>
    <s v="23/10/2025"/>
    <x v="0"/>
  </r>
  <r>
    <n v="36"/>
    <s v="Flight scheduled"/>
    <x v="1"/>
    <n v="320"/>
    <s v="VB 7446"/>
    <d v="2025-10-23T12:05:00"/>
    <s v="Hermosillo"/>
    <n v="2"/>
    <s v="115B"/>
    <s v="VB 7446"/>
    <s v="Tulum"/>
    <d v="2025-10-23T12:45:00"/>
    <s v="J"/>
    <d v="1900-01-12T00:00:00"/>
    <x v="13"/>
    <d v="1900-01-12T00:00:00"/>
    <x v="3"/>
    <s v="23/10/2025"/>
    <x v="1"/>
    <s v="23/10/2025"/>
    <x v="0"/>
  </r>
  <r>
    <n v="37"/>
    <s v="Flight scheduled"/>
    <x v="1"/>
    <n v="321"/>
    <s v="VB 7351"/>
    <d v="2025-10-23T12:15:00"/>
    <s v="Puerto Vallarta"/>
    <n v="2"/>
    <n v="505"/>
    <s v="VB 7351"/>
    <s v="Merida"/>
    <d v="2025-10-23T13:00:00"/>
    <s v="J"/>
    <d v="1900-01-12T00:00:00"/>
    <x v="13"/>
    <d v="1900-01-13T00:00:00"/>
    <x v="9"/>
    <s v="23/10/2025"/>
    <x v="1"/>
    <s v="23/10/2025"/>
    <x v="0"/>
  </r>
  <r>
    <n v="38"/>
    <s v="Flight scheduled"/>
    <x v="2"/>
    <s v="E90"/>
    <s v="AM 2437"/>
    <d v="2025-10-23T12:50:00"/>
    <s v="Colima"/>
    <n v="3"/>
    <s v="111A"/>
    <s v="AM 2600"/>
    <s v="Durango"/>
    <d v="2025-10-23T13:30:00"/>
    <s v="J"/>
    <d v="1900-01-12T00:00:00"/>
    <x v="13"/>
    <d v="1900-01-13T00:00:00"/>
    <x v="9"/>
    <s v="23/10/2025"/>
    <x v="1"/>
    <s v="23/10/2025"/>
    <x v="0"/>
  </r>
  <r>
    <n v="39"/>
    <s v="Flight scheduled"/>
    <x v="1"/>
    <n v="320"/>
    <s v="VB 7241"/>
    <d v="2025-10-23T12:55:00"/>
    <s v="Tulum"/>
    <n v="1"/>
    <s v="106A"/>
    <s v="VB 7241"/>
    <s v="Guadalajara"/>
    <d v="2025-10-23T13:25:00"/>
    <s v="J"/>
    <d v="1900-01-12T00:00:00"/>
    <x v="13"/>
    <d v="1900-01-13T00:00:00"/>
    <x v="9"/>
    <s v="23/10/2025"/>
    <x v="1"/>
    <s v="23/10/2025"/>
    <x v="0"/>
  </r>
  <r>
    <n v="40"/>
    <s v="Flight scheduled"/>
    <x v="1"/>
    <n v="320"/>
    <s v="VB 7345"/>
    <d v="2025-10-23T13:10:00"/>
    <s v="Chihuahua"/>
    <n v="1"/>
    <n v="502"/>
    <s v="VB 7345"/>
    <s v="Bajio "/>
    <d v="2025-10-23T13:40:00"/>
    <s v="J"/>
    <d v="1900-01-13T00:00:00"/>
    <x v="14"/>
    <d v="1900-01-13T00:00:00"/>
    <x v="9"/>
    <s v="23/10/2025"/>
    <x v="1"/>
    <s v="23/10/2025"/>
    <x v="0"/>
  </r>
  <r>
    <n v="41"/>
    <s v="Flight scheduled"/>
    <x v="2"/>
    <s v="E90"/>
    <s v="AM 593"/>
    <d v="2025-10-23T13:35:00"/>
    <s v="Tulum"/>
    <n v="3"/>
    <s v="110B"/>
    <s v="AM 880"/>
    <s v="Puerto Vallarta"/>
    <d v="2025-10-23T14:15:00"/>
    <s v="J"/>
    <d v="1900-01-13T00:00:00"/>
    <x v="14"/>
    <d v="1900-01-14T00:00:00"/>
    <x v="10"/>
    <s v="23/10/2025"/>
    <x v="1"/>
    <s v="23/10/2025"/>
    <x v="0"/>
  </r>
  <r>
    <n v="42"/>
    <s v="Flight scheduled"/>
    <x v="1"/>
    <n v="320"/>
    <s v="VB 843"/>
    <d v="2025-10-23T13:40:00"/>
    <s v="Jose Marti "/>
    <n v="6"/>
    <s v="114A"/>
    <s v="VB 9386"/>
    <s v="Reynosa"/>
    <d v="2025-10-23T14:40:00"/>
    <s v="J"/>
    <d v="1900-01-13T00:00:00"/>
    <x v="14"/>
    <d v="1900-01-14T00:00:00"/>
    <x v="10"/>
    <s v="23/10/2025"/>
    <x v="1"/>
    <s v="23/10/2025"/>
    <x v="0"/>
  </r>
  <r>
    <n v="43"/>
    <s v="Flight scheduled"/>
    <x v="3"/>
    <s v="32N"/>
    <s v="Y4 3532"/>
    <d v="2025-10-23T13:56:00"/>
    <s v="Cancun"/>
    <n v="1"/>
    <s v="109A"/>
    <s v="Y4 7170"/>
    <s v="La Paz"/>
    <d v="2025-10-23T14:42:00"/>
    <s v="J"/>
    <d v="1900-01-13T00:00:00"/>
    <x v="14"/>
    <d v="1900-01-14T00:00:00"/>
    <x v="10"/>
    <s v="23/10/2025"/>
    <x v="1"/>
    <s v="23/10/2025"/>
    <x v="0"/>
  </r>
  <r>
    <n v="44"/>
    <s v="Flight scheduled"/>
    <x v="4"/>
    <s v="CNF"/>
    <s v="ZV 361"/>
    <d v="2025-10-23T14:25:00"/>
    <s v="Ciudad Victoria"/>
    <n v="2"/>
    <n v="501"/>
    <s v="ZV 340"/>
    <s v="San Luis Potosi"/>
    <d v="2025-10-23T15:00:00"/>
    <s v="J"/>
    <d v="1900-01-14T00:00:00"/>
    <x v="15"/>
    <d v="1900-01-15T00:00:00"/>
    <x v="11"/>
    <s v="23/10/2025"/>
    <x v="1"/>
    <s v="23/10/2025"/>
    <x v="0"/>
  </r>
  <r>
    <n v="45"/>
    <s v="Flight scheduled"/>
    <x v="1"/>
    <n v="321"/>
    <s v="VB 9295"/>
    <d v="2025-10-23T14:25:00"/>
    <s v="Huatulco"/>
    <n v="1"/>
    <n v="502"/>
    <s v="VB 9404"/>
    <s v="Monterrey"/>
    <d v="2025-10-23T15:15:00"/>
    <s v="J"/>
    <d v="1900-01-14T00:00:00"/>
    <x v="15"/>
    <d v="1900-01-15T00:00:00"/>
    <x v="11"/>
    <s v="23/10/2025"/>
    <x v="1"/>
    <s v="23/10/2025"/>
    <x v="0"/>
  </r>
  <r>
    <n v="46"/>
    <s v="Flight scheduled"/>
    <x v="1"/>
    <n v="321"/>
    <s v="VB 7429"/>
    <d v="2025-10-23T14:40:00"/>
    <s v="Tuxtla Gutierrez"/>
    <n v="2"/>
    <n v="505"/>
    <s v="VB 7429"/>
    <s v="Tijuana"/>
    <d v="2025-10-23T15:20:00"/>
    <s v="J"/>
    <d v="1900-01-14T00:00:00"/>
    <x v="15"/>
    <d v="1900-01-15T00:00:00"/>
    <x v="11"/>
    <s v="23/10/2025"/>
    <x v="1"/>
    <s v="23/10/2025"/>
    <x v="0"/>
  </r>
  <r>
    <n v="47"/>
    <s v="Flight scheduled"/>
    <x v="1"/>
    <n v="320"/>
    <s v="VB 7379"/>
    <d v="2025-10-23T14:45:00"/>
    <s v="Monterrey"/>
    <n v="2"/>
    <s v="107A"/>
    <s v="VB 9452"/>
    <s v="Nuevo Laredo"/>
    <d v="2025-10-23T15:40:00"/>
    <s v="J"/>
    <d v="1900-01-14T00:00:00"/>
    <x v="15"/>
    <d v="1900-01-15T00:00:00"/>
    <x v="11"/>
    <s v="23/10/2025"/>
    <x v="1"/>
    <s v="23/10/2025"/>
    <x v="0"/>
  </r>
  <r>
    <n v="48"/>
    <s v="Flight scheduled"/>
    <x v="1"/>
    <n v="320"/>
    <s v="VB 9429"/>
    <d v="2025-10-23T14:45:00"/>
    <s v="Tepic"/>
    <n v="1"/>
    <s v="106B"/>
    <s v="VB 9214"/>
    <s v="Oaxaca"/>
    <d v="2025-10-23T15:30:00"/>
    <s v="J"/>
    <d v="1900-01-14T00:00:00"/>
    <x v="15"/>
    <d v="1900-01-15T00:00:00"/>
    <x v="11"/>
    <s v="23/10/2025"/>
    <x v="1"/>
    <s v="23/10/2025"/>
    <x v="0"/>
  </r>
  <r>
    <n v="49"/>
    <s v="Flight scheduled"/>
    <x v="0"/>
    <n v="738"/>
    <s v="XN 1781"/>
    <d v="2025-10-23T14:45:00"/>
    <s v="Tulum"/>
    <n v="3"/>
    <s v="108A"/>
    <s v="XN 1762"/>
    <s v="Merida"/>
    <d v="2025-10-23T15:35:00"/>
    <s v="J"/>
    <d v="1900-01-14T00:00:00"/>
    <x v="15"/>
    <d v="1900-01-15T00:00:00"/>
    <x v="11"/>
    <s v="23/10/2025"/>
    <x v="1"/>
    <s v="23/10/2025"/>
    <x v="0"/>
  </r>
  <r>
    <n v="50"/>
    <s v="Flight scheduled"/>
    <x v="0"/>
    <s v="738/73H"/>
    <s v="XN 1923"/>
    <d v="2025-10-23T15:55:00"/>
    <s v="Palenque"/>
    <n v="1"/>
    <s v="108B"/>
    <s v="XN 1204"/>
    <s v="Tijuana"/>
    <d v="2025-10-23T19:40:00"/>
    <s v="J"/>
    <d v="1900-01-15T00:00:00"/>
    <x v="16"/>
    <d v="1900-01-19T00:00:00"/>
    <x v="12"/>
    <s v="23/10/2025"/>
    <x v="1"/>
    <s v="23/10/2025"/>
    <x v="0"/>
  </r>
  <r>
    <n v="51"/>
    <s v="Flight scheduled"/>
    <x v="3"/>
    <n v="320"/>
    <s v="Y4 7113"/>
    <d v="2025-10-23T16:01:00"/>
    <s v="Merida"/>
    <n v="1"/>
    <s v="109A"/>
    <s v="Y4 3535"/>
    <s v="Cancun"/>
    <d v="2025-10-23T17:41:00"/>
    <s v="J"/>
    <d v="1900-01-16T00:00:00"/>
    <x v="2"/>
    <d v="1900-01-17T00:00:00"/>
    <x v="13"/>
    <s v="23/10/2025"/>
    <x v="1"/>
    <s v="23/10/2025"/>
    <x v="0"/>
  </r>
  <r>
    <n v="52"/>
    <s v="Flight scheduled"/>
    <x v="1"/>
    <n v="320"/>
    <s v="VB 7370"/>
    <d v="2025-10-23T16:30:00"/>
    <s v="La Paz"/>
    <n v="1"/>
    <s v="106B"/>
    <s v="VB 7371"/>
    <s v="La Paz"/>
    <d v="2025-10-23T17:15:00"/>
    <s v="J"/>
    <d v="1900-01-16T00:00:00"/>
    <x v="2"/>
    <d v="1900-01-17T00:00:00"/>
    <x v="13"/>
    <s v="23/10/2025"/>
    <x v="1"/>
    <s v="23/10/2025"/>
    <x v="0"/>
  </r>
  <r>
    <n v="53"/>
    <s v="Flight scheduled"/>
    <x v="2"/>
    <s v="E90"/>
    <s v="AM 875"/>
    <d v="2025-10-23T16:43:00"/>
    <s v="Merida"/>
    <n v="3"/>
    <s v="110A"/>
    <s v="AM 2780"/>
    <s v="Houston"/>
    <d v="2025-10-23T17:28:00"/>
    <s v="J"/>
    <d v="1900-01-16T00:00:00"/>
    <x v="2"/>
    <d v="1900-01-17T00:00:00"/>
    <x v="13"/>
    <s v="23/10/2025"/>
    <x v="1"/>
    <s v="23/10/2025"/>
    <x v="0"/>
  </r>
  <r>
    <n v="54"/>
    <s v="Flight scheduled"/>
    <x v="1"/>
    <n v="320"/>
    <s v="VB 7443"/>
    <d v="2025-10-23T17:00:00"/>
    <s v="Cancun"/>
    <n v="1"/>
    <s v="106A"/>
    <s v="VB 7443"/>
    <s v="San Jose Del Cabo"/>
    <d v="2025-10-23T17:30:00"/>
    <s v="J"/>
    <d v="1900-01-17T00:00:00"/>
    <x v="17"/>
    <d v="1900-01-17T00:00:00"/>
    <x v="13"/>
    <s v="23/10/2025"/>
    <x v="1"/>
    <s v="23/10/2025"/>
    <x v="0"/>
  </r>
  <r>
    <n v="55"/>
    <s v="Flight scheduled"/>
    <x v="1"/>
    <n v="321"/>
    <s v="VB 7417"/>
    <d v="2025-10-23T17:05:00"/>
    <s v="Culiacan"/>
    <n v="1"/>
    <n v="502"/>
    <s v="VB 7417"/>
    <s v="Cancun"/>
    <d v="2025-10-23T17:45:00"/>
    <s v="J"/>
    <d v="1900-01-17T00:00:00"/>
    <x v="17"/>
    <d v="1900-01-17T00:00:00"/>
    <x v="13"/>
    <s v="23/10/2025"/>
    <x v="1"/>
    <s v="23/10/2025"/>
    <x v="0"/>
  </r>
  <r>
    <n v="56"/>
    <s v="Flight scheduled"/>
    <x v="2"/>
    <s v="E90"/>
    <s v="AM 2783"/>
    <d v="2025-10-23T17:13:00"/>
    <s v="Mcallen Mission"/>
    <n v="7"/>
    <s v="113A"/>
    <s v="AM 2042"/>
    <s v="Oaxaca"/>
    <d v="2025-10-23T18:13:00"/>
    <s v="J"/>
    <d v="1900-01-17T00:00:00"/>
    <x v="17"/>
    <d v="1900-01-18T00:00:00"/>
    <x v="14"/>
    <s v="23/10/2025"/>
    <x v="1"/>
    <s v="23/10/2025"/>
    <x v="0"/>
  </r>
  <r>
    <n v="57"/>
    <s v="Flight scheduled"/>
    <x v="2"/>
    <s v="E90"/>
    <s v="AM 2469"/>
    <d v="2025-10-23T17:18:00"/>
    <s v="Durango"/>
    <n v="3"/>
    <s v="111A"/>
    <s v="AM 872"/>
    <s v="Veracruz"/>
    <d v="2025-10-23T17:58:00"/>
    <s v="J"/>
    <d v="1900-01-17T00:00:00"/>
    <x v="17"/>
    <d v="1900-01-17T00:00:00"/>
    <x v="13"/>
    <s v="23/10/2025"/>
    <x v="1"/>
    <s v="23/10/2025"/>
    <x v="0"/>
  </r>
  <r>
    <n v="58"/>
    <s v="Flight scheduled"/>
    <x v="0"/>
    <n v="738"/>
    <s v="XN 1433"/>
    <d v="2025-10-23T17:30:00"/>
    <s v="Guadalajara"/>
    <n v="3"/>
    <s v="108A"/>
    <s v="XN 1260"/>
    <s v="Mazatlan"/>
    <d v="2025-10-24T08:35:00"/>
    <s v="J"/>
    <d v="1900-01-17T00:00:00"/>
    <x v="17"/>
    <d v="1900-01-08T00:00:00"/>
    <x v="1"/>
    <s v="23/10/2025"/>
    <x v="1"/>
    <s v="24/10/2025"/>
    <x v="1"/>
  </r>
  <r>
    <n v="59"/>
    <s v="Flight scheduled"/>
    <x v="1"/>
    <n v="320"/>
    <s v="VB 7294"/>
    <d v="2025-10-23T17:35:00"/>
    <s v="Monterrey"/>
    <n v="1"/>
    <s v="112B"/>
    <s v="VB 7294"/>
    <s v="Ixtapa Zihuatanejo"/>
    <d v="2025-10-23T18:05:00"/>
    <s v="J"/>
    <d v="1900-01-17T00:00:00"/>
    <x v="17"/>
    <d v="1900-01-18T00:00:00"/>
    <x v="14"/>
    <s v="23/10/2025"/>
    <x v="1"/>
    <s v="23/10/2025"/>
    <x v="0"/>
  </r>
  <r>
    <n v="60"/>
    <s v="Flight scheduled"/>
    <x v="1"/>
    <n v="320"/>
    <s v="VB 7447"/>
    <d v="2025-10-23T17:35:00"/>
    <s v="Tulum"/>
    <n v="2"/>
    <s v="107B"/>
    <s v="VB 7447"/>
    <s v="Hermosillo"/>
    <d v="2025-10-23T18:15:00"/>
    <s v="J"/>
    <d v="1900-01-17T00:00:00"/>
    <x v="17"/>
    <d v="1900-01-18T00:00:00"/>
    <x v="14"/>
    <s v="23/10/2025"/>
    <x v="1"/>
    <s v="23/10/2025"/>
    <x v="0"/>
  </r>
  <r>
    <n v="61"/>
    <s v="Flight scheduled"/>
    <x v="1"/>
    <n v="321"/>
    <s v="VB 5070"/>
    <d v="2025-10-23T17:40:00"/>
    <s v="Tijuana"/>
    <n v="2"/>
    <n v="505"/>
    <s v="VB 9522I"/>
    <s v="Guadalajara"/>
    <d v="2025-10-23T20:30:00"/>
    <s v="J"/>
    <d v="1900-01-17T00:00:00"/>
    <x v="17"/>
    <d v="1900-01-20T00:00:00"/>
    <x v="15"/>
    <s v="23/10/2025"/>
    <x v="1"/>
    <s v="23/10/2025"/>
    <x v="0"/>
  </r>
  <r>
    <n v="62"/>
    <s v="Flight scheduled"/>
    <x v="1"/>
    <n v="320"/>
    <s v="VB 7439"/>
    <d v="2025-10-23T17:45:00"/>
    <s v="Cancun"/>
    <n v="2"/>
    <s v="107A"/>
    <s v="VB 7439"/>
    <s v="Ciudad Juarez"/>
    <d v="2025-10-23T18:15:00"/>
    <s v="J"/>
    <d v="1900-01-17T00:00:00"/>
    <x v="17"/>
    <d v="1900-01-18T00:00:00"/>
    <x v="14"/>
    <s v="23/10/2025"/>
    <x v="1"/>
    <s v="23/10/2025"/>
    <x v="0"/>
  </r>
  <r>
    <n v="63"/>
    <s v="Flight scheduled"/>
    <x v="1"/>
    <n v="320"/>
    <s v="VB 7304"/>
    <d v="2025-10-23T17:55:00"/>
    <s v="Guadalajara"/>
    <n v="1"/>
    <s v="106B"/>
    <s v="VB 7304"/>
    <s v="Tampico"/>
    <d v="2025-10-23T18:25:00"/>
    <s v="J"/>
    <d v="1900-01-17T00:00:00"/>
    <x v="17"/>
    <d v="1900-01-18T00:00:00"/>
    <x v="14"/>
    <s v="23/10/2025"/>
    <x v="1"/>
    <s v="23/10/2025"/>
    <x v="0"/>
  </r>
  <r>
    <n v="64"/>
    <s v="Flight scheduled"/>
    <x v="2"/>
    <s v="E90"/>
    <s v="AM 881"/>
    <d v="2025-10-23T18:01:00"/>
    <s v="Puerto Vallarta"/>
    <n v="3"/>
    <s v="110A"/>
    <s v="AM 284"/>
    <s v="Guadalajara"/>
    <d v="2025-10-23T18:46:00"/>
    <s v="J"/>
    <d v="1900-01-18T00:00:00"/>
    <x v="18"/>
    <d v="1900-01-18T00:00:00"/>
    <x v="14"/>
    <s v="23/10/2025"/>
    <x v="1"/>
    <s v="23/10/2025"/>
    <x v="0"/>
  </r>
  <r>
    <n v="65"/>
    <s v="Flight scheduled"/>
    <x v="1"/>
    <n v="320"/>
    <s v="VB 9387"/>
    <d v="2025-10-23T18:10:00"/>
    <s v="Reynosa"/>
    <n v="1"/>
    <s v="112A"/>
    <s v="VB 770"/>
    <s v="Bogota"/>
    <d v="2025-10-23T19:10:00"/>
    <s v="J"/>
    <d v="1900-01-18T00:00:00"/>
    <x v="18"/>
    <d v="1900-01-19T00:00:00"/>
    <x v="12"/>
    <s v="23/10/2025"/>
    <x v="1"/>
    <s v="23/10/2025"/>
    <x v="0"/>
  </r>
  <r>
    <n v="66"/>
    <s v="Flight scheduled"/>
    <x v="1"/>
    <n v="321"/>
    <s v="VB 7282"/>
    <d v="2025-10-23T18:10:00"/>
    <s v="Merida"/>
    <n v="3"/>
    <n v="502"/>
    <s v="VB 7282"/>
    <s v="Puerto Escondido"/>
    <d v="2025-10-23T18:50:00"/>
    <s v="J"/>
    <d v="1900-01-18T00:00:00"/>
    <x v="18"/>
    <d v="1900-01-18T00:00:00"/>
    <x v="14"/>
    <s v="23/10/2025"/>
    <x v="1"/>
    <s v="23/10/2025"/>
    <x v="0"/>
  </r>
  <r>
    <n v="67"/>
    <s v="Flight scheduled"/>
    <x v="1"/>
    <n v="320"/>
    <s v="VB 9215"/>
    <d v="2025-10-23T18:15:00"/>
    <s v="Oaxaca"/>
    <n v="2"/>
    <s v="106A"/>
    <s v="VB 9406"/>
    <s v="Monterrey"/>
    <d v="2025-10-23T19:05:00"/>
    <s v="J"/>
    <d v="1900-01-18T00:00:00"/>
    <x v="18"/>
    <d v="1900-01-19T00:00:00"/>
    <x v="12"/>
    <s v="23/10/2025"/>
    <x v="1"/>
    <s v="23/10/2025"/>
    <x v="0"/>
  </r>
  <r>
    <n v="68"/>
    <s v="Flight scheduled"/>
    <x v="1"/>
    <n v="320"/>
    <s v="VB 9453"/>
    <d v="2025-10-23T19:40:00"/>
    <s v="Nuevo Laredo"/>
    <n v="1"/>
    <s v="106B"/>
    <s v="VB 9520"/>
    <s v="Guadalajara"/>
    <d v="2025-10-24T06:00:00"/>
    <s v="J"/>
    <d v="1900-01-19T00:00:00"/>
    <x v="19"/>
    <d v="1900-01-06T00:00:00"/>
    <x v="2"/>
    <s v="23/10/2025"/>
    <x v="1"/>
    <s v="24/10/2025"/>
    <x v="1"/>
  </r>
  <r>
    <n v="69"/>
    <s v="Flight scheduled"/>
    <x v="3"/>
    <s v="32N"/>
    <s v="Y4 7171"/>
    <d v="2025-10-23T19:43:00"/>
    <s v="La Paz"/>
    <n v="2"/>
    <s v="109A"/>
    <s v="Y4 1293"/>
    <s v="Guadalajara"/>
    <d v="2025-10-23T21:09:00"/>
    <s v="J"/>
    <d v="1900-01-19T00:00:00"/>
    <x v="19"/>
    <d v="1900-01-21T00:00:00"/>
    <x v="16"/>
    <s v="23/10/2025"/>
    <x v="1"/>
    <s v="23/10/2025"/>
    <x v="0"/>
  </r>
  <r>
    <n v="70"/>
    <s v="Flight scheduled"/>
    <x v="2"/>
    <s v="E90"/>
    <s v="AM 995"/>
    <d v="2025-10-23T19:55:00"/>
    <s v="Monterrey"/>
    <n v="3"/>
    <s v="110B"/>
    <s v="AM 998"/>
    <s v="Monterrey"/>
    <d v="2025-10-23T20:35:00"/>
    <s v="J"/>
    <d v="1900-01-19T00:00:00"/>
    <x v="19"/>
    <d v="1900-01-20T00:00:00"/>
    <x v="15"/>
    <s v="23/10/2025"/>
    <x v="1"/>
    <s v="23/10/2025"/>
    <x v="0"/>
  </r>
  <r>
    <n v="71"/>
    <s v="Flight scheduled"/>
    <x v="0"/>
    <n v="738"/>
    <s v="XN 1763"/>
    <d v="2025-10-23T19:55:00"/>
    <s v="Merida"/>
    <n v="1"/>
    <s v="108A"/>
    <s v="XN 1440"/>
    <s v="Puerto Vallarta"/>
    <d v="2025-10-24T08:45:00"/>
    <s v="J"/>
    <d v="1900-01-19T00:00:00"/>
    <x v="19"/>
    <d v="1900-01-08T00:00:00"/>
    <x v="1"/>
    <s v="23/10/2025"/>
    <x v="1"/>
    <s v="24/10/2025"/>
    <x v="1"/>
  </r>
  <r>
    <n v="72"/>
    <s v="Flight scheduled"/>
    <x v="2"/>
    <s v="E90"/>
    <s v="AM 2041"/>
    <d v="2025-10-23T20:42:00"/>
    <s v="Oaxaca"/>
    <n v="3"/>
    <s v="110A"/>
    <s v="AM 878"/>
    <s v="Merida"/>
    <d v="2025-10-24T12:08:00"/>
    <s v="J"/>
    <d v="1900-01-20T00:00:00"/>
    <x v="3"/>
    <d v="1900-01-12T00:00:00"/>
    <x v="3"/>
    <s v="23/10/2025"/>
    <x v="1"/>
    <s v="24/10/2025"/>
    <x v="1"/>
  </r>
  <r>
    <n v="73"/>
    <s v="Flight scheduled"/>
    <x v="1"/>
    <n v="320"/>
    <s v="VB 7295"/>
    <d v="2025-10-23T21:00:00"/>
    <s v="Ixtapa Zihuatanejo"/>
    <n v="1"/>
    <s v="107B"/>
    <s v="VB 7295"/>
    <s v="Monterrey"/>
    <d v="2025-10-23T21:30:00"/>
    <s v="J"/>
    <d v="1900-01-21T00:00:00"/>
    <x v="4"/>
    <d v="1900-01-21T00:00:00"/>
    <x v="16"/>
    <s v="23/10/2025"/>
    <x v="1"/>
    <s v="23/10/2025"/>
    <x v="0"/>
  </r>
  <r>
    <n v="74"/>
    <s v="Flight scheduled"/>
    <x v="5"/>
    <s v="7M8"/>
    <s v="DM 4102"/>
    <d v="2025-10-23T21:05:00"/>
    <s v="Santo Domingo"/>
    <n v="6"/>
    <s v="114A"/>
    <s v="DM 4103"/>
    <s v="Santo Domingo"/>
    <d v="2025-10-23T22:05:00"/>
    <s v="J"/>
    <d v="1900-01-21T00:00:00"/>
    <x v="4"/>
    <d v="1900-01-22T00:00:00"/>
    <x v="17"/>
    <s v="23/10/2025"/>
    <x v="1"/>
    <s v="23/10/2025"/>
    <x v="0"/>
  </r>
  <r>
    <n v="75"/>
    <s v="Flight scheduled"/>
    <x v="2"/>
    <s v="E90"/>
    <s v="AM 871"/>
    <d v="2025-10-23T21:15:00"/>
    <s v="Veracruz"/>
    <n v="3"/>
    <s v="111B"/>
    <s v="AM 592"/>
    <s v="Tulum"/>
    <d v="2025-10-24T08:31:00"/>
    <s v="J"/>
    <d v="1900-01-21T00:00:00"/>
    <x v="4"/>
    <d v="1900-01-08T00:00:00"/>
    <x v="1"/>
    <s v="23/10/2025"/>
    <x v="1"/>
    <s v="24/10/2025"/>
    <x v="1"/>
  </r>
  <r>
    <n v="76"/>
    <s v="Flight scheduled"/>
    <x v="1"/>
    <n v="320"/>
    <s v="VB 7305"/>
    <d v="2025-10-23T21:30:00"/>
    <s v="Tampico"/>
    <n v="2"/>
    <s v="107A"/>
    <s v="VB 7305"/>
    <s v="Guadalajara"/>
    <d v="2025-10-23T22:00:00"/>
    <s v="J"/>
    <d v="1900-01-21T00:00:00"/>
    <x v="4"/>
    <d v="1900-01-22T00:00:00"/>
    <x v="17"/>
    <s v="23/10/2025"/>
    <x v="1"/>
    <s v="23/10/2025"/>
    <x v="0"/>
  </r>
  <r>
    <n v="77"/>
    <s v="Flight scheduled"/>
    <x v="1"/>
    <n v="321"/>
    <s v="VB 7283"/>
    <d v="2025-10-23T22:10:00"/>
    <s v="Puerto Escondido"/>
    <n v="1"/>
    <n v="502"/>
    <s v="VB 7283"/>
    <s v="Merida"/>
    <d v="2025-10-23T22:50:00"/>
    <s v="J"/>
    <d v="1900-01-22T00:00:00"/>
    <x v="0"/>
    <d v="1900-01-22T00:00:00"/>
    <x v="17"/>
    <s v="23/10/2025"/>
    <x v="1"/>
    <s v="23/10/2025"/>
    <x v="0"/>
  </r>
  <r>
    <n v="78"/>
    <s v="Flight scheduled"/>
    <x v="3"/>
    <n v="320"/>
    <s v="Y4 3534"/>
    <d v="2025-10-23T22:48:00"/>
    <s v="Cancun"/>
    <n v="2"/>
    <s v="109A"/>
    <s v="Y4 7110"/>
    <s v="Merida"/>
    <d v="2025-10-24T06:58:00"/>
    <s v="J"/>
    <d v="1900-01-22T00:00:00"/>
    <x v="0"/>
    <d v="1900-01-06T00:00:00"/>
    <x v="2"/>
    <s v="23/10/2025"/>
    <x v="1"/>
    <s v="24/10/2025"/>
    <x v="1"/>
  </r>
  <r>
    <n v="79"/>
    <s v="Flight scheduled"/>
    <x v="1"/>
    <n v="320"/>
    <s v="VB 9407"/>
    <d v="2025-10-23T23:05:00"/>
    <s v="Monterrey"/>
    <n v="1"/>
    <s v="107A"/>
    <s v="VB 9410"/>
    <s v="Merida"/>
    <d v="2025-10-24T06:00:00"/>
    <s v="J"/>
    <d v="1900-01-23T00:00:00"/>
    <x v="5"/>
    <d v="1900-01-06T00:00:00"/>
    <x v="2"/>
    <s v="23/10/2025"/>
    <x v="1"/>
    <s v="24/10/2025"/>
    <x v="1"/>
  </r>
  <r>
    <n v="80"/>
    <s v="Flight scheduled"/>
    <x v="1"/>
    <n v="321"/>
    <s v="VB 2288"/>
    <d v="2025-10-23T23:25:00"/>
    <s v="Cancun"/>
    <n v="2"/>
    <n v="505"/>
    <s v="VB 7382"/>
    <s v="Monterrey"/>
    <d v="2025-10-24T06:00:00"/>
    <s v="J"/>
    <d v="1900-01-23T00:00:00"/>
    <x v="5"/>
    <d v="1900-01-06T00:00:00"/>
    <x v="2"/>
    <s v="23/10/2025"/>
    <x v="1"/>
    <s v="24/10/2025"/>
    <x v="1"/>
  </r>
  <r>
    <n v="81"/>
    <s v="Flight scheduled"/>
    <x v="1"/>
    <n v="321"/>
    <s v="VB 9405"/>
    <d v="2025-10-23T23:40:00"/>
    <s v="Monterrey"/>
    <n v="1"/>
    <n v="502"/>
    <s v="VB 2281"/>
    <s v="Cancun"/>
    <d v="2025-10-24T06:15:00"/>
    <s v="J"/>
    <d v="1900-01-23T00:00:00"/>
    <x v="5"/>
    <d v="1900-01-06T00:00:00"/>
    <x v="2"/>
    <s v="23/10/2025"/>
    <x v="1"/>
    <s v="24/10/2025"/>
    <x v="1"/>
  </r>
  <r>
    <n v="82"/>
    <s v="Flight scheduled"/>
    <x v="1"/>
    <n v="321"/>
    <s v="VB 9523"/>
    <d v="2025-10-23T23:55:00"/>
    <s v="Guadalajara"/>
    <n v="1"/>
    <s v="106A"/>
    <s v="VB 7350"/>
    <s v="Puerto Vallarta"/>
    <d v="2025-10-24T08:35:00"/>
    <s v="J"/>
    <d v="1900-01-23T00:00:00"/>
    <x v="5"/>
    <d v="1900-01-08T00:00:00"/>
    <x v="1"/>
    <s v="23/10/2025"/>
    <x v="1"/>
    <s v="24/10/2025"/>
    <x v="1"/>
  </r>
  <r>
    <n v="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Flight scheduled"/>
    <x v="0"/>
    <n v="734"/>
    <s v="E7 610"/>
    <d v="2025-10-22T23:15:00"/>
    <s v="Merida"/>
    <s v="---"/>
    <s v="601A"/>
    <s v="E7 610"/>
    <s v="San Luis Potosi"/>
    <d v="2025-10-23T01:00:00"/>
    <s v="F"/>
    <n v="24"/>
    <x v="0"/>
    <n v="2"/>
    <x v="0"/>
    <s v="22/10/2025"/>
    <x v="0"/>
    <s v="23/10/2025"/>
    <x v="0"/>
  </r>
  <r>
    <n v="2"/>
    <s v="Flight scheduled"/>
    <x v="1"/>
    <n v="333"/>
    <s v="M7 6344"/>
    <d v="2025-10-22T23:35:00"/>
    <s v="Bogota"/>
    <s v="---"/>
    <n v="604"/>
    <s v="M7 6844"/>
    <s v="Los Angeles"/>
    <d v="2025-10-23T01:35:00"/>
    <s v="F"/>
    <n v="24"/>
    <x v="0"/>
    <n v="2"/>
    <x v="0"/>
    <s v="22/10/2025"/>
    <x v="0"/>
    <s v="23/10/2025"/>
    <x v="0"/>
  </r>
  <r>
    <n v="3"/>
    <s v="Departed from previous airport"/>
    <x v="2"/>
    <s v="74N"/>
    <s v="CV 5163"/>
    <d v="2025-10-22T23:50:00"/>
    <s v="Hong Kong"/>
    <s v="---"/>
    <n v="603"/>
    <s v="CV 5164"/>
    <s v="Guadalajara"/>
    <d v="2025-10-23T01:50:00"/>
    <s v="F"/>
    <n v="24"/>
    <x v="0"/>
    <n v="2"/>
    <x v="0"/>
    <s v="22/10/2025"/>
    <x v="0"/>
    <s v="23/10/2025"/>
    <x v="0"/>
  </r>
  <r>
    <n v="4"/>
    <s v="Departed from previous airport"/>
    <x v="3"/>
    <s v="77F"/>
    <s v="EK 9919"/>
    <d v="2025-10-23T01:30:00"/>
    <s v="Zaragoza"/>
    <s v="---"/>
    <n v="602"/>
    <s v="EK 9919"/>
    <s v="Quito"/>
    <d v="2025-10-23T05:20:00"/>
    <s v="F"/>
    <n v="2"/>
    <x v="1"/>
    <n v="6"/>
    <x v="1"/>
    <s v="23/10/2025"/>
    <x v="1"/>
    <s v="23/10/2025"/>
    <x v="0"/>
  </r>
  <r>
    <n v="5"/>
    <s v="Departed from previous airport"/>
    <x v="4"/>
    <s v="74N"/>
    <s v="5Y 562"/>
    <d v="2025-10-23T01:40:00"/>
    <s v="Zaragoza"/>
    <s v="---"/>
    <s v="605A"/>
    <s v="5Y 563"/>
    <s v="Zaragoza"/>
    <d v="2025-10-23T03:40:00"/>
    <s v="F"/>
    <n v="2"/>
    <x v="1"/>
    <n v="4"/>
    <x v="2"/>
    <s v="23/10/2025"/>
    <x v="1"/>
    <s v="23/10/2025"/>
    <x v="0"/>
  </r>
  <r>
    <n v="6"/>
    <s v="Flight scheduled"/>
    <x v="5"/>
    <s v="77X"/>
    <s v="ET 3516"/>
    <d v="2025-10-23T02:35:00"/>
    <s v="Zaragoza"/>
    <s v="---"/>
    <n v="604"/>
    <s v="ET 3516"/>
    <s v="Bogota"/>
    <d v="2025-10-23T04:35:00"/>
    <s v="F"/>
    <n v="3"/>
    <x v="2"/>
    <n v="5"/>
    <x v="3"/>
    <s v="23/10/2025"/>
    <x v="1"/>
    <s v="23/10/2025"/>
    <x v="0"/>
  </r>
  <r>
    <n v="7"/>
    <s v="Flight scheduled"/>
    <x v="6"/>
    <n v="333"/>
    <s v="6R 4276"/>
    <d v="2025-10-23T03:19:00"/>
    <s v="Bogota"/>
    <s v="---"/>
    <n v="603"/>
    <s v="6R 4276"/>
    <s v="Merida"/>
    <d v="2025-10-23T04:49:00"/>
    <s v="F"/>
    <n v="4"/>
    <x v="3"/>
    <n v="5"/>
    <x v="3"/>
    <s v="23/10/2025"/>
    <x v="1"/>
    <s v="23/10/2025"/>
    <x v="0"/>
  </r>
  <r>
    <n v="8"/>
    <s v="Flight scheduled"/>
    <x v="0"/>
    <n v="734"/>
    <s v="E7 615"/>
    <d v="2025-10-23T05:00:00"/>
    <s v="San Luis Potosi"/>
    <s v="---"/>
    <s v="601B"/>
    <s v="E7 615"/>
    <s v="Merida"/>
    <d v="2025-10-23T05:30:00"/>
    <s v="F"/>
    <n v="6"/>
    <x v="4"/>
    <n v="6"/>
    <x v="1"/>
    <s v="23/10/2025"/>
    <x v="1"/>
    <s v="23/10/2025"/>
    <x v="0"/>
  </r>
  <r>
    <n v="9"/>
    <s v="Flight scheduled"/>
    <x v="7"/>
    <s v="DC9"/>
    <s v="SM 1711"/>
    <d v="2025-10-23T05:35:00"/>
    <s v="San Luis Potosi"/>
    <s v="---"/>
    <s v="601A"/>
    <s v="SM 1711"/>
    <s v="Villahermosa"/>
    <d v="2025-10-23T06:05:00"/>
    <s v="F"/>
    <n v="6"/>
    <x v="4"/>
    <n v="7"/>
    <x v="4"/>
    <s v="23/10/2025"/>
    <x v="1"/>
    <s v="23/10/2025"/>
    <x v="0"/>
  </r>
  <r>
    <n v="10"/>
    <s v="Flight scheduled"/>
    <x v="8"/>
    <n v="763"/>
    <s v="5X 320"/>
    <d v="2025-10-23T06:19:00"/>
    <s v="Louisville"/>
    <s v="---"/>
    <s v="602A"/>
    <s v="5X 321"/>
    <s v="Louisville"/>
    <d v="2025-10-23T19:38:00"/>
    <s v="F"/>
    <n v="7"/>
    <x v="5"/>
    <n v="20"/>
    <x v="5"/>
    <s v="23/10/2025"/>
    <x v="1"/>
    <s v="23/10/2025"/>
    <x v="0"/>
  </r>
  <r>
    <n v="11"/>
    <s v="Flight scheduled"/>
    <x v="9"/>
    <n v="763"/>
    <s v="AC 7248"/>
    <d v="2025-10-23T07:55:00"/>
    <s v="Toronto"/>
    <s v="---"/>
    <s v="603A"/>
    <s v="AC 7309"/>
    <s v="Dallas Fort Worth"/>
    <d v="2025-10-23T09:55:00"/>
    <s v="F"/>
    <n v="8"/>
    <x v="6"/>
    <n v="10"/>
    <x v="6"/>
    <s v="23/10/2025"/>
    <x v="1"/>
    <s v="23/10/2025"/>
    <x v="0"/>
  </r>
  <r>
    <n v="12"/>
    <s v="Flight scheduled"/>
    <x v="10"/>
    <s v="76Y"/>
    <s v="W8 952"/>
    <d v="2025-10-23T08:30:00"/>
    <s v="Cincinnati"/>
    <s v="---"/>
    <s v="602B"/>
    <s v="W8 951"/>
    <s v="Cincinnati"/>
    <d v="2025-10-23T20:00:00"/>
    <s v="F"/>
    <n v="9"/>
    <x v="7"/>
    <n v="21"/>
    <x v="7"/>
    <s v="23/10/2025"/>
    <x v="1"/>
    <s v="23/10/2025"/>
    <x v="0"/>
  </r>
  <r>
    <n v="13"/>
    <s v="Flight scheduled"/>
    <x v="11"/>
    <s v="77F"/>
    <s v="CA 3125"/>
    <d v="2025-10-23T10:10:00"/>
    <s v="Anchorage"/>
    <s v="---"/>
    <s v="605A"/>
    <s v="CA 3126"/>
    <s v="Los Angeles"/>
    <d v="2025-10-23T12:40:00"/>
    <s v="F"/>
    <n v="11"/>
    <x v="8"/>
    <n v="13"/>
    <x v="8"/>
    <s v="23/10/2025"/>
    <x v="1"/>
    <s v="23/10/2025"/>
    <x v="0"/>
  </r>
  <r>
    <n v="14"/>
    <s v="Flight scheduled"/>
    <x v="10"/>
    <s v="76Y"/>
    <s v="W8 920"/>
    <d v="2025-10-23T10:43:00"/>
    <s v="Guadalajara"/>
    <s v="---"/>
    <s v="601B"/>
    <s v="W8 919"/>
    <s v="Guadalajara"/>
    <d v="2025-10-23T16:40:00"/>
    <s v="F"/>
    <n v="11"/>
    <x v="8"/>
    <n v="17"/>
    <x v="9"/>
    <s v="23/10/2025"/>
    <x v="1"/>
    <s v="23/10/2025"/>
    <x v="0"/>
  </r>
  <r>
    <n v="15"/>
    <s v="Flight scheduled"/>
    <x v="10"/>
    <s v="76Y"/>
    <s v="W8 2020"/>
    <d v="2025-10-23T11:00:00"/>
    <s v="Cincinnati"/>
    <s v="---"/>
    <s v="601A"/>
    <s v="W8 2001"/>
    <s v="Hamilton"/>
    <d v="2025-10-23T13:30:00"/>
    <s v="F"/>
    <n v="12"/>
    <x v="9"/>
    <n v="14"/>
    <x v="10"/>
    <s v="23/10/2025"/>
    <x v="1"/>
    <s v="23/10/2025"/>
    <x v="0"/>
  </r>
  <r>
    <n v="16"/>
    <s v="Flight scheduled"/>
    <x v="12"/>
    <n v="332"/>
    <s v="A7 902"/>
    <d v="2025-10-23T12:10:00"/>
    <s v="Anchorage"/>
    <s v="---"/>
    <n v="602"/>
    <s v="A7 901"/>
    <s v="Anchorage"/>
    <d v="2025-10-24T16:35:00"/>
    <s v="F"/>
    <n v="13"/>
    <x v="10"/>
    <n v="17"/>
    <x v="9"/>
    <s v="23/10/2025"/>
    <x v="1"/>
    <s v="24/10/2025"/>
    <x v="1"/>
  </r>
  <r>
    <n v="17"/>
    <s v="Flight scheduled"/>
    <x v="1"/>
    <n v="332"/>
    <s v="M7 3629"/>
    <d v="2025-10-23T13:20:00"/>
    <s v="Anchorage"/>
    <s v="---"/>
    <n v="604"/>
    <s v="M7 8741"/>
    <s v="San Jose"/>
    <d v="2025-10-23T15:50:00"/>
    <s v="F"/>
    <n v="14"/>
    <x v="11"/>
    <n v="16"/>
    <x v="11"/>
    <s v="23/10/2025"/>
    <x v="1"/>
    <s v="23/10/2025"/>
    <x v="0"/>
  </r>
  <r>
    <n v="18"/>
    <s v="Flight scheduled"/>
    <x v="1"/>
    <n v="333"/>
    <s v="M7 6845"/>
    <d v="2025-10-23T13:30:00"/>
    <s v="Guadalajara"/>
    <s v="---"/>
    <n v="603"/>
    <s v="M7 6441"/>
    <s v="Bogota"/>
    <d v="2025-10-23T15:50:00"/>
    <s v="F"/>
    <n v="14"/>
    <x v="11"/>
    <n v="16"/>
    <x v="11"/>
    <s v="23/10/2025"/>
    <x v="1"/>
    <s v="23/10/2025"/>
    <x v="0"/>
  </r>
  <r>
    <n v="19"/>
    <s v="Flight scheduled"/>
    <x v="2"/>
    <s v="74Y"/>
    <s v="CV 6684"/>
    <d v="2025-10-23T14:10:00"/>
    <s v="Luxembourg"/>
    <s v="---"/>
    <s v="605A"/>
    <s v="CV 6694"/>
    <s v="Guadalajara"/>
    <d v="2025-10-23T16:10:00"/>
    <s v="F"/>
    <n v="15"/>
    <x v="12"/>
    <n v="17"/>
    <x v="9"/>
    <s v="23/10/2025"/>
    <x v="1"/>
    <s v="23/10/2025"/>
    <x v="0"/>
  </r>
  <r>
    <n v="20"/>
    <s v="Flight scheduled"/>
    <x v="4"/>
    <s v="77F"/>
    <s v="5Y 346"/>
    <d v="2025-10-23T15:25:00"/>
    <s v="Anchorage"/>
    <s v="---"/>
    <n v="602"/>
    <s v="5Y 346"/>
    <s v="Quito"/>
    <d v="2025-10-23T23:25:00"/>
    <s v="F"/>
    <n v="16"/>
    <x v="13"/>
    <n v="24"/>
    <x v="12"/>
    <s v="23/10/2025"/>
    <x v="1"/>
    <s v="23/10/2025"/>
    <x v="0"/>
  </r>
  <r>
    <n v="21"/>
    <s v="Flight scheduled"/>
    <x v="13"/>
    <s v="77X"/>
    <s v="LH 8224"/>
    <d v="2025-10-23T16:10:00"/>
    <s v="Frankfurt"/>
    <s v="---"/>
    <n v="603"/>
    <s v="LH 8225"/>
    <s v="Guadalajara"/>
    <d v="2025-10-23T18:40:00"/>
    <s v="F"/>
    <n v="17"/>
    <x v="14"/>
    <n v="19"/>
    <x v="13"/>
    <s v="23/10/2025"/>
    <x v="1"/>
    <s v="23/10/2025"/>
    <x v="0"/>
  </r>
  <r>
    <n v="22"/>
    <s v="Flight scheduled"/>
    <x v="14"/>
    <s v="77F"/>
    <s v="CZ 2541"/>
    <d v="2025-10-23T17:05:00"/>
    <s v="Harbin"/>
    <s v="---"/>
    <s v="605A"/>
    <s v="CZ 2542"/>
    <s v="Shanghai"/>
    <d v="2025-10-23T20:05:00"/>
    <s v="F"/>
    <n v="18"/>
    <x v="15"/>
    <n v="21"/>
    <x v="7"/>
    <s v="23/10/2025"/>
    <x v="1"/>
    <s v="23/10/2025"/>
    <x v="0"/>
  </r>
  <r>
    <n v="23"/>
    <s v="Flight scheduled"/>
    <x v="15"/>
    <s v="74N"/>
    <s v="CX 086"/>
    <d v="2025-10-23T17:50:00"/>
    <s v="Anchorage"/>
    <s v="---"/>
    <n v="604"/>
    <s v="CX 087"/>
    <s v="Anchorage"/>
    <d v="2025-10-23T19:50:00"/>
    <s v="F"/>
    <n v="18"/>
    <x v="15"/>
    <n v="20"/>
    <x v="5"/>
    <s v="23/10/2025"/>
    <x v="1"/>
    <s v="23/10/2025"/>
    <x v="0"/>
  </r>
  <r>
    <n v="24"/>
    <s v="Flight scheduled"/>
    <x v="6"/>
    <n v="332"/>
    <s v="6R 4260"/>
    <d v="2025-10-23T17:50:00"/>
    <s v="Bogota"/>
    <s v="---"/>
    <n v="602"/>
    <s v="6R 4260"/>
    <s v="Los Angeles"/>
    <d v="2025-10-23T19:20:00"/>
    <s v="F"/>
    <n v="18"/>
    <x v="15"/>
    <n v="20"/>
    <x v="5"/>
    <s v="23/10/2025"/>
    <x v="1"/>
    <s v="23/10/2025"/>
    <x v="0"/>
  </r>
  <r>
    <n v="25"/>
    <s v="Flight scheduled"/>
    <x v="6"/>
    <n v="333"/>
    <s v="6R 7089"/>
    <d v="2025-10-23T22:20:00"/>
    <s v="Guadalajara"/>
    <s v="---"/>
    <n v="604"/>
    <s v="6R 7089"/>
    <s v="San Jose"/>
    <d v="2025-10-24T00:45:00"/>
    <s v="F"/>
    <n v="23"/>
    <x v="16"/>
    <n v="1"/>
    <x v="14"/>
    <s v="23/10/2025"/>
    <x v="1"/>
    <s v="24/10/2025"/>
    <x v="1"/>
  </r>
  <r>
    <n v="26"/>
    <s v="Flight scheduled"/>
    <x v="0"/>
    <n v="734"/>
    <s v="E7 610"/>
    <d v="2025-10-23T23:15:00"/>
    <s v="Merida"/>
    <s v="---"/>
    <s v="601B"/>
    <s v="E7 610"/>
    <s v="San Luis Potosi"/>
    <d v="2025-10-24T01:00:00"/>
    <s v="F"/>
    <n v="24"/>
    <x v="0"/>
    <n v="2"/>
    <x v="0"/>
    <s v="23/10/2025"/>
    <x v="1"/>
    <s v="24/10/2025"/>
    <x v="1"/>
  </r>
  <r>
    <n v="2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2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2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3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4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5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6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7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8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9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0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19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0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1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2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3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4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5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6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7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  <r>
    <n v="128"/>
    <s v=""/>
    <x v="16"/>
    <s v=""/>
    <s v=""/>
    <s v=""/>
    <s v=""/>
    <s v=""/>
    <s v=""/>
    <s v=""/>
    <s v=""/>
    <s v=""/>
    <s v=""/>
    <e v="#VALUE!"/>
    <x v="17"/>
    <e v="#VALUE!"/>
    <x v="15"/>
    <s v=""/>
    <x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P28" firstHeaderRow="1" firstDataRow="2" firstDataCol="1" rowPageCount="1" colPageCount="1"/>
  <pivotFields count="21">
    <pivotField showAll="0"/>
    <pivotField showAll="0"/>
    <pivotField axis="axisRow" showAll="0">
      <items count="18">
        <item x="6"/>
        <item x="2"/>
        <item m="1" x="13"/>
        <item x="5"/>
        <item m="1" x="8"/>
        <item x="0"/>
        <item m="1" x="9"/>
        <item x="1"/>
        <item x="3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2"/>
        <item x="6"/>
        <item x="1"/>
        <item x="0"/>
        <item x="8"/>
        <item x="3"/>
        <item x="9"/>
        <item x="10"/>
        <item x="11"/>
        <item m="1" x="20"/>
        <item x="13"/>
        <item x="14"/>
        <item x="12"/>
        <item x="15"/>
        <item x="16"/>
        <item m="1" x="19"/>
        <item h="1" x="18"/>
        <item h="1" x="7"/>
        <item h="1" x="5"/>
        <item h="1" x="17"/>
        <item h="1" x="4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5"/>
    </i>
    <i>
      <x v="7"/>
    </i>
    <i>
      <x v="8"/>
    </i>
    <i>
      <x v="13"/>
    </i>
    <i t="grand">
      <x/>
    </i>
  </rowItems>
  <colFields count="1">
    <field x="16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470">
      <pivotArea type="all" dataOnly="0" outline="0" fieldPosition="0"/>
    </format>
    <format dxfId="469">
      <pivotArea outline="0" collapsedLevelsAreSubtotals="1" fieldPosition="0"/>
    </format>
    <format dxfId="468">
      <pivotArea type="origin" dataOnly="0" labelOnly="1" outline="0" fieldPosition="0"/>
    </format>
    <format dxfId="467">
      <pivotArea field="16" type="button" dataOnly="0" labelOnly="1" outline="0" axis="axisCol" fieldPosition="0"/>
    </format>
    <format dxfId="466">
      <pivotArea type="topRight" dataOnly="0" labelOnly="1" outline="0" fieldPosition="0"/>
    </format>
    <format dxfId="465">
      <pivotArea field="2" type="button" dataOnly="0" labelOnly="1" outline="0" axis="axisRow" fieldPosition="0"/>
    </format>
    <format dxfId="464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63">
      <pivotArea dataOnly="0" labelOnly="1" grandRow="1" outline="0" fieldPosition="0"/>
    </format>
    <format dxfId="462">
      <pivotArea dataOnly="0" labelOnly="1" fieldPosition="0">
        <references count="1">
          <reference field="16" count="0"/>
        </references>
      </pivotArea>
    </format>
    <format dxfId="461">
      <pivotArea dataOnly="0" labelOnly="1" grandCol="1" outline="0" fieldPosition="0"/>
    </format>
    <format dxfId="460">
      <pivotArea field="16" type="button" dataOnly="0" labelOnly="1" outline="0" axis="axisCol" fieldPosition="0"/>
    </format>
    <format dxfId="459">
      <pivotArea type="origin" dataOnly="0" labelOnly="1" outline="0" fieldPosition="0"/>
    </format>
    <format dxfId="458">
      <pivotArea outline="0" collapsedLevelsAreSubtotals="1" fieldPosition="0"/>
    </format>
    <format dxfId="457">
      <pivotArea field="2" type="button" dataOnly="0" labelOnly="1" outline="0" axis="axisRow" fieldPosition="0"/>
    </format>
    <format dxfId="456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55">
      <pivotArea dataOnly="0" labelOnly="1" grandRow="1" outline="0" fieldPosition="0"/>
    </format>
    <format dxfId="454">
      <pivotArea dataOnly="0" labelOnly="1" fieldPosition="0">
        <references count="1">
          <reference field="16" count="0"/>
        </references>
      </pivotArea>
    </format>
    <format dxfId="453">
      <pivotArea dataOnly="0" labelOnly="1" grandCol="1" outline="0" fieldPosition="0"/>
    </format>
    <format dxfId="452">
      <pivotArea type="topRight" dataOnly="0" labelOnly="1" outline="0" fieldPosition="0"/>
    </format>
    <format dxfId="451">
      <pivotArea dataOnly="0" labelOnly="1" fieldPosition="0">
        <references count="1">
          <reference field="16" count="0"/>
        </references>
      </pivotArea>
    </format>
    <format dxfId="450">
      <pivotArea dataOnly="0" labelOnly="1" grandCol="1" outline="0" fieldPosition="0"/>
    </format>
    <format dxfId="449">
      <pivotArea outline="0" collapsedLevelsAreSubtotals="1" fieldPosition="0"/>
    </format>
    <format dxfId="448">
      <pivotArea field="2" type="button" dataOnly="0" labelOnly="1" outline="0" axis="axisRow" fieldPosition="0"/>
    </format>
    <format dxfId="447">
      <pivotArea dataOnly="0" labelOnly="1" grandRow="1" outline="0" fieldPosition="0"/>
    </format>
    <format dxfId="446">
      <pivotArea dataOnly="0" labelOnly="1" fieldPosition="0">
        <references count="1">
          <reference field="16" count="0"/>
        </references>
      </pivotArea>
    </format>
    <format dxfId="445">
      <pivotArea dataOnly="0" labelOnly="1" grandCol="1" outline="0" fieldPosition="0"/>
    </format>
    <format dxfId="444">
      <pivotArea outline="0" collapsedLevelsAreSubtotals="1" fieldPosition="0"/>
    </format>
    <format dxfId="443">
      <pivotArea field="2" type="button" dataOnly="0" labelOnly="1" outline="0" axis="axisRow" fieldPosition="0"/>
    </format>
    <format dxfId="442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6" count="0"/>
        </references>
      </pivotArea>
    </format>
    <format dxfId="439">
      <pivotArea dataOnly="0" labelOnly="1" grandCol="1" outline="0" fieldPosition="0"/>
    </format>
    <format dxfId="438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37">
      <pivotArea field="2" type="button" dataOnly="0" labelOnly="1" outline="0" axis="axisRow" fieldPosition="0"/>
    </format>
    <format dxfId="436">
      <pivotArea dataOnly="0" labelOnly="1" fieldPosition="0">
        <references count="1">
          <reference field="16" count="0"/>
        </references>
      </pivotArea>
    </format>
    <format dxfId="435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7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G13" firstHeaderRow="1" firstDataRow="2" firstDataCol="1" rowPageCount="1" colPageCount="1"/>
  <pivotFields count="21">
    <pivotField showAll="0"/>
    <pivotField showAll="0"/>
    <pivotField axis="axisRow" showAll="0">
      <items count="18">
        <item x="6"/>
        <item x="2"/>
        <item m="1" x="13"/>
        <item x="5"/>
        <item m="1" x="8"/>
        <item x="0"/>
        <item m="1" x="9"/>
        <item x="1"/>
        <item x="3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7"/>
        <item x="8"/>
        <item x="9"/>
        <item x="10"/>
        <item x="1"/>
        <item x="11"/>
        <item x="12"/>
        <item x="13"/>
        <item x="14"/>
        <item x="15"/>
        <item x="16"/>
        <item x="2"/>
        <item x="17"/>
        <item x="18"/>
        <item x="19"/>
        <item x="3"/>
        <item x="0"/>
        <item x="5"/>
        <item h="1" x="20"/>
        <item h="1" x="4"/>
        <item h="1" x="6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6">
    <i>
      <x v="5"/>
    </i>
    <i>
      <x v="12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4" type="button" dataOnly="0" labelOnly="1" outline="0" axis="axisCol" fieldPosition="0"/>
    </format>
    <format dxfId="499">
      <pivotArea type="topRight" dataOnly="0" labelOnly="1" outline="0" fieldPosition="0"/>
    </format>
    <format dxfId="498">
      <pivotArea dataOnly="0" labelOnly="1" grandRow="1" outline="0" fieldPosition="0"/>
    </format>
    <format dxfId="497">
      <pivotArea dataOnly="0" labelOnly="1" fieldPosition="0">
        <references count="1">
          <reference field="14" count="0"/>
        </references>
      </pivotArea>
    </format>
    <format dxfId="496">
      <pivotArea dataOnly="0" labelOnly="1" grandCol="1" outline="0" fieldPosition="0"/>
    </format>
    <format dxfId="495">
      <pivotArea dataOnly="0" labelOnly="1" fieldPosition="0">
        <references count="1">
          <reference field="14" count="0"/>
        </references>
      </pivotArea>
    </format>
    <format dxfId="494">
      <pivotArea dataOnly="0" labelOnly="1" grandCol="1" outline="0" fieldPosition="0"/>
    </format>
    <format dxfId="493">
      <pivotArea dataOnly="0" labelOnly="1" fieldPosition="0">
        <references count="1">
          <reference field="14" count="0"/>
        </references>
      </pivotArea>
    </format>
    <format dxfId="492">
      <pivotArea dataOnly="0" labelOnly="1" grandCol="1" outline="0" fieldPosition="0"/>
    </format>
    <format dxfId="491">
      <pivotArea dataOnly="0" labelOnly="1" fieldPosition="0">
        <references count="1">
          <reference field="14" count="0"/>
        </references>
      </pivotArea>
    </format>
    <format dxfId="490">
      <pivotArea dataOnly="0" labelOnly="1" grandCol="1" outline="0" fieldPosition="0"/>
    </format>
    <format dxfId="489">
      <pivotArea dataOnly="0" labelOnly="1" fieldPosition="0">
        <references count="1">
          <reference field="14" count="0"/>
        </references>
      </pivotArea>
    </format>
    <format dxfId="488">
      <pivotArea dataOnly="0" labelOnly="1" grandCol="1" outline="0" fieldPosition="0"/>
    </format>
    <format dxfId="487">
      <pivotArea outline="0" collapsedLevelsAreSubtotals="1" fieldPosition="0"/>
    </format>
    <format dxfId="486">
      <pivotArea dataOnly="0" labelOnly="1" grandRow="1" outline="0" fieldPosition="0"/>
    </format>
    <format dxfId="485">
      <pivotArea dataOnly="0" labelOnly="1" fieldPosition="0">
        <references count="1">
          <reference field="14" count="0"/>
        </references>
      </pivotArea>
    </format>
    <format dxfId="484">
      <pivotArea dataOnly="0" labelOnly="1" grandCol="1" outline="0" fieldPosition="0"/>
    </format>
    <format dxfId="483">
      <pivotArea type="origin" dataOnly="0" labelOnly="1" outline="0" fieldPosition="0"/>
    </format>
    <format dxfId="482">
      <pivotArea field="14" type="button" dataOnly="0" labelOnly="1" outline="0" axis="axisCol" fieldPosition="0"/>
    </format>
    <format dxfId="481">
      <pivotArea field="14" type="button" dataOnly="0" labelOnly="1" outline="0" axis="axisCol" fieldPosition="0"/>
    </format>
    <format dxfId="480">
      <pivotArea field="14" type="button" dataOnly="0" labelOnly="1" outline="0" axis="axisCol" fieldPosition="0"/>
    </format>
    <format dxfId="479">
      <pivotArea type="topRight" dataOnly="0" labelOnly="1" outline="0" fieldPosition="0"/>
    </format>
    <format dxfId="478">
      <pivotArea outline="0" collapsedLevelsAreSubtotals="1" fieldPosition="0"/>
    </format>
    <format dxfId="477">
      <pivotArea dataOnly="0" labelOnly="1" grandRow="1" outline="0" fieldPosition="0"/>
    </format>
    <format dxfId="476">
      <pivotArea dataOnly="0" labelOnly="1" fieldPosition="0">
        <references count="1">
          <reference field="14" count="0"/>
        </references>
      </pivotArea>
    </format>
    <format dxfId="475">
      <pivotArea dataOnly="0" labelOnly="1" grandCol="1" outline="0" fieldPosition="0"/>
    </format>
    <format dxfId="474">
      <pivotArea outline="0" collapsedLevelsAreSubtotals="1" fieldPosition="0"/>
    </format>
    <format dxfId="473">
      <pivotArea dataOnly="0" labelOnly="1" grandRow="1" outline="0" fieldPosition="0"/>
    </format>
    <format dxfId="472">
      <pivotArea dataOnly="0" labelOnly="1" fieldPosition="0">
        <references count="1">
          <reference field="14" count="0"/>
        </references>
      </pivotArea>
    </format>
    <format dxfId="471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02">
      <pivotArea type="all" dataOnly="0" outline="0" fieldPosition="0"/>
    </format>
    <format dxfId="401">
      <pivotArea outline="0" collapsedLevelsAreSubtotals="1" fieldPosition="0"/>
    </format>
    <format dxfId="400">
      <pivotArea type="origin" dataOnly="0" labelOnly="1" outline="0" fieldPosition="0"/>
    </format>
    <format dxfId="399">
      <pivotArea field="14" type="button" dataOnly="0" labelOnly="1" outline="0"/>
    </format>
    <format dxfId="398">
      <pivotArea type="topRight" dataOnly="0" labelOnly="1" outline="0" fieldPosition="0"/>
    </format>
    <format dxfId="397">
      <pivotArea field="2" type="button" dataOnly="0" labelOnly="1" outline="0"/>
    </format>
    <format dxfId="396">
      <pivotArea dataOnly="0" labelOnly="1" grandRow="1" outline="0" fieldPosition="0"/>
    </format>
    <format dxfId="395">
      <pivotArea dataOnly="0" labelOnly="1" grandCol="1" outline="0" fieldPosition="0"/>
    </format>
    <format dxfId="394">
      <pivotArea dataOnly="0" labelOnly="1" grandCol="1" outline="0" fieldPosition="0"/>
    </format>
    <format dxfId="393">
      <pivotArea dataOnly="0" labelOnly="1" grandCol="1" outline="0" fieldPosition="0"/>
    </format>
    <format dxfId="392">
      <pivotArea dataOnly="0" labelOnly="1" grandCol="1" outline="0" fieldPosition="0"/>
    </format>
    <format dxfId="391">
      <pivotArea field="2" type="button" dataOnly="0" labelOnly="1" outline="0"/>
    </format>
    <format dxfId="390">
      <pivotArea dataOnly="0" labelOnly="1" grandCol="1" outline="0" fieldPosition="0"/>
    </format>
    <format dxfId="389">
      <pivotArea outline="0" collapsedLevelsAreSubtotals="1" fieldPosition="0"/>
    </format>
    <format dxfId="388">
      <pivotArea field="2" type="button" dataOnly="0" labelOnly="1" outline="0"/>
    </format>
    <format dxfId="387">
      <pivotArea dataOnly="0" labelOnly="1" grandRow="1" outline="0" fieldPosition="0"/>
    </format>
    <format dxfId="386">
      <pivotArea dataOnly="0" labelOnly="1" grandCol="1" outline="0" fieldPosition="0"/>
    </format>
    <format dxfId="385">
      <pivotArea type="origin" dataOnly="0" labelOnly="1" outline="0" fieldPosition="0"/>
    </format>
    <format dxfId="384">
      <pivotArea field="14" type="button" dataOnly="0" labelOnly="1" outline="0"/>
    </format>
    <format dxfId="383">
      <pivotArea field="14" type="button" dataOnly="0" labelOnly="1" outline="0"/>
    </format>
    <format dxfId="382">
      <pivotArea field="14" type="button" dataOnly="0" labelOnly="1" outline="0"/>
    </format>
    <format dxfId="381">
      <pivotArea type="topRight" dataOnly="0" labelOnly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grandCol="1" outline="0" fieldPosition="0"/>
    </format>
    <format dxfId="376">
      <pivotArea outline="0" collapsedLevelsAreSubtotals="1" fieldPosition="0"/>
    </format>
    <format dxfId="375">
      <pivotArea field="2" type="button" dataOnly="0" labelOnly="1" outline="0"/>
    </format>
    <format dxfId="374">
      <pivotArea dataOnly="0" labelOnly="1" grandRow="1" outline="0" fieldPosition="0"/>
    </format>
    <format dxfId="373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3" firstHeaderRow="1" firstDataRow="1" firstDataCol="1" rowPageCount="1" colPageCount="1"/>
  <pivotFields count="21">
    <pivotField showAll="0"/>
    <pivotField showAll="0"/>
    <pivotField showAll="0">
      <items count="18">
        <item x="6"/>
        <item x="2"/>
        <item m="1" x="13"/>
        <item x="5"/>
        <item m="1" x="8"/>
        <item x="0"/>
        <item m="1" x="9"/>
        <item x="1"/>
        <item x="3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2"/>
        <item x="6"/>
        <item x="1"/>
        <item x="0"/>
        <item x="8"/>
        <item x="3"/>
        <item x="9"/>
        <item x="10"/>
        <item x="11"/>
        <item m="1" x="20"/>
        <item x="13"/>
        <item x="14"/>
        <item x="12"/>
        <item x="15"/>
        <item x="16"/>
        <item m="1" x="19"/>
        <item h="1" x="18"/>
        <item x="7"/>
        <item h="1" x="5"/>
        <item h="1" x="17"/>
        <item h="1" x="4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6" type="button" dataOnly="0" labelOnly="1" outline="0" axis="axisRow" fieldPosition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fieldPosition="0">
        <references count="1">
          <reference field="16" count="0"/>
        </references>
      </pivotArea>
    </format>
    <format dxfId="426">
      <pivotArea dataOnly="0" labelOnly="1" grandCol="1" outline="0" fieldPosition="0"/>
    </format>
    <format dxfId="425">
      <pivotArea field="16" type="button" dataOnly="0" labelOnly="1" outline="0" axis="axisRow" fieldPosition="0"/>
    </format>
    <format dxfId="424">
      <pivotArea type="origin" dataOnly="0" labelOnly="1" outline="0" fieldPosition="0"/>
    </format>
    <format dxfId="423">
      <pivotArea outline="0" collapsedLevelsAreSubtotals="1" fieldPosition="0"/>
    </format>
    <format dxfId="422">
      <pivotArea field="2" type="button" dataOnly="0" labelOnly="1" outline="0"/>
    </format>
    <format dxfId="421">
      <pivotArea dataOnly="0" labelOnly="1" grandRow="1" outline="0" fieldPosition="0"/>
    </format>
    <format dxfId="420">
      <pivotArea dataOnly="0" labelOnly="1" fieldPosition="0">
        <references count="1">
          <reference field="16" count="0"/>
        </references>
      </pivotArea>
    </format>
    <format dxfId="419">
      <pivotArea dataOnly="0" labelOnly="1" grandCol="1" outline="0" fieldPosition="0"/>
    </format>
    <format dxfId="418">
      <pivotArea type="topRight" dataOnly="0" labelOnly="1" outline="0" fieldPosition="0"/>
    </format>
    <format dxfId="417">
      <pivotArea dataOnly="0" labelOnly="1" fieldPosition="0">
        <references count="1">
          <reference field="16" count="0"/>
        </references>
      </pivotArea>
    </format>
    <format dxfId="416">
      <pivotArea dataOnly="0" labelOnly="1" grandCol="1" outline="0" fieldPosition="0"/>
    </format>
    <format dxfId="415">
      <pivotArea outline="0" collapsedLevelsAreSubtotals="1" fieldPosition="0"/>
    </format>
    <format dxfId="414">
      <pivotArea field="2" type="button" dataOnly="0" labelOnly="1" outline="0"/>
    </format>
    <format dxfId="413">
      <pivotArea dataOnly="0" labelOnly="1" grandRow="1" outline="0" fieldPosition="0"/>
    </format>
    <format dxfId="412">
      <pivotArea dataOnly="0" labelOnly="1" fieldPosition="0">
        <references count="1">
          <reference field="16" count="0"/>
        </references>
      </pivotArea>
    </format>
    <format dxfId="411">
      <pivotArea dataOnly="0" labelOnly="1" grandCol="1" outline="0" fieldPosition="0"/>
    </format>
    <format dxfId="410">
      <pivotArea outline="0" collapsedLevelsAreSubtotals="1" fieldPosition="0"/>
    </format>
    <format dxfId="409">
      <pivotArea field="2" type="button" dataOnly="0" labelOnly="1" outline="0"/>
    </format>
    <format dxfId="408">
      <pivotArea dataOnly="0" labelOnly="1" grandRow="1" outline="0" fieldPosition="0"/>
    </format>
    <format dxfId="407">
      <pivotArea dataOnly="0" labelOnly="1" fieldPosition="0">
        <references count="1">
          <reference field="16" count="0"/>
        </references>
      </pivotArea>
    </format>
    <format dxfId="406">
      <pivotArea dataOnly="0" labelOnly="1" grandCol="1" outline="0" fieldPosition="0"/>
    </format>
    <format dxfId="405">
      <pivotArea field="2" type="button" dataOnly="0" labelOnly="1" outline="0"/>
    </format>
    <format dxfId="404">
      <pivotArea dataOnly="0" labelOnly="1" fieldPosition="0">
        <references count="1">
          <reference field="16" count="0"/>
        </references>
      </pivotArea>
    </format>
    <format dxfId="40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P18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6"/>
        <item x="11"/>
        <item m="1" x="22"/>
        <item x="4"/>
        <item x="12"/>
        <item x="10"/>
        <item x="15"/>
        <item x="14"/>
        <item x="0"/>
        <item x="13"/>
        <item x="1"/>
        <item x="8"/>
        <item x="6"/>
        <item x="2"/>
        <item x="9"/>
        <item m="1" x="27"/>
        <item m="1" x="17"/>
        <item m="1" x="18"/>
        <item m="1" x="19"/>
        <item x="5"/>
        <item h="1" m="1" x="21"/>
        <item h="1" m="1" x="23"/>
        <item h="1" x="3"/>
        <item h="1" x="7"/>
        <item h="1" m="1" x="20"/>
        <item h="1" m="1" x="24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4"/>
        <item x="5"/>
        <item x="7"/>
        <item m="1" x="20"/>
        <item x="11"/>
        <item x="14"/>
        <item x="0"/>
        <item h="1" x="17"/>
        <item x="10"/>
        <item m="1" x="18"/>
        <item x="3"/>
        <item m="1" x="22"/>
        <item m="1" x="24"/>
        <item m="1" x="19"/>
        <item x="2"/>
        <item x="6"/>
        <item x="8"/>
        <item x="12"/>
        <item x="13"/>
        <item x="16"/>
        <item h="1" m="1" x="23"/>
        <item h="1" x="15"/>
        <item h="1" x="1"/>
        <item h="1" m="1" x="21"/>
        <item h="1" x="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3">
    <i>
      <x v="12"/>
    </i>
    <i>
      <x v="10"/>
    </i>
    <i>
      <x v="5"/>
    </i>
    <i>
      <x v="8"/>
    </i>
    <i>
      <x v="11"/>
    </i>
    <i>
      <x v="13"/>
    </i>
    <i>
      <x v="3"/>
    </i>
    <i>
      <x v="19"/>
    </i>
    <i>
      <x v="14"/>
    </i>
    <i>
      <x v="4"/>
    </i>
    <i>
      <x v="1"/>
    </i>
    <i>
      <x v="9"/>
    </i>
    <i t="grand">
      <x/>
    </i>
  </rowItems>
  <colFields count="1">
    <field x="14"/>
  </colFields>
  <colItems count="15">
    <i>
      <x/>
    </i>
    <i>
      <x v="1"/>
    </i>
    <i>
      <x v="2"/>
    </i>
    <i>
      <x v="4"/>
    </i>
    <i>
      <x v="5"/>
    </i>
    <i>
      <x v="6"/>
    </i>
    <i>
      <x v="8"/>
    </i>
    <i>
      <x v="10"/>
    </i>
    <i>
      <x v="14"/>
    </i>
    <i>
      <x v="15"/>
    </i>
    <i>
      <x v="16"/>
    </i>
    <i>
      <x v="17"/>
    </i>
    <i>
      <x v="18"/>
    </i>
    <i>
      <x v="19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31">
      <pivotArea field="14" type="button" dataOnly="0" labelOnly="1" outline="0" axis="axisCol" fieldPosition="0"/>
    </format>
    <format dxfId="330">
      <pivotArea type="topRight" dataOnly="0" labelOnly="1" outline="0" fieldPosition="0"/>
    </format>
    <format dxfId="329">
      <pivotArea outline="0" collapsedLevelsAreSubtotals="1" fieldPosition="0"/>
    </format>
    <format dxfId="328">
      <pivotArea field="2" type="button" dataOnly="0" labelOnly="1" outline="0" axis="axisRow" fieldPosition="0"/>
    </format>
    <format dxfId="327">
      <pivotArea dataOnly="0" labelOnly="1" grandRow="1" outline="0" fieldPosition="0"/>
    </format>
    <format dxfId="326">
      <pivotArea dataOnly="0" labelOnly="1" fieldPosition="0">
        <references count="1">
          <reference field="14" count="0"/>
        </references>
      </pivotArea>
    </format>
    <format dxfId="325">
      <pivotArea dataOnly="0" labelOnly="1" grandCol="1" outline="0" fieldPosition="0"/>
    </format>
    <format dxfId="324">
      <pivotArea outline="0" collapsedLevelsAreSubtotals="1" fieldPosition="0"/>
    </format>
    <format dxfId="323">
      <pivotArea field="2" type="button" dataOnly="0" labelOnly="1" outline="0" axis="axisRow" fieldPosition="0"/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14" count="0"/>
        </references>
      </pivotArea>
    </format>
    <format dxfId="320">
      <pivotArea dataOnly="0" labelOnly="1" grandCol="1" outline="0" fieldPosition="0"/>
    </format>
    <format dxfId="319">
      <pivotArea outline="0" collapsedLevelsAreSubtotals="1" fieldPosition="0"/>
    </format>
    <format dxfId="318">
      <pivotArea field="2" type="button" dataOnly="0" labelOnly="1" outline="0" axis="axisRow" fieldPosition="0"/>
    </format>
    <format dxfId="317">
      <pivotArea dataOnly="0" labelOnly="1" grandRow="1" outline="0" fieldPosition="0"/>
    </format>
    <format dxfId="316">
      <pivotArea dataOnly="0" labelOnly="1" fieldPosition="0">
        <references count="1">
          <reference field="14" count="0"/>
        </references>
      </pivotArea>
    </format>
    <format dxfId="315">
      <pivotArea dataOnly="0" labelOnly="1" grandCol="1" outline="0" fieldPosition="0"/>
    </format>
    <format dxfId="314">
      <pivotArea type="origin" dataOnly="0" labelOnly="1" outline="0" fieldPosition="0"/>
    </format>
    <format dxfId="313">
      <pivotArea type="origin" dataOnly="0" labelOnly="1" outline="0" fieldPosition="0"/>
    </format>
    <format dxfId="312">
      <pivotArea type="origin" dataOnly="0" labelOnly="1" outline="0" fieldPosition="0"/>
    </format>
    <format dxfId="311">
      <pivotArea dataOnly="0" labelOnly="1" fieldPosition="0">
        <references count="1">
          <reference field="14" count="0"/>
        </references>
      </pivotArea>
    </format>
    <format dxfId="310">
      <pivotArea dataOnly="0" labelOnly="1" grandCol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type="origin" dataOnly="0" labelOnly="1" outline="0" fieldPosition="0"/>
    </format>
    <format dxfId="306">
      <pivotArea field="14" type="button" dataOnly="0" labelOnly="1" outline="0" axis="axisCol" fieldPosition="0"/>
    </format>
    <format dxfId="305">
      <pivotArea type="topRight" dataOnly="0" labelOnly="1" outline="0" fieldPosition="0"/>
    </format>
    <format dxfId="304">
      <pivotArea field="2" type="button" dataOnly="0" labelOnly="1" outline="0" axis="axisRow" fieldPosition="0"/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14" count="0"/>
        </references>
      </pivotArea>
    </format>
    <format dxfId="301">
      <pivotArea dataOnly="0" labelOnly="1" grandCol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4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collapsedLevelsAreSubtotals="1" fieldPosition="0">
        <references count="1">
          <reference field="2" count="0"/>
        </references>
      </pivotArea>
    </format>
    <format dxfId="295">
      <pivotArea dataOnly="0" labelOnly="1" fieldPosition="0">
        <references count="1">
          <reference field="2" count="0"/>
        </references>
      </pivotArea>
    </format>
  </formats>
  <conditionalFormats count="3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L41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6"/>
        <item x="11"/>
        <item m="1" x="22"/>
        <item x="4"/>
        <item x="12"/>
        <item x="10"/>
        <item x="15"/>
        <item x="14"/>
        <item x="0"/>
        <item x="13"/>
        <item x="1"/>
        <item x="8"/>
        <item x="6"/>
        <item x="2"/>
        <item x="9"/>
        <item m="1" x="27"/>
        <item m="1" x="17"/>
        <item m="1" x="18"/>
        <item m="1" x="19"/>
        <item x="5"/>
        <item h="1" m="1" x="21"/>
        <item h="1" m="1" x="23"/>
        <item h="1" x="3"/>
        <item h="1" x="7"/>
        <item h="1" m="1" x="20"/>
        <item h="1" m="1" x="24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14"/>
        <item x="0"/>
        <item x="1"/>
        <item m="1" x="17"/>
        <item m="1" x="20"/>
        <item x="11"/>
        <item x="9"/>
        <item x="5"/>
        <item x="7"/>
        <item h="1" x="15"/>
        <item m="1" x="16"/>
        <item x="6"/>
        <item m="1" x="24"/>
        <item m="1" x="18"/>
        <item x="4"/>
        <item x="8"/>
        <item x="10"/>
        <item m="1" x="21"/>
        <item x="13"/>
        <item h="1" x="3"/>
        <item h="1" m="1" x="23"/>
        <item h="1" x="12"/>
        <item h="1" x="2"/>
        <item h="1" m="1" x="22"/>
        <item h="1" m="1" x="1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2">
    <i>
      <x v="10"/>
    </i>
    <i>
      <x v="5"/>
    </i>
    <i>
      <x v="13"/>
    </i>
    <i>
      <x v="8"/>
    </i>
    <i>
      <x v="11"/>
    </i>
    <i>
      <x v="7"/>
    </i>
    <i>
      <x v="12"/>
    </i>
    <i>
      <x v="1"/>
    </i>
    <i>
      <x v="14"/>
    </i>
    <i>
      <x v="6"/>
    </i>
    <i>
      <x v="9"/>
    </i>
    <i t="grand">
      <x/>
    </i>
  </rowItems>
  <colFields count="1">
    <field x="16"/>
  </colFields>
  <colItems count="11">
    <i>
      <x v="1"/>
    </i>
    <i>
      <x v="2"/>
    </i>
    <i>
      <x v="5"/>
    </i>
    <i>
      <x v="6"/>
    </i>
    <i>
      <x v="7"/>
    </i>
    <i>
      <x v="8"/>
    </i>
    <i>
      <x v="11"/>
    </i>
    <i>
      <x v="15"/>
    </i>
    <i>
      <x v="16"/>
    </i>
    <i>
      <x v="18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72">
      <pivotArea field="16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fieldPosition="0">
        <references count="1">
          <reference field="2" count="0"/>
        </references>
      </pivotArea>
    </format>
    <format dxfId="367">
      <pivotArea dataOnly="0" labelOnly="1" grandRow="1" outline="0" fieldPosition="0"/>
    </format>
    <format dxfId="366">
      <pivotArea dataOnly="0" labelOnly="1" fieldPosition="0">
        <references count="1">
          <reference field="16" count="0"/>
        </references>
      </pivotArea>
    </format>
    <format dxfId="365">
      <pivotArea dataOnly="0" labelOnly="1" grandCol="1" outline="0" fieldPosition="0"/>
    </format>
    <format dxfId="364">
      <pivotArea outline="0" collapsedLevelsAreSubtotals="1" fieldPosition="0"/>
    </format>
    <format dxfId="363">
      <pivotArea field="2" type="button" dataOnly="0" labelOnly="1" outline="0" axis="axisRow" fieldPosition="0"/>
    </format>
    <format dxfId="362">
      <pivotArea dataOnly="0" labelOnly="1" fieldPosition="0">
        <references count="1">
          <reference field="2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6" count="0"/>
        </references>
      </pivotArea>
    </format>
    <format dxfId="359">
      <pivotArea dataOnly="0" labelOnly="1" grandCol="1" outline="0" fieldPosition="0"/>
    </format>
    <format dxfId="358">
      <pivotArea outline="0" collapsedLevelsAreSubtotals="1" fieldPosition="0"/>
    </format>
    <format dxfId="357">
      <pivotArea field="2" type="button" dataOnly="0" labelOnly="1" outline="0" axis="axisRow" fieldPosition="0"/>
    </format>
    <format dxfId="356">
      <pivotArea dataOnly="0" labelOnly="1" fieldPosition="0">
        <references count="1">
          <reference field="2" count="0"/>
        </references>
      </pivotArea>
    </format>
    <format dxfId="355">
      <pivotArea dataOnly="0" labelOnly="1" grandRow="1" outline="0" fieldPosition="0"/>
    </format>
    <format dxfId="354">
      <pivotArea dataOnly="0" labelOnly="1" fieldPosition="0">
        <references count="1">
          <reference field="16" count="0"/>
        </references>
      </pivotArea>
    </format>
    <format dxfId="353">
      <pivotArea dataOnly="0" labelOnly="1" grandCol="1" outline="0" fieldPosition="0"/>
    </format>
    <format dxfId="352">
      <pivotArea type="origin" dataOnly="0" labelOnly="1" outline="0" fieldPosition="0"/>
    </format>
    <format dxfId="351">
      <pivotArea type="origin" dataOnly="0" labelOnly="1" outline="0" fieldPosition="0"/>
    </format>
    <format dxfId="350">
      <pivotArea dataOnly="0" labelOnly="1" fieldPosition="0">
        <references count="1">
          <reference field="16" count="0"/>
        </references>
      </pivotArea>
    </format>
    <format dxfId="349">
      <pivotArea dataOnly="0" labelOnly="1" grandCol="1" outline="0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16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2" type="button" dataOnly="0" labelOnly="1" outline="0" axis="axisRow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grandRow="1" outline="0" fieldPosition="0"/>
    </format>
    <format dxfId="340">
      <pivotArea dataOnly="0" labelOnly="1" fieldPosition="0">
        <references count="1">
          <reference field="16" count="0"/>
        </references>
      </pivotArea>
    </format>
    <format dxfId="339">
      <pivotArea dataOnly="0" labelOnly="1" grandCol="1" outline="0" fieldPosition="0"/>
    </format>
    <format dxfId="338">
      <pivotArea type="origin" dataOnly="0" labelOnly="1" outline="0" fieldPosition="0"/>
    </format>
    <format dxfId="337">
      <pivotArea field="2" type="button" dataOnly="0" labelOnly="1" outline="0" axis="axisRow" fieldPosition="0"/>
    </format>
    <format dxfId="336">
      <pivotArea dataOnly="0" labelOnly="1" fieldPosition="0">
        <references count="1">
          <reference field="16" count="0"/>
        </references>
      </pivotArea>
    </format>
    <format dxfId="335">
      <pivotArea dataOnly="0" labelOnly="1" grandCol="1" outline="0" fieldPosition="0"/>
    </format>
    <format dxfId="334">
      <pivotArea grandRow="1" grandCol="1" outline="0" collapsedLevelsAreSubtotals="1" fieldPosition="0"/>
    </format>
    <format dxfId="333">
      <pivotArea dataOnly="0" labelOnly="1" fieldPosition="0">
        <references count="1">
          <reference field="16" count="0"/>
        </references>
      </pivotArea>
    </format>
    <format dxfId="332">
      <pivotArea dataOnly="0" labelOnly="1" fieldPosition="0">
        <references count="1">
          <reference field="16" count="0"/>
        </references>
      </pivotArea>
    </format>
  </formats>
  <conditionalFormats count="2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1" firstHeaderRow="1" firstDataRow="1" firstDataCol="1" rowPageCount="1" colPageCount="1"/>
  <pivotFields count="21">
    <pivotField showAll="0"/>
    <pivotField showAll="0"/>
    <pivotField showAll="0">
      <items count="35">
        <item h="1" x="16"/>
        <item x="4"/>
        <item x="10"/>
        <item x="15"/>
        <item x="14"/>
        <item x="0"/>
        <item x="13"/>
        <item x="1"/>
        <item x="8"/>
        <item h="1" x="2"/>
        <item h="1" x="9"/>
        <item h="1" m="1" x="25"/>
        <item h="1" m="1" x="17"/>
        <item h="1" m="1" x="18"/>
        <item h="1" m="1" x="19"/>
        <item h="1" x="5"/>
        <item h="1" x="6"/>
        <item h="1" x="11"/>
        <item h="1" m="1" x="21"/>
        <item h="1" m="1" x="23"/>
        <item h="1" x="3"/>
        <item h="1" x="7"/>
        <item h="1" x="12"/>
        <item h="1" m="1" x="20"/>
        <item h="1" m="1" x="24"/>
        <item h="1" m="1" x="32"/>
        <item h="1" m="1" x="33"/>
        <item h="1" m="1" x="22"/>
        <item h="1" m="1" x="27"/>
        <item h="1" m="1" x="31"/>
        <item h="1" m="1" x="30"/>
        <item h="1" m="1" x="29"/>
        <item h="1" m="1" x="28"/>
        <item h="1" m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14"/>
        <item x="0"/>
        <item x="1"/>
        <item m="1" x="17"/>
        <item x="11"/>
        <item x="5"/>
        <item x="7"/>
        <item h="1" x="15"/>
        <item m="1" x="16"/>
        <item x="6"/>
        <item m="1" x="18"/>
        <item x="4"/>
        <item x="8"/>
        <item x="10"/>
        <item m="1" x="21"/>
        <item x="13"/>
        <item h="1" m="1" x="20"/>
        <item h="1" x="3"/>
        <item h="1" m="1" x="23"/>
        <item h="1" x="12"/>
        <item h="1" x="2"/>
        <item h="1" x="9"/>
        <item h="1" m="1" x="22"/>
        <item h="1" m="1" x="19"/>
        <item h="1" m="1" x="2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1">
    <i>
      <x v="1"/>
    </i>
    <i>
      <x v="2"/>
    </i>
    <i>
      <x v="4"/>
    </i>
    <i>
      <x v="5"/>
    </i>
    <i>
      <x v="6"/>
    </i>
    <i>
      <x v="9"/>
    </i>
    <i>
      <x v="11"/>
    </i>
    <i>
      <x v="12"/>
    </i>
    <i>
      <x v="13"/>
    </i>
    <i>
      <x v="15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65">
      <pivotArea field="16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16" type="button" dataOnly="0" labelOnly="1" outline="0" axis="axisRow" fieldPosition="0"/>
    </format>
    <format dxfId="244">
      <pivotArea type="topRight" dataOnly="0" labelOnly="1" outline="0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type="origin" dataOnly="0" labelOnly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9" firstHeaderRow="1" firstDataRow="1" firstDataCol="1" rowPageCount="1" colPageCount="1"/>
  <pivotFields count="21">
    <pivotField showAll="0"/>
    <pivotField showAll="0"/>
    <pivotField showAll="0">
      <items count="35">
        <item h="1" x="16"/>
        <item x="11"/>
        <item m="1" x="22"/>
        <item x="4"/>
        <item x="12"/>
        <item x="10"/>
        <item x="15"/>
        <item x="14"/>
        <item x="0"/>
        <item x="13"/>
        <item x="1"/>
        <item x="8"/>
        <item x="6"/>
        <item h="1" x="2"/>
        <item h="1" x="9"/>
        <item h="1" m="1" x="27"/>
        <item h="1" m="1" x="17"/>
        <item h="1" m="1" x="18"/>
        <item h="1" m="1" x="19"/>
        <item h="1" x="5"/>
        <item h="1" m="1" x="21"/>
        <item h="1" m="1" x="23"/>
        <item h="1" x="3"/>
        <item h="1" x="7"/>
        <item h="1" m="1" x="20"/>
        <item h="1" m="1" x="24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4"/>
        <item x="5"/>
        <item x="7"/>
        <item m="1" x="20"/>
        <item x="11"/>
        <item x="14"/>
        <item x="0"/>
        <item h="1" x="17"/>
        <item x="10"/>
        <item m="1" x="18"/>
        <item x="3"/>
        <item m="1" x="22"/>
        <item m="1" x="24"/>
        <item m="1" x="19"/>
        <item x="2"/>
        <item x="6"/>
        <item x="8"/>
        <item x="12"/>
        <item x="13"/>
        <item x="16"/>
        <item h="1" m="1" x="23"/>
        <item h="1" x="15"/>
        <item h="1" x="1"/>
        <item h="1" m="1" x="21"/>
        <item h="1" x="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5">
    <i>
      <x/>
    </i>
    <i>
      <x v="1"/>
    </i>
    <i>
      <x v="2"/>
    </i>
    <i>
      <x v="4"/>
    </i>
    <i>
      <x v="5"/>
    </i>
    <i>
      <x v="6"/>
    </i>
    <i>
      <x v="8"/>
    </i>
    <i>
      <x v="10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94">
      <pivotArea field="14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type="origin" dataOnly="0" labelOnly="1" outline="0" fieldPosition="0"/>
    </format>
    <format dxfId="277">
      <pivotArea dataOnly="0" labelOnly="1" grandCol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14" type="button" dataOnly="0" labelOnly="1" outline="0" axis="axisRow" fieldPosition="0"/>
    </format>
    <format dxfId="272">
      <pivotArea type="topRight" dataOnly="0" labelOnly="1" outline="0" fieldPosition="0"/>
    </format>
    <format dxfId="271">
      <pivotArea field="2" type="button" dataOnly="0" labelOnly="1" outline="0"/>
    </format>
    <format dxfId="270">
      <pivotArea dataOnly="0" labelOnly="1" grandRow="1" outline="0" fieldPosition="0"/>
    </format>
    <format dxfId="269">
      <pivotArea dataOnly="0" labelOnly="1" grandCol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8"/>
  <sheetViews>
    <sheetView workbookViewId="0">
      <selection activeCell="K18" sqref="K18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1202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1168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1151</v>
      </c>
      <c r="B106" s="15" t="s">
        <v>1152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1146</v>
      </c>
      <c r="E214" s="1" t="s">
        <v>1147</v>
      </c>
      <c r="F214" s="1"/>
      <c r="G214" s="1" t="s">
        <v>1148</v>
      </c>
      <c r="H214" s="1" t="s">
        <v>1147</v>
      </c>
    </row>
    <row r="215" spans="4:8" x14ac:dyDescent="0.25">
      <c r="D215" s="90" t="s">
        <v>1149</v>
      </c>
      <c r="E215" s="1" t="s">
        <v>1150</v>
      </c>
      <c r="F215" s="90"/>
      <c r="G215" s="90" t="s">
        <v>1145</v>
      </c>
      <c r="H215" s="1" t="s">
        <v>1150</v>
      </c>
    </row>
    <row r="216" spans="4:8" x14ac:dyDescent="0.25">
      <c r="D216" s="1" t="s">
        <v>1154</v>
      </c>
      <c r="E216" s="19" t="s">
        <v>646</v>
      </c>
      <c r="G216" s="19" t="s">
        <v>1155</v>
      </c>
      <c r="H216" s="19" t="s">
        <v>646</v>
      </c>
    </row>
    <row r="217" spans="4:8" x14ac:dyDescent="0.25">
      <c r="D217" s="8" t="s">
        <v>1175</v>
      </c>
      <c r="E217" s="1" t="s">
        <v>623</v>
      </c>
      <c r="F217" s="90"/>
      <c r="G217" s="1" t="s">
        <v>1174</v>
      </c>
      <c r="H217" s="1" t="s">
        <v>623</v>
      </c>
    </row>
    <row r="218" spans="4:8" x14ac:dyDescent="0.25">
      <c r="D218" s="8" t="s">
        <v>1187</v>
      </c>
      <c r="E218" s="1" t="s">
        <v>1188</v>
      </c>
      <c r="F218" s="90"/>
      <c r="G218" s="1" t="s">
        <v>1184</v>
      </c>
      <c r="H218" s="1" t="s">
        <v>1188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04"/>
  <sheetViews>
    <sheetView zoomScaleNormal="100" workbookViewId="0">
      <selection activeCell="A2" sqref="A2:H2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1176</v>
      </c>
      <c r="B2" t="s">
        <v>274</v>
      </c>
      <c r="C2" t="s">
        <v>1180</v>
      </c>
      <c r="D2" t="s">
        <v>1186</v>
      </c>
      <c r="E2" s="14">
        <v>45950.930555555555</v>
      </c>
      <c r="F2" t="s">
        <v>529</v>
      </c>
      <c r="G2">
        <v>2</v>
      </c>
      <c r="H2" t="s">
        <v>1157</v>
      </c>
      <c r="I2" t="s">
        <v>1209</v>
      </c>
      <c r="J2" t="s">
        <v>603</v>
      </c>
      <c r="K2" s="14">
        <v>45954.364583333336</v>
      </c>
      <c r="L2" t="s">
        <v>29</v>
      </c>
      <c r="M2">
        <f>VLOOKUP(L2,Data!$J$1:$K$13,2,0)</f>
        <v>1</v>
      </c>
      <c r="N2" t="str">
        <f>TEXT(E2,"dd/mm/aaaa")</f>
        <v>20/10/2025</v>
      </c>
      <c r="O2" t="str">
        <f>TEXT(K2,"dd/mm/aaaa")</f>
        <v>24/10/2025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45954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1176</v>
      </c>
      <c r="B3" t="s">
        <v>431</v>
      </c>
      <c r="C3">
        <v>332</v>
      </c>
      <c r="D3" t="s">
        <v>1204</v>
      </c>
      <c r="E3" s="14">
        <v>45953.506944444445</v>
      </c>
      <c r="F3" t="s">
        <v>32</v>
      </c>
      <c r="G3" t="s">
        <v>857</v>
      </c>
      <c r="H3">
        <v>602</v>
      </c>
      <c r="I3" t="s">
        <v>861</v>
      </c>
      <c r="J3" t="s">
        <v>34</v>
      </c>
      <c r="K3" s="14">
        <v>45954.690972222219</v>
      </c>
      <c r="L3" t="s">
        <v>23</v>
      </c>
      <c r="M3">
        <f>VLOOKUP(L3,Data!$J$1:$K$13,2,0)</f>
        <v>2</v>
      </c>
      <c r="N3" t="str">
        <f t="shared" ref="N3:N64" si="0">TEXT(E3,"dd/mm/aaaa")</f>
        <v>23/10/2025</v>
      </c>
      <c r="O3" t="str">
        <f t="shared" ref="O3:O64" si="1">TEXT(K3,"dd/mm/aaaa")</f>
        <v>24/10/2025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881</v>
      </c>
      <c r="B4" t="s">
        <v>401</v>
      </c>
      <c r="C4" t="s">
        <v>1211</v>
      </c>
      <c r="D4" t="s">
        <v>1194</v>
      </c>
      <c r="E4" s="14">
        <v>45953.711805555555</v>
      </c>
      <c r="F4" t="s">
        <v>153</v>
      </c>
      <c r="G4">
        <v>1</v>
      </c>
      <c r="H4">
        <v>502</v>
      </c>
      <c r="I4" t="s">
        <v>1212</v>
      </c>
      <c r="J4" t="s">
        <v>606</v>
      </c>
      <c r="K4" s="14">
        <v>45954.298611111109</v>
      </c>
      <c r="L4" t="s">
        <v>29</v>
      </c>
      <c r="M4">
        <f>VLOOKUP(L4,Data!$J$1:$K$13,2,0)</f>
        <v>1</v>
      </c>
      <c r="N4" t="str">
        <f t="shared" si="0"/>
        <v>23/10/2025</v>
      </c>
      <c r="O4" t="str">
        <f t="shared" si="1"/>
        <v>24/10/2025</v>
      </c>
      <c r="P4">
        <f t="shared" si="2"/>
        <v>0</v>
      </c>
      <c r="Q4">
        <f t="shared" si="3"/>
        <v>1</v>
      </c>
    </row>
    <row r="5" spans="1:27" x14ac:dyDescent="0.25">
      <c r="A5" t="s">
        <v>1176</v>
      </c>
      <c r="B5" t="s">
        <v>274</v>
      </c>
      <c r="C5" t="s">
        <v>1180</v>
      </c>
      <c r="D5" t="s">
        <v>1206</v>
      </c>
      <c r="E5" s="14">
        <v>45953.729166666664</v>
      </c>
      <c r="F5" t="s">
        <v>261</v>
      </c>
      <c r="G5">
        <v>3</v>
      </c>
      <c r="H5" t="s">
        <v>1157</v>
      </c>
      <c r="I5" t="s">
        <v>949</v>
      </c>
      <c r="J5" t="s">
        <v>691</v>
      </c>
      <c r="K5" s="14">
        <v>45954.819444444445</v>
      </c>
      <c r="L5" t="s">
        <v>29</v>
      </c>
      <c r="M5">
        <f>VLOOKUP(L5,Data!$J$1:$K$13,2,0)</f>
        <v>1</v>
      </c>
      <c r="N5" t="str">
        <f t="shared" si="0"/>
        <v>23/10/2025</v>
      </c>
      <c r="O5" t="str">
        <f t="shared" si="1"/>
        <v>24/10/2025</v>
      </c>
      <c r="P5">
        <f t="shared" si="2"/>
        <v>0</v>
      </c>
      <c r="Q5">
        <f t="shared" si="3"/>
        <v>1</v>
      </c>
    </row>
    <row r="6" spans="1:27" x14ac:dyDescent="0.25">
      <c r="A6" t="s">
        <v>1176</v>
      </c>
      <c r="B6" t="s">
        <v>274</v>
      </c>
      <c r="C6" t="s">
        <v>1180</v>
      </c>
      <c r="D6" t="s">
        <v>1105</v>
      </c>
      <c r="E6" s="14">
        <v>45953.829861111109</v>
      </c>
      <c r="F6" t="s">
        <v>507</v>
      </c>
      <c r="G6">
        <v>1</v>
      </c>
      <c r="H6" t="s">
        <v>1157</v>
      </c>
      <c r="I6" t="s">
        <v>869</v>
      </c>
      <c r="J6" t="s">
        <v>757</v>
      </c>
      <c r="K6" s="14">
        <v>45954.416666666664</v>
      </c>
      <c r="L6" t="s">
        <v>29</v>
      </c>
      <c r="M6">
        <f>VLOOKUP(L6,Data!$J$1:$K$13,2,0)</f>
        <v>1</v>
      </c>
      <c r="N6" t="str">
        <f t="shared" si="0"/>
        <v>23/10/2025</v>
      </c>
      <c r="O6" t="str">
        <f t="shared" si="1"/>
        <v>24/10/2025</v>
      </c>
      <c r="P6">
        <f t="shared" si="2"/>
        <v>0</v>
      </c>
      <c r="Q6">
        <f t="shared" si="3"/>
        <v>1</v>
      </c>
    </row>
    <row r="7" spans="1:27" x14ac:dyDescent="0.25">
      <c r="A7" t="s">
        <v>881</v>
      </c>
      <c r="B7" t="s">
        <v>66</v>
      </c>
      <c r="C7" t="s">
        <v>895</v>
      </c>
      <c r="D7" t="s">
        <v>1107</v>
      </c>
      <c r="E7" s="14">
        <v>45953.862500000003</v>
      </c>
      <c r="F7" t="s">
        <v>558</v>
      </c>
      <c r="G7">
        <v>3</v>
      </c>
      <c r="H7" t="s">
        <v>1179</v>
      </c>
      <c r="I7" t="s">
        <v>916</v>
      </c>
      <c r="J7" t="s">
        <v>509</v>
      </c>
      <c r="K7" s="14">
        <v>45954.505555555559</v>
      </c>
      <c r="L7" t="s">
        <v>29</v>
      </c>
      <c r="M7">
        <f>VLOOKUP(L7,Data!$J$1:$K$13,2,0)</f>
        <v>1</v>
      </c>
      <c r="N7" t="str">
        <f t="shared" si="0"/>
        <v>23/10/2025</v>
      </c>
      <c r="O7" t="str">
        <f t="shared" si="1"/>
        <v>24/10/2025</v>
      </c>
      <c r="P7">
        <f t="shared" si="2"/>
        <v>0</v>
      </c>
      <c r="Q7">
        <f t="shared" si="3"/>
        <v>1</v>
      </c>
    </row>
    <row r="8" spans="1:27" x14ac:dyDescent="0.25">
      <c r="A8" t="s">
        <v>881</v>
      </c>
      <c r="B8" t="s">
        <v>66</v>
      </c>
      <c r="C8" t="s">
        <v>895</v>
      </c>
      <c r="D8" t="s">
        <v>1108</v>
      </c>
      <c r="E8" s="14">
        <v>45953.885416666664</v>
      </c>
      <c r="F8" t="s">
        <v>713</v>
      </c>
      <c r="G8">
        <v>3</v>
      </c>
      <c r="H8" t="s">
        <v>1185</v>
      </c>
      <c r="I8" t="s">
        <v>897</v>
      </c>
      <c r="J8" t="s">
        <v>757</v>
      </c>
      <c r="K8" s="14">
        <v>45954.354861111111</v>
      </c>
      <c r="L8" t="s">
        <v>29</v>
      </c>
      <c r="M8">
        <f>VLOOKUP(L8,Data!$J$1:$K$13,2,0)</f>
        <v>1</v>
      </c>
      <c r="N8" t="str">
        <f t="shared" si="0"/>
        <v>23/10/2025</v>
      </c>
      <c r="O8" t="str">
        <f t="shared" si="1"/>
        <v>24/10/2025</v>
      </c>
      <c r="P8">
        <f t="shared" si="2"/>
        <v>0</v>
      </c>
      <c r="Q8">
        <f t="shared" si="3"/>
        <v>1</v>
      </c>
    </row>
    <row r="9" spans="1:27" x14ac:dyDescent="0.25">
      <c r="A9" t="s">
        <v>951</v>
      </c>
      <c r="B9" t="s">
        <v>42</v>
      </c>
      <c r="C9">
        <v>333</v>
      </c>
      <c r="D9" t="s">
        <v>1191</v>
      </c>
      <c r="E9" s="14">
        <v>45953.930555555555</v>
      </c>
      <c r="F9" t="s">
        <v>261</v>
      </c>
      <c r="G9" t="s">
        <v>857</v>
      </c>
      <c r="H9">
        <v>603</v>
      </c>
      <c r="I9" t="s">
        <v>1191</v>
      </c>
      <c r="J9" t="s">
        <v>658</v>
      </c>
      <c r="K9" s="14">
        <v>45954.03125</v>
      </c>
      <c r="L9" t="s">
        <v>23</v>
      </c>
      <c r="M9">
        <f>VLOOKUP(L9,Data!$J$1:$K$13,2,0)</f>
        <v>2</v>
      </c>
      <c r="N9" t="str">
        <f t="shared" si="0"/>
        <v>23/10/2025</v>
      </c>
      <c r="O9" t="str">
        <f t="shared" si="1"/>
        <v>24/10/2025</v>
      </c>
      <c r="P9">
        <f t="shared" si="2"/>
        <v>0</v>
      </c>
      <c r="Q9">
        <f t="shared" si="3"/>
        <v>1</v>
      </c>
    </row>
    <row r="10" spans="1:27" x14ac:dyDescent="0.25">
      <c r="A10" t="s">
        <v>953</v>
      </c>
      <c r="B10" t="s">
        <v>451</v>
      </c>
      <c r="C10">
        <v>320</v>
      </c>
      <c r="D10" t="s">
        <v>1112</v>
      </c>
      <c r="E10" s="14">
        <v>45953.95</v>
      </c>
      <c r="F10" t="s">
        <v>158</v>
      </c>
      <c r="G10">
        <v>2</v>
      </c>
      <c r="H10" t="s">
        <v>1161</v>
      </c>
      <c r="I10" t="s">
        <v>873</v>
      </c>
      <c r="J10" t="s">
        <v>509</v>
      </c>
      <c r="K10" s="14">
        <v>45954.290277777778</v>
      </c>
      <c r="L10" t="s">
        <v>29</v>
      </c>
      <c r="M10">
        <f>VLOOKUP(L10,Data!$J$1:$K$13,2,0)</f>
        <v>1</v>
      </c>
      <c r="N10" t="str">
        <f t="shared" si="0"/>
        <v>23/10/2025</v>
      </c>
      <c r="O10" t="str">
        <f t="shared" si="1"/>
        <v>24/10/2025</v>
      </c>
      <c r="P10">
        <f t="shared" si="2"/>
        <v>0</v>
      </c>
      <c r="Q10">
        <f t="shared" si="3"/>
        <v>1</v>
      </c>
    </row>
    <row r="11" spans="1:27" x14ac:dyDescent="0.25">
      <c r="A11" t="s">
        <v>953</v>
      </c>
      <c r="B11" t="s">
        <v>401</v>
      </c>
      <c r="C11">
        <v>320</v>
      </c>
      <c r="D11" t="s">
        <v>1111</v>
      </c>
      <c r="E11" s="14">
        <v>45953.961805555555</v>
      </c>
      <c r="F11" t="s">
        <v>529</v>
      </c>
      <c r="G11">
        <v>1</v>
      </c>
      <c r="H11" t="s">
        <v>1156</v>
      </c>
      <c r="I11" t="s">
        <v>884</v>
      </c>
      <c r="J11" t="s">
        <v>263</v>
      </c>
      <c r="K11" s="14">
        <v>45954.25</v>
      </c>
      <c r="L11" t="s">
        <v>29</v>
      </c>
      <c r="M11">
        <f>VLOOKUP(L11,Data!$J$1:$K$13,2,0)</f>
        <v>1</v>
      </c>
      <c r="N11" t="str">
        <f t="shared" si="0"/>
        <v>23/10/2025</v>
      </c>
      <c r="O11" t="str">
        <f t="shared" si="1"/>
        <v>24/10/2025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131</v>
      </c>
      <c r="C12">
        <v>734</v>
      </c>
      <c r="D12" t="s">
        <v>875</v>
      </c>
      <c r="E12" s="14">
        <v>45953.96875</v>
      </c>
      <c r="F12" t="s">
        <v>507</v>
      </c>
      <c r="G12" t="s">
        <v>857</v>
      </c>
      <c r="H12" t="s">
        <v>1178</v>
      </c>
      <c r="I12" t="s">
        <v>875</v>
      </c>
      <c r="J12" t="s">
        <v>670</v>
      </c>
      <c r="K12" s="14">
        <v>45954.041666666664</v>
      </c>
      <c r="L12" t="s">
        <v>23</v>
      </c>
      <c r="M12">
        <f>VLOOKUP(L12,Data!$J$1:$K$13,2,0)</f>
        <v>2</v>
      </c>
      <c r="N12" t="str">
        <f t="shared" si="0"/>
        <v>23/10/2025</v>
      </c>
      <c r="O12" t="str">
        <f t="shared" si="1"/>
        <v>24/10/2025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321</v>
      </c>
      <c r="D13" t="s">
        <v>1114</v>
      </c>
      <c r="E13" s="14">
        <v>45953.975694444445</v>
      </c>
      <c r="F13" t="s">
        <v>158</v>
      </c>
      <c r="G13">
        <v>2</v>
      </c>
      <c r="H13">
        <v>505</v>
      </c>
      <c r="I13" t="s">
        <v>878</v>
      </c>
      <c r="J13" t="s">
        <v>160</v>
      </c>
      <c r="K13" s="14">
        <v>45954.260416666664</v>
      </c>
      <c r="L13" t="s">
        <v>29</v>
      </c>
      <c r="M13">
        <f>VLOOKUP(L13,Data!$J$1:$K$13,2,0)</f>
        <v>1</v>
      </c>
      <c r="N13" t="str">
        <f t="shared" si="0"/>
        <v>23/10/2025</v>
      </c>
      <c r="O13" t="str">
        <f t="shared" si="1"/>
        <v>24/10/2025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401</v>
      </c>
      <c r="C14">
        <v>321</v>
      </c>
      <c r="D14" t="s">
        <v>1115</v>
      </c>
      <c r="E14" s="14">
        <v>45953.986111111109</v>
      </c>
      <c r="F14" t="s">
        <v>529</v>
      </c>
      <c r="G14">
        <v>1</v>
      </c>
      <c r="H14" t="s">
        <v>883</v>
      </c>
      <c r="I14" t="s">
        <v>1210</v>
      </c>
      <c r="J14" t="s">
        <v>531</v>
      </c>
      <c r="K14" s="14">
        <v>45954.25</v>
      </c>
      <c r="L14" t="s">
        <v>29</v>
      </c>
      <c r="M14">
        <f>VLOOKUP(L14,Data!$J$1:$K$13,2,0)</f>
        <v>1</v>
      </c>
      <c r="N14" t="str">
        <f t="shared" si="0"/>
        <v>23/10/2025</v>
      </c>
      <c r="O14" t="str">
        <f t="shared" si="1"/>
        <v>24/10/2025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>
        <v>321</v>
      </c>
      <c r="D15" t="s">
        <v>1162</v>
      </c>
      <c r="E15" s="14">
        <v>45953.996527777781</v>
      </c>
      <c r="F15" t="s">
        <v>261</v>
      </c>
      <c r="G15">
        <v>3</v>
      </c>
      <c r="H15" t="s">
        <v>1159</v>
      </c>
      <c r="I15" t="s">
        <v>1183</v>
      </c>
      <c r="J15" t="s">
        <v>509</v>
      </c>
      <c r="K15" s="14">
        <v>45954.25</v>
      </c>
      <c r="L15" t="s">
        <v>29</v>
      </c>
      <c r="M15">
        <f>VLOOKUP(L15,Data!$J$1:$K$13,2,0)</f>
        <v>1</v>
      </c>
      <c r="N15" t="str">
        <f t="shared" si="0"/>
        <v>23/10/2025</v>
      </c>
      <c r="O15" t="str">
        <f t="shared" si="1"/>
        <v>24/10/2025</v>
      </c>
      <c r="P15">
        <f t="shared" si="2"/>
        <v>0</v>
      </c>
      <c r="Q15">
        <f t="shared" si="3"/>
        <v>1</v>
      </c>
    </row>
    <row r="16" spans="1:27" x14ac:dyDescent="0.25">
      <c r="A16" t="s">
        <v>953</v>
      </c>
      <c r="B16" t="s">
        <v>451</v>
      </c>
      <c r="C16" t="s">
        <v>872</v>
      </c>
      <c r="D16" t="s">
        <v>1012</v>
      </c>
      <c r="E16" s="14">
        <v>45954.039583333331</v>
      </c>
      <c r="F16" t="s">
        <v>689</v>
      </c>
      <c r="G16">
        <v>3</v>
      </c>
      <c r="H16" t="s">
        <v>1160</v>
      </c>
      <c r="I16" t="s">
        <v>879</v>
      </c>
      <c r="J16" t="s">
        <v>691</v>
      </c>
      <c r="K16" s="14">
        <v>45954.099305555559</v>
      </c>
      <c r="L16" t="s">
        <v>29</v>
      </c>
      <c r="M16">
        <f>VLOOKUP(L16,Data!$J$1:$K$13,2,0)</f>
        <v>1</v>
      </c>
      <c r="N16" t="str">
        <f t="shared" si="0"/>
        <v>24/10/2025</v>
      </c>
      <c r="O16" t="str">
        <f t="shared" si="1"/>
        <v>24/10/2025</v>
      </c>
      <c r="P16">
        <f t="shared" si="2"/>
        <v>1</v>
      </c>
      <c r="Q16">
        <f t="shared" si="3"/>
        <v>1</v>
      </c>
    </row>
    <row r="17" spans="1:17" x14ac:dyDescent="0.25">
      <c r="A17" t="s">
        <v>953</v>
      </c>
      <c r="B17" t="s">
        <v>141</v>
      </c>
      <c r="C17" t="s">
        <v>866</v>
      </c>
      <c r="D17" t="s">
        <v>1213</v>
      </c>
      <c r="E17" s="14">
        <v>45954.041666666664</v>
      </c>
      <c r="F17" t="s">
        <v>256</v>
      </c>
      <c r="G17" t="s">
        <v>857</v>
      </c>
      <c r="H17" t="s">
        <v>1173</v>
      </c>
      <c r="I17" t="s">
        <v>1214</v>
      </c>
      <c r="J17" t="s">
        <v>337</v>
      </c>
      <c r="K17" s="14">
        <v>45954.190972222219</v>
      </c>
      <c r="L17" t="s">
        <v>23</v>
      </c>
      <c r="M17">
        <f>VLOOKUP(L17,Data!$J$1:$K$13,2,0)</f>
        <v>2</v>
      </c>
      <c r="N17" t="str">
        <f t="shared" si="0"/>
        <v>24/10/2025</v>
      </c>
      <c r="O17" t="str">
        <f t="shared" si="1"/>
        <v>24/10/2025</v>
      </c>
      <c r="P17">
        <f t="shared" si="2"/>
        <v>1</v>
      </c>
      <c r="Q17">
        <f t="shared" si="3"/>
        <v>1</v>
      </c>
    </row>
    <row r="18" spans="1:17" x14ac:dyDescent="0.25">
      <c r="A18" t="s">
        <v>953</v>
      </c>
      <c r="B18" t="s">
        <v>54</v>
      </c>
      <c r="C18">
        <v>763</v>
      </c>
      <c r="D18" t="s">
        <v>1215</v>
      </c>
      <c r="E18" s="14">
        <v>45954.090277777781</v>
      </c>
      <c r="F18" t="s">
        <v>737</v>
      </c>
      <c r="G18" t="s">
        <v>857</v>
      </c>
      <c r="H18" t="s">
        <v>1189</v>
      </c>
      <c r="I18" t="s">
        <v>1215</v>
      </c>
      <c r="J18" t="s">
        <v>263</v>
      </c>
      <c r="K18" s="14">
        <v>45954.277777777781</v>
      </c>
      <c r="L18" t="s">
        <v>23</v>
      </c>
      <c r="M18">
        <f>VLOOKUP(L18,Data!$J$1:$K$13,2,0)</f>
        <v>2</v>
      </c>
      <c r="N18" t="str">
        <f t="shared" si="0"/>
        <v>24/10/2025</v>
      </c>
      <c r="O18" t="str">
        <f t="shared" si="1"/>
        <v>24/10/2025</v>
      </c>
      <c r="P18">
        <f t="shared" si="2"/>
        <v>1</v>
      </c>
      <c r="Q18">
        <f t="shared" si="3"/>
        <v>1</v>
      </c>
    </row>
    <row r="19" spans="1:17" x14ac:dyDescent="0.25">
      <c r="A19" t="s">
        <v>951</v>
      </c>
      <c r="B19" t="s">
        <v>274</v>
      </c>
      <c r="C19" t="s">
        <v>1180</v>
      </c>
      <c r="D19" t="s">
        <v>1018</v>
      </c>
      <c r="E19" s="14">
        <v>45954.134722222225</v>
      </c>
      <c r="F19" t="s">
        <v>689</v>
      </c>
      <c r="G19">
        <v>2</v>
      </c>
      <c r="H19" t="s">
        <v>862</v>
      </c>
      <c r="I19" t="s">
        <v>1207</v>
      </c>
      <c r="J19" t="s">
        <v>540</v>
      </c>
      <c r="K19" s="14">
        <v>45954.357638888891</v>
      </c>
      <c r="L19" t="s">
        <v>29</v>
      </c>
      <c r="M19">
        <f>VLOOKUP(L19,Data!$J$1:$K$13,2,0)</f>
        <v>1</v>
      </c>
      <c r="N19" t="str">
        <f t="shared" si="0"/>
        <v>24/10/2025</v>
      </c>
      <c r="O19" t="str">
        <f t="shared" si="1"/>
        <v>24/10/2025</v>
      </c>
      <c r="P19">
        <f t="shared" si="2"/>
        <v>1</v>
      </c>
      <c r="Q19">
        <f t="shared" si="3"/>
        <v>1</v>
      </c>
    </row>
    <row r="20" spans="1:17" x14ac:dyDescent="0.25">
      <c r="A20" t="s">
        <v>953</v>
      </c>
      <c r="B20" t="s">
        <v>211</v>
      </c>
      <c r="C20" t="s">
        <v>856</v>
      </c>
      <c r="D20" t="s">
        <v>1216</v>
      </c>
      <c r="E20" s="14">
        <v>45954.166666666664</v>
      </c>
      <c r="F20" t="s">
        <v>32</v>
      </c>
      <c r="G20" t="s">
        <v>857</v>
      </c>
      <c r="H20">
        <v>603</v>
      </c>
      <c r="I20" t="s">
        <v>1217</v>
      </c>
      <c r="J20" t="s">
        <v>778</v>
      </c>
      <c r="K20" s="14">
        <v>45954.645833333336</v>
      </c>
      <c r="L20" t="s">
        <v>23</v>
      </c>
      <c r="M20">
        <f>VLOOKUP(L20,Data!$J$1:$K$13,2,0)</f>
        <v>2</v>
      </c>
      <c r="N20" t="str">
        <f t="shared" si="0"/>
        <v>24/10/2025</v>
      </c>
      <c r="O20" t="str">
        <f t="shared" si="1"/>
        <v>24/10/2025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131</v>
      </c>
      <c r="C21">
        <v>734</v>
      </c>
      <c r="D21" t="s">
        <v>882</v>
      </c>
      <c r="E21" s="14">
        <v>45954.208333333336</v>
      </c>
      <c r="F21" t="s">
        <v>668</v>
      </c>
      <c r="G21" t="s">
        <v>857</v>
      </c>
      <c r="H21" t="s">
        <v>1178</v>
      </c>
      <c r="I21" t="s">
        <v>882</v>
      </c>
      <c r="J21" t="s">
        <v>509</v>
      </c>
      <c r="K21" s="14">
        <v>45954.229166666664</v>
      </c>
      <c r="L21" t="s">
        <v>23</v>
      </c>
      <c r="M21">
        <f>VLOOKUP(L21,Data!$J$1:$K$13,2,0)</f>
        <v>2</v>
      </c>
      <c r="N21" t="str">
        <f t="shared" si="0"/>
        <v>24/10/2025</v>
      </c>
      <c r="O21" t="str">
        <f t="shared" si="1"/>
        <v>24/10/2025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401</v>
      </c>
      <c r="C22">
        <v>320</v>
      </c>
      <c r="D22" t="s">
        <v>1022</v>
      </c>
      <c r="E22" s="14">
        <v>45954.225694444445</v>
      </c>
      <c r="F22" t="s">
        <v>78</v>
      </c>
      <c r="G22">
        <v>6</v>
      </c>
      <c r="H22" t="s">
        <v>1203</v>
      </c>
      <c r="I22" t="s">
        <v>871</v>
      </c>
      <c r="J22" t="s">
        <v>455</v>
      </c>
      <c r="K22" s="14">
        <v>45954.277777777781</v>
      </c>
      <c r="L22" t="s">
        <v>29</v>
      </c>
      <c r="M22">
        <f>VLOOKUP(L22,Data!$J$1:$K$13,2,0)</f>
        <v>1</v>
      </c>
      <c r="N22" t="str">
        <f t="shared" si="0"/>
        <v>24/10/2025</v>
      </c>
      <c r="O22" t="str">
        <f t="shared" si="1"/>
        <v>24/10/2025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131</v>
      </c>
      <c r="C23">
        <v>734</v>
      </c>
      <c r="D23" t="s">
        <v>1218</v>
      </c>
      <c r="E23" s="14">
        <v>45954.232638888891</v>
      </c>
      <c r="F23" t="s">
        <v>668</v>
      </c>
      <c r="G23" t="s">
        <v>857</v>
      </c>
      <c r="H23" t="s">
        <v>1219</v>
      </c>
      <c r="I23" t="s">
        <v>1220</v>
      </c>
      <c r="J23" t="s">
        <v>718</v>
      </c>
      <c r="K23" s="14">
        <v>45954.253472222219</v>
      </c>
      <c r="L23" t="s">
        <v>23</v>
      </c>
      <c r="M23">
        <f>VLOOKUP(L23,Data!$J$1:$K$13,2,0)</f>
        <v>2</v>
      </c>
      <c r="N23" t="str">
        <f t="shared" si="0"/>
        <v>24/10/2025</v>
      </c>
      <c r="O23" t="str">
        <f t="shared" si="1"/>
        <v>24/10/2025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264</v>
      </c>
      <c r="C24">
        <v>333</v>
      </c>
      <c r="D24" t="s">
        <v>1221</v>
      </c>
      <c r="E24" s="14">
        <v>45954.239583333336</v>
      </c>
      <c r="F24" t="s">
        <v>704</v>
      </c>
      <c r="G24" t="s">
        <v>857</v>
      </c>
      <c r="H24">
        <v>602</v>
      </c>
      <c r="I24" t="s">
        <v>1222</v>
      </c>
      <c r="J24" t="s">
        <v>395</v>
      </c>
      <c r="K24" s="14">
        <v>45954.305555555555</v>
      </c>
      <c r="L24" t="s">
        <v>23</v>
      </c>
      <c r="M24">
        <f>VLOOKUP(L24,Data!$J$1:$K$13,2,0)</f>
        <v>2</v>
      </c>
      <c r="N24" t="str">
        <f t="shared" si="0"/>
        <v>24/10/2025</v>
      </c>
      <c r="O24" t="str">
        <f t="shared" si="1"/>
        <v>24/10/2025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111</v>
      </c>
      <c r="C25" t="s">
        <v>931</v>
      </c>
      <c r="D25" t="s">
        <v>1223</v>
      </c>
      <c r="E25" s="14">
        <v>45954.243055555555</v>
      </c>
      <c r="F25" t="s">
        <v>32</v>
      </c>
      <c r="G25" t="s">
        <v>857</v>
      </c>
      <c r="H25">
        <v>604</v>
      </c>
      <c r="I25" t="s">
        <v>1224</v>
      </c>
      <c r="J25" t="s">
        <v>263</v>
      </c>
      <c r="K25" s="14">
        <v>45954.326388888891</v>
      </c>
      <c r="L25" t="s">
        <v>23</v>
      </c>
      <c r="M25">
        <f>VLOOKUP(L25,Data!$J$1:$K$13,2,0)</f>
        <v>2</v>
      </c>
      <c r="N25" t="str">
        <f t="shared" si="0"/>
        <v>24/10/2025</v>
      </c>
      <c r="O25" t="str">
        <f t="shared" si="1"/>
        <v>24/10/2025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30</v>
      </c>
      <c r="C26">
        <v>763</v>
      </c>
      <c r="D26" t="s">
        <v>1029</v>
      </c>
      <c r="E26" s="14">
        <v>45954.263194444444</v>
      </c>
      <c r="F26" t="s">
        <v>634</v>
      </c>
      <c r="G26" t="s">
        <v>857</v>
      </c>
      <c r="H26" t="s">
        <v>1178</v>
      </c>
      <c r="I26" t="s">
        <v>888</v>
      </c>
      <c r="J26" t="s">
        <v>636</v>
      </c>
      <c r="K26" s="14">
        <v>45954.818055555559</v>
      </c>
      <c r="L26" t="s">
        <v>23</v>
      </c>
      <c r="M26">
        <f>VLOOKUP(L26,Data!$J$1:$K$13,2,0)</f>
        <v>2</v>
      </c>
      <c r="N26" t="str">
        <f t="shared" si="0"/>
        <v>24/10/2025</v>
      </c>
      <c r="O26" t="str">
        <f t="shared" si="1"/>
        <v>24/10/2025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891</v>
      </c>
      <c r="E27" s="14">
        <v>45954.309027777781</v>
      </c>
      <c r="F27" t="s">
        <v>261</v>
      </c>
      <c r="G27">
        <v>1</v>
      </c>
      <c r="H27" t="s">
        <v>1159</v>
      </c>
      <c r="I27" t="s">
        <v>891</v>
      </c>
      <c r="J27" t="s">
        <v>757</v>
      </c>
      <c r="K27" s="14">
        <v>45954.329861111109</v>
      </c>
      <c r="L27" t="s">
        <v>29</v>
      </c>
      <c r="M27">
        <f>VLOOKUP(L27,Data!$J$1:$K$13,2,0)</f>
        <v>1</v>
      </c>
      <c r="N27" t="str">
        <f t="shared" si="0"/>
        <v>24/10/2025</v>
      </c>
      <c r="O27" t="str">
        <f t="shared" si="1"/>
        <v>24/10/2025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401</v>
      </c>
      <c r="C28">
        <v>320</v>
      </c>
      <c r="D28" t="s">
        <v>892</v>
      </c>
      <c r="E28" s="14">
        <v>45954.3125</v>
      </c>
      <c r="F28" t="s">
        <v>73</v>
      </c>
      <c r="G28">
        <v>1</v>
      </c>
      <c r="H28">
        <v>503</v>
      </c>
      <c r="I28" t="s">
        <v>892</v>
      </c>
      <c r="J28" t="s">
        <v>165</v>
      </c>
      <c r="K28" s="14">
        <v>45954.333333333336</v>
      </c>
      <c r="L28" t="s">
        <v>29</v>
      </c>
      <c r="M28">
        <f>VLOOKUP(L28,Data!$J$1:$K$13,2,0)</f>
        <v>1</v>
      </c>
      <c r="N28" t="str">
        <f t="shared" si="0"/>
        <v>24/10/2025</v>
      </c>
      <c r="O28" t="str">
        <f t="shared" si="1"/>
        <v>24/10/2025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320</v>
      </c>
      <c r="D29" t="s">
        <v>1046</v>
      </c>
      <c r="E29" s="14">
        <v>45954.319444444445</v>
      </c>
      <c r="F29" t="s">
        <v>158</v>
      </c>
      <c r="G29">
        <v>2</v>
      </c>
      <c r="H29" t="s">
        <v>883</v>
      </c>
      <c r="I29" t="s">
        <v>901</v>
      </c>
      <c r="J29" t="s">
        <v>160</v>
      </c>
      <c r="K29" s="14">
        <v>45954.354166666664</v>
      </c>
      <c r="L29" t="s">
        <v>29</v>
      </c>
      <c r="M29">
        <f>VLOOKUP(L29,Data!$J$1:$K$13,2,0)</f>
        <v>1</v>
      </c>
      <c r="N29" t="str">
        <f t="shared" si="0"/>
        <v>24/10/2025</v>
      </c>
      <c r="O29" t="str">
        <f t="shared" si="1"/>
        <v>24/10/2025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401</v>
      </c>
      <c r="C30">
        <v>321</v>
      </c>
      <c r="D30" t="s">
        <v>912</v>
      </c>
      <c r="E30" s="14">
        <v>45954.329861111109</v>
      </c>
      <c r="F30" t="s">
        <v>507</v>
      </c>
      <c r="G30">
        <v>2</v>
      </c>
      <c r="H30" t="s">
        <v>1169</v>
      </c>
      <c r="I30" t="s">
        <v>912</v>
      </c>
      <c r="J30" t="s">
        <v>603</v>
      </c>
      <c r="K30" s="14">
        <v>45954.357638888891</v>
      </c>
      <c r="L30" t="s">
        <v>29</v>
      </c>
      <c r="M30">
        <f>VLOOKUP(L30,Data!$J$1:$K$13,2,0)</f>
        <v>1</v>
      </c>
      <c r="N30" t="str">
        <f t="shared" si="0"/>
        <v>24/10/2025</v>
      </c>
      <c r="O30" t="str">
        <f t="shared" si="1"/>
        <v>24/10/2025</v>
      </c>
      <c r="P30">
        <f t="shared" si="2"/>
        <v>1</v>
      </c>
      <c r="Q30">
        <f t="shared" si="3"/>
        <v>1</v>
      </c>
    </row>
    <row r="31" spans="1:17" x14ac:dyDescent="0.25">
      <c r="A31" t="s">
        <v>881</v>
      </c>
      <c r="B31" t="s">
        <v>451</v>
      </c>
      <c r="C31" t="s">
        <v>872</v>
      </c>
      <c r="D31" t="s">
        <v>1044</v>
      </c>
      <c r="E31" s="14">
        <v>45954.335416666669</v>
      </c>
      <c r="F31" t="s">
        <v>261</v>
      </c>
      <c r="G31">
        <v>2</v>
      </c>
      <c r="H31" t="s">
        <v>1161</v>
      </c>
      <c r="I31" t="s">
        <v>900</v>
      </c>
      <c r="J31" t="s">
        <v>160</v>
      </c>
      <c r="K31" s="14">
        <v>45954.365277777775</v>
      </c>
      <c r="L31" t="s">
        <v>29</v>
      </c>
      <c r="M31">
        <f>VLOOKUP(L31,Data!$J$1:$K$13,2,0)</f>
        <v>1</v>
      </c>
      <c r="N31" t="str">
        <f t="shared" si="0"/>
        <v>24/10/2025</v>
      </c>
      <c r="O31" t="str">
        <f t="shared" si="1"/>
        <v>24/10/2025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401</v>
      </c>
      <c r="C32">
        <v>320</v>
      </c>
      <c r="D32" t="s">
        <v>898</v>
      </c>
      <c r="E32" s="14">
        <v>45954.336805555555</v>
      </c>
      <c r="F32" t="s">
        <v>529</v>
      </c>
      <c r="G32">
        <v>1</v>
      </c>
      <c r="H32">
        <v>505</v>
      </c>
      <c r="I32" t="s">
        <v>898</v>
      </c>
      <c r="J32" t="s">
        <v>718</v>
      </c>
      <c r="K32" s="14">
        <v>45954.357638888891</v>
      </c>
      <c r="L32" t="s">
        <v>29</v>
      </c>
      <c r="M32">
        <f>VLOOKUP(L32,Data!$J$1:$K$13,2,0)</f>
        <v>1</v>
      </c>
      <c r="N32" t="str">
        <f t="shared" si="0"/>
        <v>24/10/2025</v>
      </c>
      <c r="O32" t="str">
        <f t="shared" si="1"/>
        <v>24/10/2025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426</v>
      </c>
      <c r="C33" t="s">
        <v>1181</v>
      </c>
      <c r="D33" t="s">
        <v>1049</v>
      </c>
      <c r="E33" s="14">
        <v>45954.354166666664</v>
      </c>
      <c r="F33" t="s">
        <v>168</v>
      </c>
      <c r="G33" t="s">
        <v>857</v>
      </c>
      <c r="H33" t="s">
        <v>1189</v>
      </c>
      <c r="I33" t="s">
        <v>903</v>
      </c>
      <c r="J33" t="s">
        <v>170</v>
      </c>
      <c r="K33" s="14">
        <v>45954.833333333336</v>
      </c>
      <c r="L33" t="s">
        <v>23</v>
      </c>
      <c r="M33">
        <f>VLOOKUP(L33,Data!$J$1:$K$13,2,0)</f>
        <v>2</v>
      </c>
      <c r="N33" t="str">
        <f t="shared" si="0"/>
        <v>24/10/2025</v>
      </c>
      <c r="O33" t="str">
        <f t="shared" si="1"/>
        <v>24/10/2025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66</v>
      </c>
      <c r="C34" t="s">
        <v>895</v>
      </c>
      <c r="D34" t="s">
        <v>1038</v>
      </c>
      <c r="E34" s="14">
        <v>45954.371527777781</v>
      </c>
      <c r="F34" t="s">
        <v>261</v>
      </c>
      <c r="G34">
        <v>3</v>
      </c>
      <c r="H34" t="s">
        <v>1165</v>
      </c>
      <c r="I34" t="s">
        <v>896</v>
      </c>
      <c r="J34" t="s">
        <v>125</v>
      </c>
      <c r="K34" s="14">
        <v>45954.399305555555</v>
      </c>
      <c r="L34" t="s">
        <v>29</v>
      </c>
      <c r="M34">
        <f>VLOOKUP(L34,Data!$J$1:$K$13,2,0)</f>
        <v>1</v>
      </c>
      <c r="N34" t="str">
        <f t="shared" si="0"/>
        <v>24/10/2025</v>
      </c>
      <c r="O34" t="str">
        <f t="shared" si="1"/>
        <v>24/10/2025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401</v>
      </c>
      <c r="C35">
        <v>320</v>
      </c>
      <c r="D35" t="s">
        <v>1058</v>
      </c>
      <c r="E35" s="14">
        <v>45954.395833333336</v>
      </c>
      <c r="F35" t="s">
        <v>261</v>
      </c>
      <c r="G35">
        <v>2</v>
      </c>
      <c r="H35" t="s">
        <v>883</v>
      </c>
      <c r="I35" t="s">
        <v>909</v>
      </c>
      <c r="J35" t="s">
        <v>691</v>
      </c>
      <c r="K35" s="14">
        <v>45954.430555555555</v>
      </c>
      <c r="L35" t="s">
        <v>29</v>
      </c>
      <c r="M35">
        <f>VLOOKUP(L35,Data!$J$1:$K$13,2,0)</f>
        <v>1</v>
      </c>
      <c r="N35" t="str">
        <f t="shared" si="0"/>
        <v>24/10/2025</v>
      </c>
      <c r="O35" t="str">
        <f t="shared" si="1"/>
        <v>24/10/2025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36</v>
      </c>
      <c r="C36" t="s">
        <v>1225</v>
      </c>
      <c r="D36" t="s">
        <v>1226</v>
      </c>
      <c r="E36" s="14">
        <v>45954.399305555555</v>
      </c>
      <c r="F36" t="s">
        <v>32</v>
      </c>
      <c r="G36" t="s">
        <v>857</v>
      </c>
      <c r="H36">
        <v>604</v>
      </c>
      <c r="I36" t="s">
        <v>1226</v>
      </c>
      <c r="J36" t="s">
        <v>395</v>
      </c>
      <c r="K36" s="14">
        <v>45954.482638888891</v>
      </c>
      <c r="L36" t="s">
        <v>23</v>
      </c>
      <c r="M36">
        <f>VLOOKUP(L36,Data!$J$1:$K$13,2,0)</f>
        <v>2</v>
      </c>
      <c r="N36" t="str">
        <f t="shared" si="0"/>
        <v>24/10/2025</v>
      </c>
      <c r="O36" t="str">
        <f t="shared" si="1"/>
        <v>24/10/2025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524</v>
      </c>
      <c r="C37" t="s">
        <v>904</v>
      </c>
      <c r="D37" t="s">
        <v>1051</v>
      </c>
      <c r="E37" s="14">
        <v>45954.40625</v>
      </c>
      <c r="F37" t="s">
        <v>668</v>
      </c>
      <c r="G37">
        <v>1</v>
      </c>
      <c r="H37">
        <v>501</v>
      </c>
      <c r="I37" t="s">
        <v>1200</v>
      </c>
      <c r="J37" t="s">
        <v>175</v>
      </c>
      <c r="K37" s="14">
        <v>45954.427777777775</v>
      </c>
      <c r="L37" t="s">
        <v>29</v>
      </c>
      <c r="M37">
        <f>VLOOKUP(L37,Data!$J$1:$K$13,2,0)</f>
        <v>1</v>
      </c>
      <c r="N37" t="str">
        <f t="shared" si="0"/>
        <v>24/10/2025</v>
      </c>
      <c r="O37" t="str">
        <f t="shared" si="1"/>
        <v>24/10/2025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401</v>
      </c>
      <c r="C38">
        <v>320</v>
      </c>
      <c r="D38" t="s">
        <v>1163</v>
      </c>
      <c r="E38" s="14">
        <v>45954.420138888891</v>
      </c>
      <c r="F38" t="s">
        <v>529</v>
      </c>
      <c r="G38">
        <v>2</v>
      </c>
      <c r="H38" t="s">
        <v>1158</v>
      </c>
      <c r="I38" t="s">
        <v>1153</v>
      </c>
      <c r="J38" t="s">
        <v>531</v>
      </c>
      <c r="K38" s="14">
        <v>45954.454861111109</v>
      </c>
      <c r="L38" t="s">
        <v>29</v>
      </c>
      <c r="M38">
        <f>VLOOKUP(L38,Data!$J$1:$K$13,2,0)</f>
        <v>1</v>
      </c>
      <c r="N38" t="str">
        <f t="shared" si="0"/>
        <v>24/10/2025</v>
      </c>
      <c r="O38" t="str">
        <f t="shared" si="1"/>
        <v>24/10/2025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321</v>
      </c>
      <c r="D39" t="s">
        <v>911</v>
      </c>
      <c r="E39" s="14">
        <v>45954.427083333336</v>
      </c>
      <c r="F39" t="s">
        <v>689</v>
      </c>
      <c r="G39">
        <v>1</v>
      </c>
      <c r="H39" t="s">
        <v>1169</v>
      </c>
      <c r="I39" t="s">
        <v>911</v>
      </c>
      <c r="J39" t="s">
        <v>688</v>
      </c>
      <c r="K39" s="14">
        <v>45954.454861111109</v>
      </c>
      <c r="L39" t="s">
        <v>29</v>
      </c>
      <c r="M39">
        <f>VLOOKUP(L39,Data!$J$1:$K$13,2,0)</f>
        <v>1</v>
      </c>
      <c r="N39" t="str">
        <f t="shared" si="0"/>
        <v>24/10/2025</v>
      </c>
      <c r="O39" t="str">
        <f t="shared" si="1"/>
        <v>24/10/2025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320</v>
      </c>
      <c r="D40" t="s">
        <v>1062</v>
      </c>
      <c r="E40" s="14">
        <v>45954.427083333336</v>
      </c>
      <c r="F40" t="s">
        <v>453</v>
      </c>
      <c r="G40">
        <v>1</v>
      </c>
      <c r="H40" t="s">
        <v>1159</v>
      </c>
      <c r="I40" t="s">
        <v>1227</v>
      </c>
      <c r="J40" t="s">
        <v>748</v>
      </c>
      <c r="K40" s="14">
        <v>45954.454861111109</v>
      </c>
      <c r="L40" t="s">
        <v>29</v>
      </c>
      <c r="M40">
        <f>VLOOKUP(L40,Data!$J$1:$K$13,2,0)</f>
        <v>1</v>
      </c>
      <c r="N40" t="str">
        <f t="shared" si="0"/>
        <v>24/10/2025</v>
      </c>
      <c r="O40" t="str">
        <f t="shared" si="1"/>
        <v>24/10/2025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264</v>
      </c>
      <c r="C41">
        <v>332</v>
      </c>
      <c r="D41" t="s">
        <v>1228</v>
      </c>
      <c r="E41" s="14">
        <v>45954.430555555555</v>
      </c>
      <c r="F41" t="s">
        <v>32</v>
      </c>
      <c r="G41" t="s">
        <v>857</v>
      </c>
      <c r="H41">
        <v>602</v>
      </c>
      <c r="I41" t="s">
        <v>1229</v>
      </c>
      <c r="J41" t="s">
        <v>395</v>
      </c>
      <c r="K41" s="14">
        <v>45954.555555555555</v>
      </c>
      <c r="L41" t="s">
        <v>23</v>
      </c>
      <c r="M41">
        <f>VLOOKUP(L41,Data!$J$1:$K$13,2,0)</f>
        <v>2</v>
      </c>
      <c r="N41" t="str">
        <f t="shared" si="0"/>
        <v>24/10/2025</v>
      </c>
      <c r="O41" t="str">
        <f t="shared" si="1"/>
        <v>24/10/2025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321</v>
      </c>
      <c r="D42" t="s">
        <v>1059</v>
      </c>
      <c r="E42" s="14">
        <v>45954.430555555555</v>
      </c>
      <c r="F42" t="s">
        <v>604</v>
      </c>
      <c r="G42">
        <v>2</v>
      </c>
      <c r="H42" t="s">
        <v>1156</v>
      </c>
      <c r="I42" t="s">
        <v>910</v>
      </c>
      <c r="J42" t="s">
        <v>328</v>
      </c>
      <c r="K42" s="14">
        <v>45954.461805555555</v>
      </c>
      <c r="L42" t="s">
        <v>29</v>
      </c>
      <c r="M42">
        <f>VLOOKUP(L42,Data!$J$1:$K$13,2,0)</f>
        <v>1</v>
      </c>
      <c r="N42" t="str">
        <f t="shared" si="0"/>
        <v>24/10/2025</v>
      </c>
      <c r="O42" t="str">
        <f t="shared" si="1"/>
        <v>24/10/2025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320</v>
      </c>
      <c r="D43" t="s">
        <v>1197</v>
      </c>
      <c r="E43" s="14">
        <v>45954.430555555555</v>
      </c>
      <c r="F43" t="s">
        <v>507</v>
      </c>
      <c r="G43">
        <v>2</v>
      </c>
      <c r="H43">
        <v>502</v>
      </c>
      <c r="I43" t="s">
        <v>1230</v>
      </c>
      <c r="J43" t="s">
        <v>549</v>
      </c>
      <c r="K43" s="14">
        <v>45954.451388888891</v>
      </c>
      <c r="L43" t="s">
        <v>29</v>
      </c>
      <c r="M43">
        <f>VLOOKUP(L43,Data!$J$1:$K$13,2,0)</f>
        <v>1</v>
      </c>
      <c r="N43" t="str">
        <f t="shared" si="0"/>
        <v>24/10/2025</v>
      </c>
      <c r="O43" t="str">
        <f t="shared" si="1"/>
        <v>24/10/2025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36</v>
      </c>
      <c r="C44" t="s">
        <v>866</v>
      </c>
      <c r="D44" t="s">
        <v>1231</v>
      </c>
      <c r="E44" s="14">
        <v>45954.440972222219</v>
      </c>
      <c r="F44" t="s">
        <v>32</v>
      </c>
      <c r="G44" t="s">
        <v>857</v>
      </c>
      <c r="H44">
        <v>603</v>
      </c>
      <c r="I44" t="s">
        <v>1231</v>
      </c>
      <c r="J44" t="s">
        <v>395</v>
      </c>
      <c r="K44" s="14">
        <v>45954.565972222219</v>
      </c>
      <c r="L44" t="s">
        <v>23</v>
      </c>
      <c r="M44">
        <f>VLOOKUP(L44,Data!$J$1:$K$13,2,0)</f>
        <v>2</v>
      </c>
      <c r="N44" t="str">
        <f t="shared" si="0"/>
        <v>24/10/2025</v>
      </c>
      <c r="O44" t="str">
        <f t="shared" si="1"/>
        <v>24/10/2025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401</v>
      </c>
      <c r="C45">
        <v>320</v>
      </c>
      <c r="D45" t="s">
        <v>914</v>
      </c>
      <c r="E45" s="14">
        <v>45954.451388888891</v>
      </c>
      <c r="F45" t="s">
        <v>654</v>
      </c>
      <c r="G45">
        <v>1</v>
      </c>
      <c r="H45">
        <v>505</v>
      </c>
      <c r="I45" t="s">
        <v>914</v>
      </c>
      <c r="J45" t="s">
        <v>160</v>
      </c>
      <c r="K45" s="14">
        <v>45954.472222222219</v>
      </c>
      <c r="L45" t="s">
        <v>29</v>
      </c>
      <c r="M45">
        <f>VLOOKUP(L45,Data!$J$1:$K$13,2,0)</f>
        <v>1</v>
      </c>
      <c r="N45" t="str">
        <f t="shared" si="0"/>
        <v>24/10/2025</v>
      </c>
      <c r="O45" t="str">
        <f t="shared" si="1"/>
        <v>24/10/2025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451</v>
      </c>
      <c r="C46">
        <v>320</v>
      </c>
      <c r="D46" t="s">
        <v>1232</v>
      </c>
      <c r="E46" s="14">
        <v>45954.472916666666</v>
      </c>
      <c r="F46" t="s">
        <v>507</v>
      </c>
      <c r="G46">
        <v>2</v>
      </c>
      <c r="H46" t="s">
        <v>1161</v>
      </c>
      <c r="I46" t="s">
        <v>1233</v>
      </c>
      <c r="J46" t="s">
        <v>656</v>
      </c>
      <c r="K46" s="14">
        <v>45954.504166666666</v>
      </c>
      <c r="L46" t="s">
        <v>29</v>
      </c>
      <c r="M46">
        <f>VLOOKUP(L46,Data!$J$1:$K$13,2,0)</f>
        <v>1</v>
      </c>
      <c r="N46" t="str">
        <f t="shared" si="0"/>
        <v>24/10/2025</v>
      </c>
      <c r="O46" t="str">
        <f t="shared" si="1"/>
        <v>24/10/2025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211</v>
      </c>
      <c r="C47">
        <v>744</v>
      </c>
      <c r="D47" t="s">
        <v>1234</v>
      </c>
      <c r="E47" s="14">
        <v>45954.479166666664</v>
      </c>
      <c r="F47" t="s">
        <v>32</v>
      </c>
      <c r="G47" t="s">
        <v>857</v>
      </c>
      <c r="H47">
        <v>601</v>
      </c>
      <c r="I47" t="s">
        <v>1235</v>
      </c>
      <c r="J47" t="s">
        <v>34</v>
      </c>
      <c r="K47" s="14">
        <v>45954.5625</v>
      </c>
      <c r="L47" t="s">
        <v>23</v>
      </c>
      <c r="M47">
        <f>VLOOKUP(L47,Data!$J$1:$K$13,2,0)</f>
        <v>2</v>
      </c>
      <c r="N47" t="str">
        <f t="shared" si="0"/>
        <v>24/10/2025</v>
      </c>
      <c r="O47" t="str">
        <f t="shared" si="1"/>
        <v>24/10/2025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401</v>
      </c>
      <c r="C48">
        <v>320</v>
      </c>
      <c r="D48" t="s">
        <v>917</v>
      </c>
      <c r="E48" s="14">
        <v>45954.486111111109</v>
      </c>
      <c r="F48" t="s">
        <v>118</v>
      </c>
      <c r="G48">
        <v>2</v>
      </c>
      <c r="H48">
        <v>502</v>
      </c>
      <c r="I48" t="s">
        <v>917</v>
      </c>
      <c r="J48" t="s">
        <v>160</v>
      </c>
      <c r="K48" s="14">
        <v>45954.506944444445</v>
      </c>
      <c r="L48" t="s">
        <v>29</v>
      </c>
      <c r="M48">
        <f>VLOOKUP(L48,Data!$J$1:$K$13,2,0)</f>
        <v>1</v>
      </c>
      <c r="N48" t="str">
        <f t="shared" si="0"/>
        <v>24/10/2025</v>
      </c>
      <c r="O48" t="str">
        <f t="shared" si="1"/>
        <v>24/10/2025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401</v>
      </c>
      <c r="C49">
        <v>321</v>
      </c>
      <c r="D49" t="s">
        <v>1199</v>
      </c>
      <c r="E49" s="14">
        <v>45954.489583333336</v>
      </c>
      <c r="F49" t="s">
        <v>158</v>
      </c>
      <c r="G49">
        <v>1</v>
      </c>
      <c r="H49" t="s">
        <v>1158</v>
      </c>
      <c r="I49" t="s">
        <v>1199</v>
      </c>
      <c r="J49" t="s">
        <v>155</v>
      </c>
      <c r="K49" s="14">
        <v>45954.517361111109</v>
      </c>
      <c r="L49" t="s">
        <v>29</v>
      </c>
      <c r="M49">
        <f>VLOOKUP(L49,Data!$J$1:$K$13,2,0)</f>
        <v>1</v>
      </c>
      <c r="N49" t="str">
        <f t="shared" si="0"/>
        <v>24/10/2025</v>
      </c>
      <c r="O49" t="str">
        <f t="shared" si="1"/>
        <v>24/10/2025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66</v>
      </c>
      <c r="C50" t="s">
        <v>960</v>
      </c>
      <c r="D50" t="s">
        <v>1166</v>
      </c>
      <c r="E50" s="14">
        <v>45954.490277777775</v>
      </c>
      <c r="F50" t="s">
        <v>158</v>
      </c>
      <c r="G50">
        <v>3</v>
      </c>
      <c r="H50" t="s">
        <v>1165</v>
      </c>
      <c r="I50" t="s">
        <v>1167</v>
      </c>
      <c r="J50" t="s">
        <v>160</v>
      </c>
      <c r="K50" s="14">
        <v>45954.552083333336</v>
      </c>
      <c r="L50" t="s">
        <v>29</v>
      </c>
      <c r="M50">
        <f>VLOOKUP(L50,Data!$J$1:$K$13,2,0)</f>
        <v>1</v>
      </c>
      <c r="N50" t="str">
        <f t="shared" si="0"/>
        <v>24/10/2025</v>
      </c>
      <c r="O50" t="str">
        <f t="shared" si="1"/>
        <v>24/10/2025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66</v>
      </c>
      <c r="C51" t="s">
        <v>895</v>
      </c>
      <c r="D51" t="s">
        <v>1066</v>
      </c>
      <c r="E51" s="14">
        <v>45954.491666666669</v>
      </c>
      <c r="F51" t="s">
        <v>336</v>
      </c>
      <c r="G51">
        <v>7</v>
      </c>
      <c r="H51" t="s">
        <v>1177</v>
      </c>
      <c r="I51" t="s">
        <v>915</v>
      </c>
      <c r="J51" t="s">
        <v>494</v>
      </c>
      <c r="K51" s="14">
        <v>45954.533333333333</v>
      </c>
      <c r="L51" t="s">
        <v>29</v>
      </c>
      <c r="M51">
        <f>VLOOKUP(L51,Data!$J$1:$K$13,2,0)</f>
        <v>1</v>
      </c>
      <c r="N51" t="str">
        <f t="shared" si="0"/>
        <v>24/10/2025</v>
      </c>
      <c r="O51" t="str">
        <f t="shared" si="1"/>
        <v>24/10/2025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320</v>
      </c>
      <c r="D52" t="s">
        <v>920</v>
      </c>
      <c r="E52" s="14">
        <v>45954.503472222219</v>
      </c>
      <c r="F52" t="s">
        <v>301</v>
      </c>
      <c r="G52">
        <v>1</v>
      </c>
      <c r="H52" t="s">
        <v>1169</v>
      </c>
      <c r="I52" t="s">
        <v>920</v>
      </c>
      <c r="J52" t="s">
        <v>757</v>
      </c>
      <c r="K52" s="14">
        <v>45954.53125</v>
      </c>
      <c r="L52" t="s">
        <v>29</v>
      </c>
      <c r="M52">
        <f>VLOOKUP(L52,Data!$J$1:$K$13,2,0)</f>
        <v>1</v>
      </c>
      <c r="N52" t="str">
        <f t="shared" si="0"/>
        <v>24/10/2025</v>
      </c>
      <c r="O52" t="str">
        <f t="shared" si="1"/>
        <v>24/10/2025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321</v>
      </c>
      <c r="D53" t="s">
        <v>930</v>
      </c>
      <c r="E53" s="14">
        <v>45954.510416666664</v>
      </c>
      <c r="F53" t="s">
        <v>601</v>
      </c>
      <c r="G53">
        <v>1</v>
      </c>
      <c r="H53" t="s">
        <v>1159</v>
      </c>
      <c r="I53" t="s">
        <v>930</v>
      </c>
      <c r="J53" t="s">
        <v>509</v>
      </c>
      <c r="K53" s="14">
        <v>45954.541666666664</v>
      </c>
      <c r="L53" t="s">
        <v>29</v>
      </c>
      <c r="M53">
        <f>VLOOKUP(L53,Data!$J$1:$K$13,2,0)</f>
        <v>1</v>
      </c>
      <c r="N53" t="str">
        <f t="shared" si="0"/>
        <v>24/10/2025</v>
      </c>
      <c r="O53" t="str">
        <f t="shared" si="1"/>
        <v>24/10/2025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274</v>
      </c>
      <c r="C54">
        <v>738</v>
      </c>
      <c r="D54" t="s">
        <v>1236</v>
      </c>
      <c r="E54" s="14">
        <v>45954.517361111109</v>
      </c>
      <c r="F54" t="s">
        <v>538</v>
      </c>
      <c r="G54">
        <v>2</v>
      </c>
      <c r="H54" t="s">
        <v>862</v>
      </c>
      <c r="L54" t="s">
        <v>29</v>
      </c>
      <c r="M54">
        <f>VLOOKUP(L54,Data!$J$1:$K$13,2,0)</f>
        <v>1</v>
      </c>
      <c r="N54" t="str">
        <f t="shared" si="0"/>
        <v>24/10/2025</v>
      </c>
      <c r="O54" t="str">
        <f t="shared" si="1"/>
        <v>00/01/1900</v>
      </c>
      <c r="P54">
        <f t="shared" si="2"/>
        <v>1</v>
      </c>
      <c r="Q54">
        <f t="shared" si="3"/>
        <v>0</v>
      </c>
    </row>
    <row r="55" spans="1:17" x14ac:dyDescent="0.25">
      <c r="A55" t="s">
        <v>951</v>
      </c>
      <c r="B55" t="s">
        <v>274</v>
      </c>
      <c r="C55">
        <v>738</v>
      </c>
      <c r="D55" t="s">
        <v>1237</v>
      </c>
      <c r="E55" s="14">
        <v>45954.517361111109</v>
      </c>
      <c r="F55" t="s">
        <v>601</v>
      </c>
      <c r="G55">
        <v>3</v>
      </c>
      <c r="H55" t="s">
        <v>1157</v>
      </c>
      <c r="I55" t="s">
        <v>863</v>
      </c>
      <c r="J55" t="s">
        <v>150</v>
      </c>
      <c r="K55" s="14">
        <v>45954.552083333336</v>
      </c>
      <c r="L55" t="s">
        <v>29</v>
      </c>
      <c r="M55">
        <f>VLOOKUP(L55,Data!$J$1:$K$13,2,0)</f>
        <v>1</v>
      </c>
      <c r="N55" t="str">
        <f t="shared" si="0"/>
        <v>24/10/2025</v>
      </c>
      <c r="O55" t="str">
        <f t="shared" si="1"/>
        <v>24/10/2025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401</v>
      </c>
      <c r="C56">
        <v>320</v>
      </c>
      <c r="D56" t="s">
        <v>922</v>
      </c>
      <c r="E56" s="14">
        <v>45954.520833333336</v>
      </c>
      <c r="F56" t="s">
        <v>716</v>
      </c>
      <c r="G56">
        <v>2</v>
      </c>
      <c r="H56">
        <v>505</v>
      </c>
      <c r="I56" t="s">
        <v>922</v>
      </c>
      <c r="J56" t="s">
        <v>531</v>
      </c>
      <c r="K56" s="14">
        <v>45954.541666666664</v>
      </c>
      <c r="L56" t="s">
        <v>29</v>
      </c>
      <c r="M56">
        <f>VLOOKUP(L56,Data!$J$1:$K$13,2,0)</f>
        <v>1</v>
      </c>
      <c r="N56" t="str">
        <f t="shared" si="0"/>
        <v>24/10/2025</v>
      </c>
      <c r="O56" t="str">
        <f t="shared" si="1"/>
        <v>24/10/2025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42</v>
      </c>
      <c r="C57">
        <v>333</v>
      </c>
      <c r="D57" t="s">
        <v>1238</v>
      </c>
      <c r="E57" s="14">
        <v>45954.520833333336</v>
      </c>
      <c r="F57" t="s">
        <v>261</v>
      </c>
      <c r="G57" t="s">
        <v>857</v>
      </c>
      <c r="H57">
        <v>604</v>
      </c>
      <c r="I57" t="s">
        <v>1238</v>
      </c>
      <c r="J57" t="s">
        <v>80</v>
      </c>
      <c r="K57" s="14">
        <v>45954.604166666664</v>
      </c>
      <c r="L57" t="s">
        <v>23</v>
      </c>
      <c r="M57">
        <f>VLOOKUP(L57,Data!$J$1:$K$13,2,0)</f>
        <v>2</v>
      </c>
      <c r="N57" t="str">
        <f t="shared" si="0"/>
        <v>24/10/2025</v>
      </c>
      <c r="O57" t="str">
        <f t="shared" si="1"/>
        <v>24/10/2025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66</v>
      </c>
      <c r="C58" t="s">
        <v>895</v>
      </c>
      <c r="D58" t="s">
        <v>1068</v>
      </c>
      <c r="E58" s="14">
        <v>45954.534722222219</v>
      </c>
      <c r="F58" t="s">
        <v>123</v>
      </c>
      <c r="G58">
        <v>3</v>
      </c>
      <c r="H58" t="s">
        <v>1171</v>
      </c>
      <c r="I58" t="s">
        <v>958</v>
      </c>
      <c r="J58" t="s">
        <v>205</v>
      </c>
      <c r="K58" s="14">
        <v>45954.5625</v>
      </c>
      <c r="L58" t="s">
        <v>29</v>
      </c>
      <c r="M58">
        <f>VLOOKUP(L58,Data!$J$1:$K$13,2,0)</f>
        <v>1</v>
      </c>
      <c r="N58" t="str">
        <f t="shared" si="0"/>
        <v>24/10/2025</v>
      </c>
      <c r="O58" t="str">
        <f t="shared" si="1"/>
        <v>24/10/2025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401</v>
      </c>
      <c r="C59">
        <v>320</v>
      </c>
      <c r="D59" t="s">
        <v>924</v>
      </c>
      <c r="E59" s="14">
        <v>45954.538194444445</v>
      </c>
      <c r="F59" t="s">
        <v>755</v>
      </c>
      <c r="G59">
        <v>2</v>
      </c>
      <c r="H59">
        <v>504</v>
      </c>
      <c r="I59" t="s">
        <v>924</v>
      </c>
      <c r="J59" t="s">
        <v>263</v>
      </c>
      <c r="K59" s="14">
        <v>45954.559027777781</v>
      </c>
      <c r="L59" t="s">
        <v>29</v>
      </c>
      <c r="M59">
        <f>VLOOKUP(L59,Data!$J$1:$K$13,2,0)</f>
        <v>1</v>
      </c>
      <c r="N59" t="str">
        <f t="shared" si="0"/>
        <v>24/10/2025</v>
      </c>
      <c r="O59" t="str">
        <f t="shared" si="1"/>
        <v>24/10/2025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320</v>
      </c>
      <c r="D60" t="s">
        <v>928</v>
      </c>
      <c r="E60" s="14">
        <v>45954.548611111109</v>
      </c>
      <c r="F60" t="s">
        <v>163</v>
      </c>
      <c r="G60">
        <v>1</v>
      </c>
      <c r="H60">
        <v>502</v>
      </c>
      <c r="I60" t="s">
        <v>928</v>
      </c>
      <c r="J60" t="s">
        <v>75</v>
      </c>
      <c r="K60" s="14">
        <v>45954.569444444445</v>
      </c>
      <c r="L60" t="s">
        <v>29</v>
      </c>
      <c r="M60">
        <f>VLOOKUP(L60,Data!$J$1:$K$13,2,0)</f>
        <v>1</v>
      </c>
      <c r="N60" t="str">
        <f t="shared" si="0"/>
        <v>24/10/2025</v>
      </c>
      <c r="O60" t="str">
        <f t="shared" si="1"/>
        <v>24/10/2025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66</v>
      </c>
      <c r="C61" t="s">
        <v>895</v>
      </c>
      <c r="D61" t="s">
        <v>1080</v>
      </c>
      <c r="E61" s="14">
        <v>45954.565972222219</v>
      </c>
      <c r="F61" t="s">
        <v>755</v>
      </c>
      <c r="G61">
        <v>3</v>
      </c>
      <c r="H61" t="s">
        <v>1179</v>
      </c>
      <c r="I61" t="s">
        <v>929</v>
      </c>
      <c r="J61" t="s">
        <v>603</v>
      </c>
      <c r="K61" s="14">
        <v>45954.59375</v>
      </c>
      <c r="L61" t="s">
        <v>29</v>
      </c>
      <c r="M61">
        <f>VLOOKUP(L61,Data!$J$1:$K$13,2,0)</f>
        <v>1</v>
      </c>
      <c r="N61" t="str">
        <f t="shared" si="0"/>
        <v>24/10/2025</v>
      </c>
      <c r="O61" t="str">
        <f t="shared" si="1"/>
        <v>24/10/2025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401</v>
      </c>
      <c r="C62">
        <v>320</v>
      </c>
      <c r="D62" t="s">
        <v>1239</v>
      </c>
      <c r="E62" s="14">
        <v>45954.569444444445</v>
      </c>
      <c r="F62" t="s">
        <v>746</v>
      </c>
      <c r="G62">
        <v>1</v>
      </c>
      <c r="H62" t="s">
        <v>1170</v>
      </c>
      <c r="I62" t="s">
        <v>1205</v>
      </c>
      <c r="J62" t="s">
        <v>615</v>
      </c>
      <c r="K62" s="14">
        <v>45954.611111111109</v>
      </c>
      <c r="L62" t="s">
        <v>29</v>
      </c>
      <c r="M62">
        <f>VLOOKUP(L62,Data!$J$1:$K$13,2,0)</f>
        <v>1</v>
      </c>
      <c r="N62" t="str">
        <f t="shared" si="0"/>
        <v>24/10/2025</v>
      </c>
      <c r="O62" t="str">
        <f t="shared" si="1"/>
        <v>24/10/2025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451</v>
      </c>
      <c r="C63" t="s">
        <v>872</v>
      </c>
      <c r="D63" t="s">
        <v>1085</v>
      </c>
      <c r="E63" s="14">
        <v>45954.580555555556</v>
      </c>
      <c r="F63" t="s">
        <v>158</v>
      </c>
      <c r="G63">
        <v>1</v>
      </c>
      <c r="H63" t="s">
        <v>1161</v>
      </c>
      <c r="I63" t="s">
        <v>1240</v>
      </c>
      <c r="J63" t="s">
        <v>263</v>
      </c>
      <c r="K63" s="14">
        <v>45954.615972222222</v>
      </c>
      <c r="L63" t="s">
        <v>29</v>
      </c>
      <c r="M63">
        <f>VLOOKUP(L63,Data!$J$1:$K$13,2,0)</f>
        <v>1</v>
      </c>
      <c r="N63" t="str">
        <f t="shared" si="0"/>
        <v>24/10/2025</v>
      </c>
      <c r="O63" t="str">
        <f t="shared" si="1"/>
        <v>24/10/2025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231</v>
      </c>
      <c r="C64" t="s">
        <v>1241</v>
      </c>
      <c r="D64" t="s">
        <v>1242</v>
      </c>
      <c r="E64" s="14">
        <v>45954.597222222219</v>
      </c>
      <c r="F64" t="s">
        <v>281</v>
      </c>
      <c r="G64" t="s">
        <v>857</v>
      </c>
      <c r="H64" t="s">
        <v>1189</v>
      </c>
      <c r="I64" t="s">
        <v>1243</v>
      </c>
      <c r="J64" t="s">
        <v>283</v>
      </c>
      <c r="K64" s="14">
        <v>45954.659722222219</v>
      </c>
      <c r="L64" t="s">
        <v>23</v>
      </c>
      <c r="M64">
        <f>VLOOKUP(L64,Data!$J$1:$K$13,2,0)</f>
        <v>2</v>
      </c>
      <c r="N64" t="str">
        <f t="shared" si="0"/>
        <v>24/10/2025</v>
      </c>
      <c r="O64" t="str">
        <f t="shared" si="1"/>
        <v>24/10/2025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524</v>
      </c>
      <c r="C65" t="s">
        <v>904</v>
      </c>
      <c r="D65" t="s">
        <v>1198</v>
      </c>
      <c r="E65" s="14">
        <v>45954.600694444445</v>
      </c>
      <c r="F65" t="s">
        <v>173</v>
      </c>
      <c r="G65">
        <v>1</v>
      </c>
      <c r="H65">
        <v>501</v>
      </c>
      <c r="I65" t="s">
        <v>905</v>
      </c>
      <c r="J65" t="s">
        <v>670</v>
      </c>
      <c r="K65" s="14">
        <v>45954.625</v>
      </c>
      <c r="L65" t="s">
        <v>29</v>
      </c>
      <c r="M65">
        <f>VLOOKUP(L65,Data!$J$1:$K$13,2,0)</f>
        <v>1</v>
      </c>
      <c r="N65" t="str">
        <f t="shared" ref="N65:N87" si="4">TEXT(E65,"dd/mm/aaaa")</f>
        <v>24/10/2025</v>
      </c>
      <c r="O65" t="str">
        <f t="shared" ref="O65:O87" si="5">TEXT(K65,"dd/mm/aaaa")</f>
        <v>24/10/2025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401</v>
      </c>
      <c r="C66">
        <v>321</v>
      </c>
      <c r="D66" t="s">
        <v>1086</v>
      </c>
      <c r="E66" s="14">
        <v>45954.600694444445</v>
      </c>
      <c r="F66" t="s">
        <v>326</v>
      </c>
      <c r="G66">
        <v>2</v>
      </c>
      <c r="H66" t="s">
        <v>883</v>
      </c>
      <c r="I66" t="s">
        <v>935</v>
      </c>
      <c r="J66" t="s">
        <v>80</v>
      </c>
      <c r="K66" s="14">
        <v>45954.798611111109</v>
      </c>
      <c r="L66" t="s">
        <v>29</v>
      </c>
      <c r="M66">
        <f>VLOOKUP(L66,Data!$J$1:$K$13,2,0)</f>
        <v>1</v>
      </c>
      <c r="N66" t="str">
        <f t="shared" si="4"/>
        <v>24/10/2025</v>
      </c>
      <c r="O66" t="str">
        <f t="shared" si="5"/>
        <v>24/10/2025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401</v>
      </c>
      <c r="C67">
        <v>320</v>
      </c>
      <c r="D67" t="s">
        <v>1244</v>
      </c>
      <c r="E67" s="14">
        <v>45954.604166666664</v>
      </c>
      <c r="F67" t="s">
        <v>547</v>
      </c>
      <c r="G67">
        <v>2</v>
      </c>
      <c r="H67" t="s">
        <v>1159</v>
      </c>
      <c r="I67" t="s">
        <v>938</v>
      </c>
      <c r="J67" t="s">
        <v>531</v>
      </c>
      <c r="K67" s="14">
        <v>45954.635416666664</v>
      </c>
      <c r="L67" t="s">
        <v>29</v>
      </c>
      <c r="M67">
        <f>VLOOKUP(L67,Data!$J$1:$K$13,2,0)</f>
        <v>1</v>
      </c>
      <c r="N67" t="str">
        <f t="shared" si="4"/>
        <v>24/10/2025</v>
      </c>
      <c r="O67" t="str">
        <f t="shared" si="5"/>
        <v>24/10/2025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401</v>
      </c>
      <c r="C68">
        <v>321</v>
      </c>
      <c r="D68" t="s">
        <v>1245</v>
      </c>
      <c r="E68" s="14">
        <v>45954.614583333336</v>
      </c>
      <c r="F68" t="s">
        <v>529</v>
      </c>
      <c r="G68">
        <v>2</v>
      </c>
      <c r="H68" t="s">
        <v>1158</v>
      </c>
      <c r="I68" t="s">
        <v>1246</v>
      </c>
      <c r="J68" t="s">
        <v>540</v>
      </c>
      <c r="K68" s="14">
        <v>45954.652777777781</v>
      </c>
      <c r="L68" t="s">
        <v>29</v>
      </c>
      <c r="M68">
        <f>VLOOKUP(L68,Data!$J$1:$K$13,2,0)</f>
        <v>1</v>
      </c>
      <c r="N68" t="str">
        <f t="shared" si="4"/>
        <v>24/10/2025</v>
      </c>
      <c r="O68" t="str">
        <f t="shared" si="5"/>
        <v>24/10/2025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274</v>
      </c>
      <c r="C69">
        <v>738</v>
      </c>
      <c r="D69" t="s">
        <v>1087</v>
      </c>
      <c r="E69" s="14">
        <v>45954.614583333336</v>
      </c>
      <c r="F69" t="s">
        <v>755</v>
      </c>
      <c r="G69">
        <v>3</v>
      </c>
      <c r="H69" t="s">
        <v>862</v>
      </c>
      <c r="I69" t="s">
        <v>1247</v>
      </c>
      <c r="J69" t="s">
        <v>263</v>
      </c>
      <c r="K69" s="14">
        <v>45954.649305555555</v>
      </c>
      <c r="L69" t="s">
        <v>29</v>
      </c>
      <c r="M69">
        <f>VLOOKUP(L69,Data!$J$1:$K$13,2,0)</f>
        <v>1</v>
      </c>
      <c r="N69" t="str">
        <f t="shared" si="4"/>
        <v>24/10/2025</v>
      </c>
      <c r="O69" t="str">
        <f t="shared" si="5"/>
        <v>24/10/2025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401</v>
      </c>
      <c r="C70">
        <v>321</v>
      </c>
      <c r="D70" t="s">
        <v>937</v>
      </c>
      <c r="E70" s="14">
        <v>45954.625</v>
      </c>
      <c r="F70" t="s">
        <v>686</v>
      </c>
      <c r="G70">
        <v>1</v>
      </c>
      <c r="H70" t="s">
        <v>1156</v>
      </c>
      <c r="I70" t="s">
        <v>937</v>
      </c>
      <c r="J70" t="s">
        <v>691</v>
      </c>
      <c r="K70" s="14">
        <v>45954.652777777781</v>
      </c>
      <c r="L70" t="s">
        <v>29</v>
      </c>
      <c r="M70">
        <f>VLOOKUP(L70,Data!$J$1:$K$13,2,0)</f>
        <v>1</v>
      </c>
      <c r="N70" t="str">
        <f t="shared" si="4"/>
        <v>24/10/2025</v>
      </c>
      <c r="O70" t="str">
        <f t="shared" si="5"/>
        <v>24/10/2025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264</v>
      </c>
      <c r="C71">
        <v>333</v>
      </c>
      <c r="D71" t="s">
        <v>1248</v>
      </c>
      <c r="E71" s="14">
        <v>45954.645833333336</v>
      </c>
      <c r="F71" t="s">
        <v>710</v>
      </c>
      <c r="G71" t="s">
        <v>857</v>
      </c>
      <c r="H71">
        <v>602</v>
      </c>
      <c r="I71" t="s">
        <v>1249</v>
      </c>
      <c r="J71" t="s">
        <v>395</v>
      </c>
      <c r="K71" s="14">
        <v>45954.729166666664</v>
      </c>
      <c r="L71" t="s">
        <v>23</v>
      </c>
      <c r="M71">
        <f>VLOOKUP(L71,Data!$J$1:$K$13,2,0)</f>
        <v>2</v>
      </c>
      <c r="N71" t="str">
        <f t="shared" si="4"/>
        <v>24/10/2025</v>
      </c>
      <c r="O71" t="str">
        <f t="shared" si="5"/>
        <v>24/10/2025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401</v>
      </c>
      <c r="C72">
        <v>320</v>
      </c>
      <c r="D72" t="s">
        <v>1195</v>
      </c>
      <c r="E72" s="14">
        <v>45954.6875</v>
      </c>
      <c r="F72" t="s">
        <v>383</v>
      </c>
      <c r="G72">
        <v>1</v>
      </c>
      <c r="H72" t="s">
        <v>1159</v>
      </c>
      <c r="I72" t="s">
        <v>1196</v>
      </c>
      <c r="J72" t="s">
        <v>385</v>
      </c>
      <c r="K72" s="14">
        <v>45954.71875</v>
      </c>
      <c r="L72" t="s">
        <v>29</v>
      </c>
      <c r="M72">
        <f>VLOOKUP(L72,Data!$J$1:$K$13,2,0)</f>
        <v>1</v>
      </c>
      <c r="N72" t="str">
        <f t="shared" si="4"/>
        <v>24/10/2025</v>
      </c>
      <c r="O72" t="str">
        <f t="shared" si="5"/>
        <v>24/10/2025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66</v>
      </c>
      <c r="C73" t="s">
        <v>895</v>
      </c>
      <c r="D73" t="s">
        <v>1095</v>
      </c>
      <c r="E73" s="14">
        <v>45954.696527777778</v>
      </c>
      <c r="F73" t="s">
        <v>507</v>
      </c>
      <c r="G73">
        <v>3</v>
      </c>
      <c r="H73" t="s">
        <v>1179</v>
      </c>
      <c r="I73" t="s">
        <v>940</v>
      </c>
      <c r="J73" t="s">
        <v>337</v>
      </c>
      <c r="K73" s="14">
        <v>45954.727777777778</v>
      </c>
      <c r="L73" t="s">
        <v>29</v>
      </c>
      <c r="M73">
        <f>VLOOKUP(L73,Data!$J$1:$K$13,2,0)</f>
        <v>1</v>
      </c>
      <c r="N73" t="str">
        <f t="shared" si="4"/>
        <v>24/10/2025</v>
      </c>
      <c r="O73" t="str">
        <f t="shared" si="5"/>
        <v>24/10/2025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451</v>
      </c>
      <c r="C74">
        <v>320</v>
      </c>
      <c r="D74" t="s">
        <v>1250</v>
      </c>
      <c r="E74" s="14">
        <v>45954.70416666667</v>
      </c>
      <c r="F74" t="s">
        <v>654</v>
      </c>
      <c r="G74">
        <v>1</v>
      </c>
      <c r="H74" t="s">
        <v>1161</v>
      </c>
      <c r="I74" t="s">
        <v>939</v>
      </c>
      <c r="J74" t="s">
        <v>160</v>
      </c>
      <c r="K74" s="14">
        <v>45954.736805555556</v>
      </c>
      <c r="L74" t="s">
        <v>29</v>
      </c>
      <c r="M74">
        <f>VLOOKUP(L74,Data!$J$1:$K$13,2,0)</f>
        <v>1</v>
      </c>
      <c r="N74" t="str">
        <f t="shared" si="4"/>
        <v>24/10/2025</v>
      </c>
      <c r="O74" t="str">
        <f t="shared" si="5"/>
        <v>24/10/2025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401</v>
      </c>
      <c r="C75">
        <v>320</v>
      </c>
      <c r="D75" t="s">
        <v>943</v>
      </c>
      <c r="E75" s="14">
        <v>45954.708333333336</v>
      </c>
      <c r="F75" t="s">
        <v>158</v>
      </c>
      <c r="G75">
        <v>2</v>
      </c>
      <c r="H75">
        <v>505</v>
      </c>
      <c r="I75" t="s">
        <v>943</v>
      </c>
      <c r="J75" t="s">
        <v>656</v>
      </c>
      <c r="K75" s="14">
        <v>45954.729166666664</v>
      </c>
      <c r="L75" t="s">
        <v>29</v>
      </c>
      <c r="M75">
        <f>VLOOKUP(L75,Data!$J$1:$K$13,2,0)</f>
        <v>1</v>
      </c>
      <c r="N75" t="str">
        <f t="shared" si="4"/>
        <v>24/10/2025</v>
      </c>
      <c r="O75" t="str">
        <f t="shared" si="5"/>
        <v>24/10/2025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116</v>
      </c>
      <c r="C76" t="s">
        <v>866</v>
      </c>
      <c r="D76" t="s">
        <v>1251</v>
      </c>
      <c r="E76" s="14">
        <v>45954.711805555555</v>
      </c>
      <c r="F76" t="s">
        <v>32</v>
      </c>
      <c r="G76" t="s">
        <v>857</v>
      </c>
      <c r="H76">
        <v>604</v>
      </c>
      <c r="I76" t="s">
        <v>1252</v>
      </c>
      <c r="J76" t="s">
        <v>600</v>
      </c>
      <c r="K76" s="14">
        <v>45954.836805555555</v>
      </c>
      <c r="L76" t="s">
        <v>23</v>
      </c>
      <c r="M76">
        <f>VLOOKUP(L76,Data!$J$1:$K$13,2,0)</f>
        <v>2</v>
      </c>
      <c r="N76" t="str">
        <f t="shared" si="4"/>
        <v>24/10/2025</v>
      </c>
      <c r="O76" t="str">
        <f t="shared" si="5"/>
        <v>24/10/2025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401</v>
      </c>
      <c r="C77">
        <v>321</v>
      </c>
      <c r="D77" t="s">
        <v>1194</v>
      </c>
      <c r="E77" s="14">
        <v>45954.711805555555</v>
      </c>
      <c r="F77" t="s">
        <v>153</v>
      </c>
      <c r="G77">
        <v>2</v>
      </c>
      <c r="H77" t="s">
        <v>1158</v>
      </c>
      <c r="I77" t="s">
        <v>1194</v>
      </c>
      <c r="J77" t="s">
        <v>160</v>
      </c>
      <c r="K77" s="14">
        <v>45954.739583333336</v>
      </c>
      <c r="L77" t="s">
        <v>29</v>
      </c>
      <c r="M77">
        <f>VLOOKUP(L77,Data!$J$1:$K$13,2,0)</f>
        <v>1</v>
      </c>
      <c r="N77" t="str">
        <f t="shared" si="4"/>
        <v>24/10/2025</v>
      </c>
      <c r="O77" t="str">
        <f t="shared" si="5"/>
        <v>24/10/2025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66</v>
      </c>
      <c r="C78" t="s">
        <v>895</v>
      </c>
      <c r="D78" t="s">
        <v>1098</v>
      </c>
      <c r="E78" s="14">
        <v>45954.717361111114</v>
      </c>
      <c r="F78" t="s">
        <v>492</v>
      </c>
      <c r="G78">
        <v>7</v>
      </c>
      <c r="H78" t="s">
        <v>1177</v>
      </c>
      <c r="I78" t="s">
        <v>942</v>
      </c>
      <c r="J78" t="s">
        <v>560</v>
      </c>
      <c r="K78" s="14">
        <v>45954.759027777778</v>
      </c>
      <c r="L78" t="s">
        <v>29</v>
      </c>
      <c r="M78">
        <f>VLOOKUP(L78,Data!$J$1:$K$13,2,0)</f>
        <v>1</v>
      </c>
      <c r="N78" t="str">
        <f t="shared" si="4"/>
        <v>24/10/2025</v>
      </c>
      <c r="O78" t="str">
        <f t="shared" si="5"/>
        <v>24/10/2025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66</v>
      </c>
      <c r="C79" t="s">
        <v>895</v>
      </c>
      <c r="D79" t="s">
        <v>1040</v>
      </c>
      <c r="E79" s="14">
        <v>45954.720833333333</v>
      </c>
      <c r="F79" t="s">
        <v>203</v>
      </c>
      <c r="G79">
        <v>3</v>
      </c>
      <c r="H79" t="s">
        <v>1165</v>
      </c>
      <c r="I79" t="s">
        <v>945</v>
      </c>
      <c r="J79" t="s">
        <v>715</v>
      </c>
      <c r="K79" s="14">
        <v>45954.748611111114</v>
      </c>
      <c r="L79" t="s">
        <v>29</v>
      </c>
      <c r="M79">
        <f>VLOOKUP(L79,Data!$J$1:$K$13,2,0)</f>
        <v>1</v>
      </c>
      <c r="N79" t="str">
        <f t="shared" si="4"/>
        <v>24/10/2025</v>
      </c>
      <c r="O79" t="str">
        <f t="shared" si="5"/>
        <v>24/10/2025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1253</v>
      </c>
      <c r="E80" s="14">
        <v>45954.732638888891</v>
      </c>
      <c r="F80" t="s">
        <v>529</v>
      </c>
      <c r="G80">
        <v>1</v>
      </c>
      <c r="H80">
        <v>503</v>
      </c>
      <c r="I80" t="s">
        <v>1253</v>
      </c>
      <c r="J80" t="s">
        <v>10</v>
      </c>
      <c r="K80" s="14">
        <v>45954.753472222219</v>
      </c>
      <c r="L80" t="s">
        <v>29</v>
      </c>
      <c r="M80">
        <f>VLOOKUP(L80,Data!$J$1:$K$13,2,0)</f>
        <v>1</v>
      </c>
      <c r="N80" t="str">
        <f t="shared" si="4"/>
        <v>24/10/2025</v>
      </c>
      <c r="O80" t="str">
        <f t="shared" si="5"/>
        <v>24/10/2025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401</v>
      </c>
      <c r="C81">
        <v>320</v>
      </c>
      <c r="D81" t="s">
        <v>947</v>
      </c>
      <c r="E81" s="14">
        <v>45954.732638888891</v>
      </c>
      <c r="F81" t="s">
        <v>755</v>
      </c>
      <c r="G81">
        <v>1</v>
      </c>
      <c r="H81" t="s">
        <v>1156</v>
      </c>
      <c r="I81" t="s">
        <v>947</v>
      </c>
      <c r="J81" t="s">
        <v>303</v>
      </c>
      <c r="K81" s="14">
        <v>45954.760416666664</v>
      </c>
      <c r="L81" t="s">
        <v>29</v>
      </c>
      <c r="M81">
        <f>VLOOKUP(L81,Data!$J$1:$K$13,2,0)</f>
        <v>1</v>
      </c>
      <c r="N81" t="str">
        <f t="shared" si="4"/>
        <v>24/10/2025</v>
      </c>
      <c r="O81" t="str">
        <f t="shared" si="5"/>
        <v>24/10/2025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401</v>
      </c>
      <c r="C82">
        <v>320</v>
      </c>
      <c r="D82" t="s">
        <v>1164</v>
      </c>
      <c r="E82" s="14">
        <v>45954.736111111109</v>
      </c>
      <c r="F82" t="s">
        <v>689</v>
      </c>
      <c r="G82">
        <v>1</v>
      </c>
      <c r="H82" t="s">
        <v>1170</v>
      </c>
      <c r="I82" t="s">
        <v>952</v>
      </c>
      <c r="J82" t="s">
        <v>531</v>
      </c>
      <c r="K82" s="14">
        <v>45954.795138888891</v>
      </c>
      <c r="L82" t="s">
        <v>29</v>
      </c>
      <c r="M82">
        <f>VLOOKUP(L82,Data!$J$1:$K$13,2,0)</f>
        <v>1</v>
      </c>
      <c r="N82" t="str">
        <f t="shared" si="4"/>
        <v>24/10/2025</v>
      </c>
      <c r="O82" t="str">
        <f t="shared" si="5"/>
        <v>24/10/2025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401</v>
      </c>
      <c r="C83">
        <v>320</v>
      </c>
      <c r="D83" t="s">
        <v>946</v>
      </c>
      <c r="E83" s="14">
        <v>45954.739583333336</v>
      </c>
      <c r="F83" t="s">
        <v>158</v>
      </c>
      <c r="G83">
        <v>1</v>
      </c>
      <c r="H83">
        <v>502</v>
      </c>
      <c r="I83" t="s">
        <v>946</v>
      </c>
      <c r="J83" t="s">
        <v>120</v>
      </c>
      <c r="K83" s="14">
        <v>45954.760416666664</v>
      </c>
      <c r="L83" t="s">
        <v>29</v>
      </c>
      <c r="M83">
        <f>VLOOKUP(L83,Data!$J$1:$K$13,2,0)</f>
        <v>1</v>
      </c>
      <c r="N83" t="str">
        <f t="shared" si="4"/>
        <v>24/10/2025</v>
      </c>
      <c r="O83" t="str">
        <f t="shared" si="5"/>
        <v>24/10/2025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274</v>
      </c>
      <c r="C84">
        <v>738</v>
      </c>
      <c r="D84" t="s">
        <v>1101</v>
      </c>
      <c r="E84" s="14">
        <v>45954.743055555555</v>
      </c>
      <c r="F84" t="s">
        <v>148</v>
      </c>
      <c r="G84">
        <v>3</v>
      </c>
      <c r="H84" t="s">
        <v>862</v>
      </c>
      <c r="I84" t="s">
        <v>1254</v>
      </c>
      <c r="J84" t="s">
        <v>509</v>
      </c>
      <c r="K84" s="14">
        <v>45954.777777777781</v>
      </c>
      <c r="L84" t="s">
        <v>29</v>
      </c>
      <c r="M84">
        <f>VLOOKUP(L84,Data!$J$1:$K$13,2,0)</f>
        <v>1</v>
      </c>
      <c r="N84" t="str">
        <f t="shared" si="4"/>
        <v>24/10/2025</v>
      </c>
      <c r="O84" t="str">
        <f t="shared" si="5"/>
        <v>24/10/2025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60</v>
      </c>
      <c r="C85" t="s">
        <v>1172</v>
      </c>
      <c r="D85" t="s">
        <v>1255</v>
      </c>
      <c r="E85" s="14">
        <v>45954.746527777781</v>
      </c>
      <c r="F85" t="s">
        <v>108</v>
      </c>
      <c r="G85" t="s">
        <v>857</v>
      </c>
      <c r="H85" t="s">
        <v>1173</v>
      </c>
      <c r="I85" t="s">
        <v>1256</v>
      </c>
      <c r="J85" t="s">
        <v>110</v>
      </c>
      <c r="K85" s="14">
        <v>45954.850694444445</v>
      </c>
      <c r="L85" t="s">
        <v>23</v>
      </c>
      <c r="M85">
        <f>VLOOKUP(L85,Data!$J$1:$K$13,2,0)</f>
        <v>2</v>
      </c>
      <c r="N85" t="str">
        <f t="shared" si="4"/>
        <v>24/10/2025</v>
      </c>
      <c r="O85" t="str">
        <f t="shared" si="5"/>
        <v>24/10/2025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401</v>
      </c>
      <c r="C86">
        <v>320</v>
      </c>
      <c r="D86" t="s">
        <v>1193</v>
      </c>
      <c r="E86" s="14">
        <v>45954.746527777781</v>
      </c>
      <c r="F86" t="s">
        <v>261</v>
      </c>
      <c r="G86">
        <v>2</v>
      </c>
      <c r="H86" t="s">
        <v>1159</v>
      </c>
      <c r="I86" t="s">
        <v>1193</v>
      </c>
      <c r="J86" t="s">
        <v>682</v>
      </c>
      <c r="K86" s="14">
        <v>45954.767361111109</v>
      </c>
      <c r="L86" t="s">
        <v>29</v>
      </c>
      <c r="M86">
        <f>VLOOKUP(L86,Data!$J$1:$K$13,2,0)</f>
        <v>1</v>
      </c>
      <c r="N86" t="str">
        <f t="shared" si="4"/>
        <v>24/10/2025</v>
      </c>
      <c r="O86" t="str">
        <f t="shared" si="5"/>
        <v>24/10/2025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66</v>
      </c>
      <c r="C87" t="s">
        <v>895</v>
      </c>
      <c r="D87" t="s">
        <v>1099</v>
      </c>
      <c r="E87" s="14">
        <v>45954.750694444447</v>
      </c>
      <c r="F87" t="s">
        <v>601</v>
      </c>
      <c r="G87">
        <v>3</v>
      </c>
      <c r="H87" t="s">
        <v>1179</v>
      </c>
      <c r="I87" t="s">
        <v>959</v>
      </c>
      <c r="J87" t="s">
        <v>263</v>
      </c>
      <c r="K87" s="14">
        <v>45954.781944444447</v>
      </c>
      <c r="L87" t="s">
        <v>29</v>
      </c>
      <c r="M87">
        <f>VLOOKUP(L87,Data!$J$1:$K$13,2,0)</f>
        <v>1</v>
      </c>
      <c r="N87" t="str">
        <f t="shared" si="4"/>
        <v>24/10/2025</v>
      </c>
      <c r="O87" t="str">
        <f t="shared" si="5"/>
        <v>24/10/2025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401</v>
      </c>
      <c r="C88">
        <v>321</v>
      </c>
      <c r="D88" t="s">
        <v>934</v>
      </c>
      <c r="E88" s="14">
        <v>45954.756944444445</v>
      </c>
      <c r="F88" t="s">
        <v>507</v>
      </c>
      <c r="G88">
        <v>2</v>
      </c>
      <c r="H88" t="s">
        <v>1158</v>
      </c>
      <c r="I88" t="s">
        <v>934</v>
      </c>
      <c r="J88" t="s">
        <v>606</v>
      </c>
      <c r="K88" s="14">
        <v>45954.784722222219</v>
      </c>
      <c r="L88" t="s">
        <v>29</v>
      </c>
      <c r="M88">
        <f>VLOOKUP(L88,Data!$J$1:$K$13,2,0)</f>
        <v>1</v>
      </c>
      <c r="N88" t="str">
        <f t="shared" ref="N88:N105" si="8">TEXT(E88,"dd/mm/aaaa")</f>
        <v>24/10/2025</v>
      </c>
      <c r="O88" t="str">
        <f t="shared" ref="O88:O105" si="9">TEXT(K88,"dd/mm/aaaa")</f>
        <v>24/10/2025</v>
      </c>
      <c r="P88">
        <f t="shared" ref="P88:P105" si="10">COUNTIFS($R$2,"="&amp;N88)</f>
        <v>1</v>
      </c>
      <c r="Q88">
        <f t="shared" ref="Q88:Q105" si="11">COUNTIFS($R$2,"="&amp;O88)</f>
        <v>1</v>
      </c>
    </row>
    <row r="89" spans="1:17" x14ac:dyDescent="0.25">
      <c r="A89" t="s">
        <v>951</v>
      </c>
      <c r="B89" t="s">
        <v>401</v>
      </c>
      <c r="C89">
        <v>320</v>
      </c>
      <c r="D89" t="s">
        <v>1208</v>
      </c>
      <c r="E89" s="14">
        <v>45954.756944444445</v>
      </c>
      <c r="F89" t="s">
        <v>613</v>
      </c>
      <c r="G89">
        <v>2</v>
      </c>
      <c r="H89" t="s">
        <v>1190</v>
      </c>
      <c r="I89" t="s">
        <v>1257</v>
      </c>
      <c r="J89" t="s">
        <v>531</v>
      </c>
      <c r="K89" s="14">
        <v>45955.25</v>
      </c>
      <c r="L89" t="s">
        <v>29</v>
      </c>
      <c r="M89">
        <f>VLOOKUP(L89,Data!$J$1:$K$13,2,0)</f>
        <v>1</v>
      </c>
      <c r="N89" t="str">
        <f t="shared" si="8"/>
        <v>24/10/2025</v>
      </c>
      <c r="O89" t="str">
        <f t="shared" si="9"/>
        <v>25/10/2025</v>
      </c>
      <c r="P89">
        <f t="shared" si="10"/>
        <v>1</v>
      </c>
      <c r="Q89">
        <f t="shared" si="11"/>
        <v>0</v>
      </c>
    </row>
    <row r="90" spans="1:17" x14ac:dyDescent="0.25">
      <c r="A90" t="s">
        <v>951</v>
      </c>
      <c r="B90" t="s">
        <v>239</v>
      </c>
      <c r="C90" t="s">
        <v>1172</v>
      </c>
      <c r="D90" t="s">
        <v>1096</v>
      </c>
      <c r="E90" s="14">
        <v>45954.795138888891</v>
      </c>
      <c r="F90" t="s">
        <v>256</v>
      </c>
      <c r="G90" t="s">
        <v>857</v>
      </c>
      <c r="H90">
        <v>603</v>
      </c>
      <c r="I90" t="s">
        <v>941</v>
      </c>
      <c r="J90" t="s">
        <v>531</v>
      </c>
      <c r="K90" s="14">
        <v>45954.899305555555</v>
      </c>
      <c r="L90" t="s">
        <v>23</v>
      </c>
      <c r="M90">
        <f>VLOOKUP(L90,Data!$J$1:$K$13,2,0)</f>
        <v>2</v>
      </c>
      <c r="N90" t="str">
        <f t="shared" si="8"/>
        <v>24/10/2025</v>
      </c>
      <c r="O90" t="str">
        <f t="shared" si="9"/>
        <v>24/10/2025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264</v>
      </c>
      <c r="C91">
        <v>332</v>
      </c>
      <c r="D91" t="s">
        <v>1258</v>
      </c>
      <c r="E91" s="14">
        <v>45954.8125</v>
      </c>
      <c r="F91" t="s">
        <v>261</v>
      </c>
      <c r="G91" t="s">
        <v>857</v>
      </c>
      <c r="H91">
        <v>602</v>
      </c>
      <c r="L91" t="s">
        <v>23</v>
      </c>
      <c r="M91">
        <f>VLOOKUP(L91,Data!$J$1:$K$13,2,0)</f>
        <v>2</v>
      </c>
      <c r="N91" t="str">
        <f t="shared" si="8"/>
        <v>24/10/2025</v>
      </c>
      <c r="O91" t="str">
        <f t="shared" si="9"/>
        <v>00/01/1900</v>
      </c>
      <c r="P91">
        <f t="shared" si="10"/>
        <v>1</v>
      </c>
      <c r="Q91">
        <f t="shared" si="11"/>
        <v>0</v>
      </c>
    </row>
    <row r="92" spans="1:17" x14ac:dyDescent="0.25">
      <c r="A92" t="s">
        <v>951</v>
      </c>
      <c r="B92" t="s">
        <v>401</v>
      </c>
      <c r="C92">
        <v>321</v>
      </c>
      <c r="D92" t="s">
        <v>1259</v>
      </c>
      <c r="E92" s="14">
        <v>45954.819444444445</v>
      </c>
      <c r="F92" t="s">
        <v>538</v>
      </c>
      <c r="G92">
        <v>2</v>
      </c>
      <c r="H92" t="s">
        <v>1158</v>
      </c>
      <c r="I92" t="s">
        <v>1182</v>
      </c>
      <c r="J92" t="s">
        <v>263</v>
      </c>
      <c r="K92" s="14">
        <v>45954.854166666664</v>
      </c>
      <c r="L92" t="s">
        <v>29</v>
      </c>
      <c r="M92">
        <f>VLOOKUP(L92,Data!$J$1:$K$13,2,0)</f>
        <v>1</v>
      </c>
      <c r="N92" t="str">
        <f t="shared" si="8"/>
        <v>24/10/2025</v>
      </c>
      <c r="O92" t="str">
        <f t="shared" si="9"/>
        <v>24/10/2025</v>
      </c>
      <c r="P92">
        <f t="shared" si="10"/>
        <v>1</v>
      </c>
      <c r="Q92">
        <f t="shared" si="11"/>
        <v>1</v>
      </c>
    </row>
    <row r="93" spans="1:17" x14ac:dyDescent="0.25">
      <c r="A93" t="s">
        <v>951</v>
      </c>
      <c r="B93" t="s">
        <v>66</v>
      </c>
      <c r="C93" t="s">
        <v>895</v>
      </c>
      <c r="D93" t="s">
        <v>1104</v>
      </c>
      <c r="E93" s="14">
        <v>45954.829861111109</v>
      </c>
      <c r="F93" t="s">
        <v>529</v>
      </c>
      <c r="G93">
        <v>3</v>
      </c>
      <c r="H93" t="s">
        <v>1171</v>
      </c>
      <c r="I93" t="s">
        <v>955</v>
      </c>
      <c r="J93" t="s">
        <v>531</v>
      </c>
      <c r="K93" s="14">
        <v>45954.857638888891</v>
      </c>
      <c r="L93" t="s">
        <v>29</v>
      </c>
      <c r="M93">
        <f>VLOOKUP(L93,Data!$J$1:$K$13,2,0)</f>
        <v>1</v>
      </c>
      <c r="N93" t="str">
        <f t="shared" si="8"/>
        <v>24/10/2025</v>
      </c>
      <c r="O93" t="str">
        <f t="shared" si="9"/>
        <v>24/10/2025</v>
      </c>
      <c r="P93">
        <f t="shared" si="10"/>
        <v>1</v>
      </c>
      <c r="Q93">
        <f t="shared" si="11"/>
        <v>1</v>
      </c>
    </row>
    <row r="94" spans="1:17" x14ac:dyDescent="0.25">
      <c r="A94" t="s">
        <v>951</v>
      </c>
      <c r="B94" t="s">
        <v>66</v>
      </c>
      <c r="C94" t="s">
        <v>895</v>
      </c>
      <c r="D94" t="s">
        <v>1107</v>
      </c>
      <c r="E94" s="14">
        <v>45954.862500000003</v>
      </c>
      <c r="F94" t="s">
        <v>558</v>
      </c>
      <c r="G94">
        <v>3</v>
      </c>
      <c r="H94" t="s">
        <v>1165</v>
      </c>
      <c r="L94" t="s">
        <v>29</v>
      </c>
      <c r="M94">
        <f>VLOOKUP(L94,Data!$J$1:$K$13,2,0)</f>
        <v>1</v>
      </c>
      <c r="N94" t="str">
        <f t="shared" si="8"/>
        <v>24/10/2025</v>
      </c>
      <c r="O94" t="str">
        <f t="shared" si="9"/>
        <v>00/01/1900</v>
      </c>
      <c r="P94">
        <f t="shared" si="10"/>
        <v>1</v>
      </c>
      <c r="Q94">
        <f t="shared" si="11"/>
        <v>0</v>
      </c>
    </row>
    <row r="95" spans="1:17" x14ac:dyDescent="0.25">
      <c r="A95" t="s">
        <v>951</v>
      </c>
      <c r="B95" t="s">
        <v>401</v>
      </c>
      <c r="C95">
        <v>320</v>
      </c>
      <c r="D95" t="s">
        <v>1260</v>
      </c>
      <c r="E95" s="14">
        <v>45954.875</v>
      </c>
      <c r="F95" t="s">
        <v>8</v>
      </c>
      <c r="G95">
        <v>1</v>
      </c>
      <c r="H95">
        <v>502</v>
      </c>
      <c r="I95" t="s">
        <v>1260</v>
      </c>
      <c r="J95" t="s">
        <v>531</v>
      </c>
      <c r="K95" s="14">
        <v>45954.895833333336</v>
      </c>
      <c r="L95" t="s">
        <v>29</v>
      </c>
      <c r="M95">
        <f>VLOOKUP(L95,Data!$J$1:$K$13,2,0)</f>
        <v>1</v>
      </c>
      <c r="N95" t="str">
        <f t="shared" si="8"/>
        <v>24/10/2025</v>
      </c>
      <c r="O95" t="str">
        <f t="shared" si="9"/>
        <v>24/10/2025</v>
      </c>
      <c r="P95">
        <f t="shared" si="10"/>
        <v>1</v>
      </c>
      <c r="Q95">
        <f t="shared" si="11"/>
        <v>1</v>
      </c>
    </row>
    <row r="96" spans="1:17" x14ac:dyDescent="0.25">
      <c r="A96" t="s">
        <v>951</v>
      </c>
      <c r="B96" t="s">
        <v>66</v>
      </c>
      <c r="C96" t="s">
        <v>895</v>
      </c>
      <c r="D96" t="s">
        <v>1108</v>
      </c>
      <c r="E96" s="14">
        <v>45954.885416666664</v>
      </c>
      <c r="F96" t="s">
        <v>713</v>
      </c>
      <c r="G96">
        <v>3</v>
      </c>
      <c r="H96" t="s">
        <v>1179</v>
      </c>
      <c r="L96" t="s">
        <v>29</v>
      </c>
      <c r="M96">
        <f>VLOOKUP(L96,Data!$J$1:$K$13,2,0)</f>
        <v>1</v>
      </c>
      <c r="N96" t="str">
        <f t="shared" si="8"/>
        <v>24/10/2025</v>
      </c>
      <c r="O96" t="str">
        <f t="shared" si="9"/>
        <v>00/01/1900</v>
      </c>
      <c r="P96">
        <f t="shared" si="10"/>
        <v>1</v>
      </c>
      <c r="Q96">
        <f t="shared" si="11"/>
        <v>0</v>
      </c>
    </row>
    <row r="97" spans="1:17" x14ac:dyDescent="0.25">
      <c r="A97" t="s">
        <v>951</v>
      </c>
      <c r="B97" t="s">
        <v>401</v>
      </c>
      <c r="C97">
        <v>320</v>
      </c>
      <c r="D97" t="s">
        <v>1192</v>
      </c>
      <c r="E97" s="14">
        <v>45954.895833333336</v>
      </c>
      <c r="F97" t="s">
        <v>680</v>
      </c>
      <c r="G97">
        <v>2</v>
      </c>
      <c r="H97">
        <v>505</v>
      </c>
      <c r="I97" t="s">
        <v>1192</v>
      </c>
      <c r="J97" t="s">
        <v>263</v>
      </c>
      <c r="K97" s="14">
        <v>45954.916666666664</v>
      </c>
      <c r="L97" t="s">
        <v>29</v>
      </c>
      <c r="M97">
        <f>VLOOKUP(L97,Data!$J$1:$K$13,2,0)</f>
        <v>1</v>
      </c>
      <c r="N97" t="str">
        <f t="shared" si="8"/>
        <v>24/10/2025</v>
      </c>
      <c r="O97" t="str">
        <f t="shared" si="9"/>
        <v>24/10/2025</v>
      </c>
      <c r="P97">
        <f t="shared" si="10"/>
        <v>1</v>
      </c>
      <c r="Q97">
        <f t="shared" si="11"/>
        <v>1</v>
      </c>
    </row>
    <row r="98" spans="1:17" x14ac:dyDescent="0.25">
      <c r="A98" t="s">
        <v>951</v>
      </c>
      <c r="B98" t="s">
        <v>401</v>
      </c>
      <c r="C98">
        <v>321</v>
      </c>
      <c r="D98" t="s">
        <v>962</v>
      </c>
      <c r="E98" s="14">
        <v>45954.923611111109</v>
      </c>
      <c r="F98" t="s">
        <v>604</v>
      </c>
      <c r="G98">
        <v>1</v>
      </c>
      <c r="H98" t="s">
        <v>1159</v>
      </c>
      <c r="I98" t="s">
        <v>962</v>
      </c>
      <c r="J98" t="s">
        <v>509</v>
      </c>
      <c r="K98" s="14">
        <v>45954.951388888891</v>
      </c>
      <c r="L98" t="s">
        <v>29</v>
      </c>
      <c r="M98">
        <f>VLOOKUP(L98,Data!$J$1:$K$13,2,0)</f>
        <v>1</v>
      </c>
      <c r="N98" t="str">
        <f t="shared" si="8"/>
        <v>24/10/2025</v>
      </c>
      <c r="O98" t="str">
        <f t="shared" si="9"/>
        <v>24/10/2025</v>
      </c>
      <c r="P98">
        <f t="shared" si="10"/>
        <v>1</v>
      </c>
      <c r="Q98">
        <f t="shared" si="11"/>
        <v>1</v>
      </c>
    </row>
    <row r="99" spans="1:17" x14ac:dyDescent="0.25">
      <c r="A99" t="s">
        <v>951</v>
      </c>
      <c r="B99" t="s">
        <v>126</v>
      </c>
      <c r="C99" t="s">
        <v>906</v>
      </c>
      <c r="D99" t="s">
        <v>1261</v>
      </c>
      <c r="E99" s="14">
        <v>45954.94027777778</v>
      </c>
      <c r="F99" t="s">
        <v>637</v>
      </c>
      <c r="G99">
        <v>6</v>
      </c>
      <c r="H99" t="s">
        <v>1203</v>
      </c>
      <c r="I99" t="s">
        <v>1262</v>
      </c>
      <c r="J99" t="s">
        <v>639</v>
      </c>
      <c r="K99" s="14">
        <v>45954.981944444444</v>
      </c>
      <c r="L99" t="s">
        <v>29</v>
      </c>
      <c r="M99">
        <f>VLOOKUP(L99,Data!$J$1:$K$13,2,0)</f>
        <v>1</v>
      </c>
      <c r="N99" t="str">
        <f t="shared" si="8"/>
        <v>24/10/2025</v>
      </c>
      <c r="O99" t="str">
        <f t="shared" si="9"/>
        <v>24/10/2025</v>
      </c>
      <c r="P99">
        <f t="shared" si="10"/>
        <v>1</v>
      </c>
      <c r="Q99">
        <f t="shared" si="11"/>
        <v>1</v>
      </c>
    </row>
    <row r="100" spans="1:17" x14ac:dyDescent="0.25">
      <c r="A100" t="s">
        <v>951</v>
      </c>
      <c r="B100" t="s">
        <v>274</v>
      </c>
      <c r="C100">
        <v>738</v>
      </c>
      <c r="D100" t="s">
        <v>1263</v>
      </c>
      <c r="E100" s="14">
        <v>45954.940972222219</v>
      </c>
      <c r="F100" t="s">
        <v>261</v>
      </c>
      <c r="G100">
        <v>1</v>
      </c>
      <c r="H100" t="s">
        <v>1157</v>
      </c>
      <c r="I100" t="s">
        <v>1264</v>
      </c>
      <c r="J100" t="s">
        <v>360</v>
      </c>
      <c r="K100" s="14">
        <v>45955.378472222219</v>
      </c>
      <c r="L100" t="s">
        <v>29</v>
      </c>
      <c r="M100">
        <f>VLOOKUP(L100,Data!$J$1:$K$13,2,0)</f>
        <v>1</v>
      </c>
      <c r="N100" t="str">
        <f t="shared" si="8"/>
        <v>24/10/2025</v>
      </c>
      <c r="O100" t="str">
        <f t="shared" si="9"/>
        <v>25/10/2025</v>
      </c>
      <c r="P100">
        <f t="shared" si="10"/>
        <v>1</v>
      </c>
      <c r="Q100">
        <f t="shared" si="11"/>
        <v>0</v>
      </c>
    </row>
    <row r="101" spans="1:17" x14ac:dyDescent="0.25">
      <c r="A101" t="s">
        <v>951</v>
      </c>
      <c r="B101" t="s">
        <v>451</v>
      </c>
      <c r="C101">
        <v>320</v>
      </c>
      <c r="D101" t="s">
        <v>1112</v>
      </c>
      <c r="E101" s="14">
        <v>45954.95</v>
      </c>
      <c r="F101" t="s">
        <v>158</v>
      </c>
      <c r="G101">
        <v>2</v>
      </c>
      <c r="H101" t="s">
        <v>1161</v>
      </c>
      <c r="I101" t="s">
        <v>873</v>
      </c>
      <c r="J101" t="s">
        <v>509</v>
      </c>
      <c r="K101" s="14">
        <v>45955.290277777778</v>
      </c>
      <c r="L101" t="s">
        <v>29</v>
      </c>
      <c r="M101">
        <f>VLOOKUP(L101,Data!$J$1:$K$13,2,0)</f>
        <v>1</v>
      </c>
      <c r="N101" t="str">
        <f t="shared" si="8"/>
        <v>24/10/2025</v>
      </c>
      <c r="O101" t="str">
        <f t="shared" si="9"/>
        <v>25/10/2025</v>
      </c>
      <c r="P101">
        <f t="shared" si="10"/>
        <v>1</v>
      </c>
      <c r="Q101">
        <f t="shared" si="11"/>
        <v>0</v>
      </c>
    </row>
    <row r="102" spans="1:17" x14ac:dyDescent="0.25">
      <c r="A102" t="s">
        <v>951</v>
      </c>
      <c r="B102" t="s">
        <v>274</v>
      </c>
      <c r="C102">
        <v>738</v>
      </c>
      <c r="D102" t="s">
        <v>1265</v>
      </c>
      <c r="E102" s="14">
        <v>45954.958333333336</v>
      </c>
      <c r="F102" t="s">
        <v>507</v>
      </c>
      <c r="G102">
        <v>1</v>
      </c>
      <c r="H102" t="s">
        <v>862</v>
      </c>
      <c r="I102" t="s">
        <v>1266</v>
      </c>
      <c r="J102" t="s">
        <v>531</v>
      </c>
      <c r="K102" s="14">
        <v>45955.402777777781</v>
      </c>
      <c r="L102" t="s">
        <v>29</v>
      </c>
      <c r="M102">
        <f>VLOOKUP(L102,Data!$J$1:$K$13,2,0)</f>
        <v>1</v>
      </c>
      <c r="N102" t="str">
        <f t="shared" si="8"/>
        <v>24/10/2025</v>
      </c>
      <c r="O102" t="str">
        <f t="shared" si="9"/>
        <v>25/10/2025</v>
      </c>
      <c r="P102">
        <f t="shared" si="10"/>
        <v>1</v>
      </c>
      <c r="Q102">
        <f t="shared" si="11"/>
        <v>0</v>
      </c>
    </row>
    <row r="103" spans="1:17" x14ac:dyDescent="0.25">
      <c r="A103" t="s">
        <v>951</v>
      </c>
      <c r="B103" t="s">
        <v>401</v>
      </c>
      <c r="C103">
        <v>320</v>
      </c>
      <c r="D103" t="s">
        <v>1111</v>
      </c>
      <c r="E103" s="14">
        <v>45954.961805555555</v>
      </c>
      <c r="F103" t="s">
        <v>529</v>
      </c>
      <c r="G103">
        <v>2</v>
      </c>
      <c r="H103" t="s">
        <v>1158</v>
      </c>
      <c r="I103" t="s">
        <v>884</v>
      </c>
      <c r="J103" t="s">
        <v>263</v>
      </c>
      <c r="K103" s="14">
        <v>45955.25</v>
      </c>
      <c r="L103" t="s">
        <v>29</v>
      </c>
      <c r="M103">
        <f>VLOOKUP(L103,Data!$J$1:$K$13,2,0)</f>
        <v>1</v>
      </c>
      <c r="N103" t="str">
        <f t="shared" si="8"/>
        <v>24/10/2025</v>
      </c>
      <c r="O103" t="str">
        <f t="shared" si="9"/>
        <v>25/10/2025</v>
      </c>
      <c r="P103">
        <f t="shared" si="10"/>
        <v>1</v>
      </c>
      <c r="Q103">
        <f t="shared" si="11"/>
        <v>0</v>
      </c>
    </row>
    <row r="104" spans="1:17" x14ac:dyDescent="0.25">
      <c r="A104" t="s">
        <v>951</v>
      </c>
      <c r="B104" t="s">
        <v>401</v>
      </c>
      <c r="C104">
        <v>321</v>
      </c>
      <c r="D104" t="s">
        <v>1114</v>
      </c>
      <c r="E104" s="14">
        <v>45954.975694444445</v>
      </c>
      <c r="F104" t="s">
        <v>158</v>
      </c>
      <c r="G104">
        <v>2</v>
      </c>
      <c r="H104" t="s">
        <v>883</v>
      </c>
      <c r="L104" t="s">
        <v>29</v>
      </c>
      <c r="M104">
        <f>VLOOKUP(L104,Data!$J$1:$K$13,2,0)</f>
        <v>1</v>
      </c>
      <c r="N104" t="str">
        <f t="shared" si="8"/>
        <v>24/10/2025</v>
      </c>
      <c r="O104" t="str">
        <f t="shared" si="9"/>
        <v>00/01/1900</v>
      </c>
      <c r="P104">
        <f t="shared" si="10"/>
        <v>1</v>
      </c>
      <c r="Q104">
        <f t="shared" si="11"/>
        <v>0</v>
      </c>
    </row>
    <row r="105" spans="1:17" x14ac:dyDescent="0.25">
      <c r="A105" t="s">
        <v>951</v>
      </c>
      <c r="B105" t="s">
        <v>401</v>
      </c>
      <c r="C105">
        <v>321</v>
      </c>
      <c r="D105" t="s">
        <v>1115</v>
      </c>
      <c r="E105" s="14">
        <v>45954.986111111109</v>
      </c>
      <c r="F105" t="s">
        <v>529</v>
      </c>
      <c r="G105">
        <v>1</v>
      </c>
      <c r="H105">
        <v>505</v>
      </c>
      <c r="I105" t="s">
        <v>878</v>
      </c>
      <c r="J105" t="s">
        <v>160</v>
      </c>
      <c r="K105" s="14">
        <v>45955.260416666664</v>
      </c>
      <c r="L105" t="s">
        <v>29</v>
      </c>
      <c r="M105">
        <f>VLOOKUP(L105,Data!$J$1:$K$13,2,0)</f>
        <v>1</v>
      </c>
      <c r="N105" t="str">
        <f t="shared" si="8"/>
        <v>24/10/2025</v>
      </c>
      <c r="O105" t="str">
        <f t="shared" si="9"/>
        <v>25/10/2025</v>
      </c>
      <c r="P105">
        <f t="shared" si="10"/>
        <v>1</v>
      </c>
      <c r="Q105">
        <f t="shared" si="11"/>
        <v>0</v>
      </c>
    </row>
    <row r="106" spans="1:17" x14ac:dyDescent="0.25">
      <c r="A106" t="s">
        <v>951</v>
      </c>
      <c r="B106" t="s">
        <v>401</v>
      </c>
      <c r="C106">
        <v>321</v>
      </c>
      <c r="D106" t="s">
        <v>1162</v>
      </c>
      <c r="E106" s="14">
        <v>45954.996527777781</v>
      </c>
      <c r="F106" t="s">
        <v>261</v>
      </c>
      <c r="G106">
        <v>2</v>
      </c>
      <c r="H106">
        <v>503</v>
      </c>
      <c r="I106" t="s">
        <v>910</v>
      </c>
      <c r="J106" t="s">
        <v>328</v>
      </c>
      <c r="K106" s="14">
        <v>45955.461805555555</v>
      </c>
      <c r="L106" t="s">
        <v>29</v>
      </c>
      <c r="M106">
        <f>VLOOKUP(L106,Data!$J$1:$K$13,2,0)</f>
        <v>1</v>
      </c>
      <c r="N106" t="str">
        <f t="shared" ref="N106:N166" si="12">TEXT(E106,"dd/mm/aaaa")</f>
        <v>24/10/2025</v>
      </c>
      <c r="O106" t="str">
        <f t="shared" ref="O106:O166" si="13">TEXT(K106,"dd/mm/aaaa")</f>
        <v>25/10/2025</v>
      </c>
      <c r="P106">
        <f t="shared" ref="P106:P166" si="14">COUNTIFS($R$2,"="&amp;N106)</f>
        <v>1</v>
      </c>
      <c r="Q106">
        <f t="shared" ref="Q106:Q166" si="15">COUNTIFS($R$2,"="&amp;O106)</f>
        <v>0</v>
      </c>
    </row>
    <row r="107" spans="1:17" x14ac:dyDescent="0.25">
      <c r="M107" t="e">
        <f>VLOOKUP(L107,Data!$J$1:$K$13,2,0)</f>
        <v>#N/A</v>
      </c>
      <c r="N107" t="str">
        <f t="shared" si="12"/>
        <v>00/01/1900</v>
      </c>
      <c r="O107" t="str">
        <f t="shared" si="13"/>
        <v>00/01/1900</v>
      </c>
      <c r="P107">
        <f t="shared" si="14"/>
        <v>0</v>
      </c>
      <c r="Q107">
        <f t="shared" si="15"/>
        <v>0</v>
      </c>
    </row>
    <row r="108" spans="1:17" x14ac:dyDescent="0.25">
      <c r="M108" t="e">
        <f>VLOOKUP(L108,Data!$J$1:$K$13,2,0)</f>
        <v>#N/A</v>
      </c>
      <c r="N108" t="str">
        <f t="shared" si="12"/>
        <v>00/01/1900</v>
      </c>
      <c r="O108" t="str">
        <f t="shared" si="13"/>
        <v>00/01/1900</v>
      </c>
      <c r="P108">
        <f t="shared" si="14"/>
        <v>0</v>
      </c>
      <c r="Q108">
        <f t="shared" si="15"/>
        <v>0</v>
      </c>
    </row>
    <row r="109" spans="1:17" x14ac:dyDescent="0.25">
      <c r="M109" t="e">
        <f>VLOOKUP(L109,Data!$J$1:$K$13,2,0)</f>
        <v>#N/A</v>
      </c>
      <c r="N109" t="str">
        <f t="shared" si="12"/>
        <v>00/01/1900</v>
      </c>
      <c r="O109" t="str">
        <f t="shared" si="13"/>
        <v>00/01/1900</v>
      </c>
      <c r="P109">
        <f t="shared" si="14"/>
        <v>0</v>
      </c>
      <c r="Q109">
        <f t="shared" si="15"/>
        <v>0</v>
      </c>
    </row>
    <row r="110" spans="1:17" x14ac:dyDescent="0.25">
      <c r="M110" t="e">
        <f>VLOOKUP(L110,Data!$J$1:$K$13,2,0)</f>
        <v>#N/A</v>
      </c>
      <c r="N110" t="str">
        <f t="shared" si="12"/>
        <v>00/01/1900</v>
      </c>
      <c r="O110" t="str">
        <f t="shared" si="13"/>
        <v>00/01/1900</v>
      </c>
      <c r="P110">
        <f t="shared" si="14"/>
        <v>0</v>
      </c>
      <c r="Q110">
        <f t="shared" si="15"/>
        <v>0</v>
      </c>
    </row>
    <row r="111" spans="1:17" x14ac:dyDescent="0.25">
      <c r="M111" t="e">
        <f>VLOOKUP(L111,Data!$J$1:$K$13,2,0)</f>
        <v>#N/A</v>
      </c>
      <c r="N111" t="str">
        <f t="shared" si="12"/>
        <v>00/01/1900</v>
      </c>
      <c r="O111" t="str">
        <f t="shared" si="13"/>
        <v>00/01/1900</v>
      </c>
      <c r="P111">
        <f t="shared" si="14"/>
        <v>0</v>
      </c>
      <c r="Q111">
        <f t="shared" si="15"/>
        <v>0</v>
      </c>
    </row>
    <row r="112" spans="1:17" x14ac:dyDescent="0.25">
      <c r="M112" t="e">
        <f>VLOOKUP(L112,Data!$J$1:$K$13,2,0)</f>
        <v>#N/A</v>
      </c>
      <c r="N112" t="str">
        <f t="shared" si="12"/>
        <v>00/01/1900</v>
      </c>
      <c r="O112" t="str">
        <f t="shared" si="13"/>
        <v>00/01/1900</v>
      </c>
      <c r="P112">
        <f t="shared" si="14"/>
        <v>0</v>
      </c>
      <c r="Q112">
        <f t="shared" si="15"/>
        <v>0</v>
      </c>
    </row>
    <row r="113" spans="13:17" x14ac:dyDescent="0.25">
      <c r="M113" t="e">
        <f>VLOOKUP(L113,Data!$J$1:$K$13,2,0)</f>
        <v>#N/A</v>
      </c>
      <c r="N113" t="str">
        <f t="shared" si="12"/>
        <v>00/01/1900</v>
      </c>
      <c r="O113" t="str">
        <f t="shared" si="13"/>
        <v>00/01/1900</v>
      </c>
      <c r="P113">
        <f t="shared" si="14"/>
        <v>0</v>
      </c>
      <c r="Q113">
        <f t="shared" si="15"/>
        <v>0</v>
      </c>
    </row>
    <row r="114" spans="13:17" x14ac:dyDescent="0.25">
      <c r="M114" t="e">
        <f>VLOOKUP(L114,Data!$J$1:$K$13,2,0)</f>
        <v>#N/A</v>
      </c>
      <c r="N114" t="str">
        <f t="shared" si="12"/>
        <v>00/01/1900</v>
      </c>
      <c r="O114" t="str">
        <f t="shared" si="13"/>
        <v>00/01/1900</v>
      </c>
      <c r="P114">
        <f t="shared" si="14"/>
        <v>0</v>
      </c>
      <c r="Q114">
        <f t="shared" si="15"/>
        <v>0</v>
      </c>
    </row>
    <row r="115" spans="13:17" x14ac:dyDescent="0.25">
      <c r="M115" t="e">
        <f>VLOOKUP(L115,Data!$J$1:$K$13,2,0)</f>
        <v>#N/A</v>
      </c>
      <c r="N115" t="str">
        <f t="shared" si="12"/>
        <v>00/01/1900</v>
      </c>
      <c r="O115" t="str">
        <f t="shared" si="13"/>
        <v>00/01/1900</v>
      </c>
      <c r="P115">
        <f t="shared" si="14"/>
        <v>0</v>
      </c>
      <c r="Q115">
        <f t="shared" si="15"/>
        <v>0</v>
      </c>
    </row>
    <row r="116" spans="13:17" x14ac:dyDescent="0.25">
      <c r="M116" t="e">
        <f>VLOOKUP(L116,Data!$J$1:$K$13,2,0)</f>
        <v>#N/A</v>
      </c>
      <c r="N116" t="str">
        <f t="shared" si="12"/>
        <v>00/01/1900</v>
      </c>
      <c r="O116" t="str">
        <f t="shared" si="13"/>
        <v>00/01/1900</v>
      </c>
      <c r="P116">
        <f t="shared" si="14"/>
        <v>0</v>
      </c>
      <c r="Q116">
        <f t="shared" si="15"/>
        <v>0</v>
      </c>
    </row>
    <row r="117" spans="13:17" x14ac:dyDescent="0.25">
      <c r="M117" t="e">
        <f>VLOOKUP(L117,Data!$J$1:$K$13,2,0)</f>
        <v>#N/A</v>
      </c>
      <c r="N117" t="str">
        <f t="shared" si="12"/>
        <v>00/01/1900</v>
      </c>
      <c r="O117" t="str">
        <f t="shared" si="13"/>
        <v>00/01/1900</v>
      </c>
      <c r="P117">
        <f t="shared" si="14"/>
        <v>0</v>
      </c>
      <c r="Q117">
        <f t="shared" si="15"/>
        <v>0</v>
      </c>
    </row>
    <row r="118" spans="13:17" x14ac:dyDescent="0.25">
      <c r="M118" t="e">
        <f>VLOOKUP(L118,Data!$J$1:$K$13,2,0)</f>
        <v>#N/A</v>
      </c>
      <c r="N118" t="str">
        <f t="shared" si="12"/>
        <v>00/01/1900</v>
      </c>
      <c r="O118" t="str">
        <f t="shared" si="13"/>
        <v>00/01/1900</v>
      </c>
      <c r="P118">
        <f t="shared" si="14"/>
        <v>0</v>
      </c>
      <c r="Q118">
        <f t="shared" si="15"/>
        <v>0</v>
      </c>
    </row>
    <row r="119" spans="13:17" x14ac:dyDescent="0.25">
      <c r="M119" t="e">
        <f>VLOOKUP(L119,Data!$J$1:$K$13,2,0)</f>
        <v>#N/A</v>
      </c>
      <c r="N119" t="str">
        <f t="shared" si="12"/>
        <v>00/01/1900</v>
      </c>
      <c r="O119" t="str">
        <f t="shared" si="13"/>
        <v>00/01/1900</v>
      </c>
      <c r="P119">
        <f t="shared" si="14"/>
        <v>0</v>
      </c>
      <c r="Q119">
        <f t="shared" si="15"/>
        <v>0</v>
      </c>
    </row>
    <row r="120" spans="13:17" x14ac:dyDescent="0.25">
      <c r="M120" t="e">
        <f>VLOOKUP(L120,Data!$J$1:$K$13,2,0)</f>
        <v>#N/A</v>
      </c>
      <c r="N120" t="str">
        <f t="shared" si="12"/>
        <v>00/01/1900</v>
      </c>
      <c r="O120" t="str">
        <f t="shared" si="13"/>
        <v>00/01/1900</v>
      </c>
      <c r="P120">
        <f t="shared" si="14"/>
        <v>0</v>
      </c>
      <c r="Q120">
        <f t="shared" si="15"/>
        <v>0</v>
      </c>
    </row>
    <row r="121" spans="13:17" x14ac:dyDescent="0.25">
      <c r="M121" t="e">
        <f>VLOOKUP(L121,Data!$J$1:$K$13,2,0)</f>
        <v>#N/A</v>
      </c>
      <c r="N121" t="str">
        <f t="shared" si="12"/>
        <v>00/01/1900</v>
      </c>
      <c r="O121" t="str">
        <f t="shared" si="13"/>
        <v>00/01/1900</v>
      </c>
      <c r="P121">
        <f t="shared" si="14"/>
        <v>0</v>
      </c>
      <c r="Q121">
        <f t="shared" si="15"/>
        <v>0</v>
      </c>
    </row>
    <row r="122" spans="13:17" x14ac:dyDescent="0.25">
      <c r="M122" t="e">
        <f>VLOOKUP(L122,Data!$J$1:$K$13,2,0)</f>
        <v>#N/A</v>
      </c>
      <c r="N122" t="str">
        <f t="shared" si="12"/>
        <v>00/01/1900</v>
      </c>
      <c r="O122" t="str">
        <f t="shared" si="13"/>
        <v>00/01/1900</v>
      </c>
      <c r="P122">
        <f t="shared" si="14"/>
        <v>0</v>
      </c>
      <c r="Q122">
        <f t="shared" si="15"/>
        <v>0</v>
      </c>
    </row>
    <row r="123" spans="13:17" x14ac:dyDescent="0.25">
      <c r="M123" t="e">
        <f>VLOOKUP(L123,Data!$J$1:$K$13,2,0)</f>
        <v>#N/A</v>
      </c>
      <c r="N123" t="str">
        <f t="shared" si="12"/>
        <v>00/01/1900</v>
      </c>
      <c r="O123" t="str">
        <f t="shared" si="13"/>
        <v>00/01/1900</v>
      </c>
      <c r="P123">
        <f t="shared" si="14"/>
        <v>0</v>
      </c>
      <c r="Q123">
        <f t="shared" si="15"/>
        <v>0</v>
      </c>
    </row>
    <row r="124" spans="13:17" x14ac:dyDescent="0.25">
      <c r="M124" t="e">
        <f>VLOOKUP(L124,Data!$J$1:$K$13,2,0)</f>
        <v>#N/A</v>
      </c>
      <c r="N124" t="str">
        <f t="shared" si="12"/>
        <v>00/01/1900</v>
      </c>
      <c r="O124" t="str">
        <f t="shared" si="13"/>
        <v>00/01/1900</v>
      </c>
      <c r="P124">
        <f t="shared" si="14"/>
        <v>0</v>
      </c>
      <c r="Q124">
        <f t="shared" si="15"/>
        <v>0</v>
      </c>
    </row>
    <row r="125" spans="13:17" x14ac:dyDescent="0.25">
      <c r="M125" t="e">
        <f>VLOOKUP(L125,Data!$J$1:$K$13,2,0)</f>
        <v>#N/A</v>
      </c>
      <c r="N125" t="str">
        <f t="shared" si="12"/>
        <v>00/01/1900</v>
      </c>
      <c r="O125" t="str">
        <f t="shared" si="13"/>
        <v>00/01/1900</v>
      </c>
      <c r="P125">
        <f t="shared" si="14"/>
        <v>0</v>
      </c>
      <c r="Q125">
        <f t="shared" si="15"/>
        <v>0</v>
      </c>
    </row>
    <row r="126" spans="13:17" x14ac:dyDescent="0.25">
      <c r="M126" t="e">
        <f>VLOOKUP(L126,Data!$J$1:$K$13,2,0)</f>
        <v>#N/A</v>
      </c>
      <c r="N126" t="str">
        <f t="shared" si="12"/>
        <v>00/01/1900</v>
      </c>
      <c r="O126" t="str">
        <f t="shared" si="13"/>
        <v>00/01/1900</v>
      </c>
      <c r="P126">
        <f t="shared" si="14"/>
        <v>0</v>
      </c>
      <c r="Q126">
        <f t="shared" si="15"/>
        <v>0</v>
      </c>
    </row>
    <row r="127" spans="13:17" x14ac:dyDescent="0.25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3:17" x14ac:dyDescent="0.25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25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25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25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ref="N167:N230" si="16">TEXT(E167,"dd/mm/aaaa")</f>
        <v>00/01/1900</v>
      </c>
      <c r="O167" t="str">
        <f t="shared" ref="O167:O230" si="17">TEXT(K167,"dd/mm/aaaa")</f>
        <v>00/01/1900</v>
      </c>
      <c r="P167">
        <f t="shared" ref="P167:P230" si="18">COUNTIFS($R$2,"="&amp;N167)</f>
        <v>0</v>
      </c>
      <c r="Q167">
        <f t="shared" ref="Q167:Q230" si="19">COUNTIFS($R$2,"="&amp;O167)</f>
        <v>0</v>
      </c>
    </row>
    <row r="168" spans="13:17" x14ac:dyDescent="0.25">
      <c r="M168" t="e">
        <f>VLOOKUP(L168,Data!$J$1:$K$13,2,0)</f>
        <v>#N/A</v>
      </c>
      <c r="N168" t="str">
        <f t="shared" si="16"/>
        <v>00/01/1900</v>
      </c>
      <c r="O168" t="str">
        <f t="shared" si="17"/>
        <v>00/01/1900</v>
      </c>
      <c r="P168">
        <f t="shared" si="18"/>
        <v>0</v>
      </c>
      <c r="Q168">
        <f t="shared" si="19"/>
        <v>0</v>
      </c>
    </row>
    <row r="169" spans="13:17" x14ac:dyDescent="0.25">
      <c r="M169" t="e">
        <f>VLOOKUP(L169,Data!$J$1:$K$13,2,0)</f>
        <v>#N/A</v>
      </c>
      <c r="N169" t="str">
        <f t="shared" si="16"/>
        <v>00/01/1900</v>
      </c>
      <c r="O169" t="str">
        <f t="shared" si="17"/>
        <v>00/01/1900</v>
      </c>
      <c r="P169">
        <f t="shared" si="18"/>
        <v>0</v>
      </c>
      <c r="Q169">
        <f t="shared" si="19"/>
        <v>0</v>
      </c>
    </row>
    <row r="170" spans="13:17" x14ac:dyDescent="0.25">
      <c r="M170" t="e">
        <f>VLOOKUP(L170,Data!$J$1:$K$13,2,0)</f>
        <v>#N/A</v>
      </c>
      <c r="N170" t="str">
        <f t="shared" si="16"/>
        <v>00/01/1900</v>
      </c>
      <c r="O170" t="str">
        <f t="shared" si="17"/>
        <v>00/01/1900</v>
      </c>
      <c r="P170">
        <f t="shared" si="18"/>
        <v>0</v>
      </c>
      <c r="Q170">
        <f t="shared" si="19"/>
        <v>0</v>
      </c>
    </row>
    <row r="171" spans="13:17" x14ac:dyDescent="0.25">
      <c r="M171" t="e">
        <f>VLOOKUP(L171,Data!$J$1:$K$13,2,0)</f>
        <v>#N/A</v>
      </c>
      <c r="N171" t="str">
        <f t="shared" si="16"/>
        <v>00/01/1900</v>
      </c>
      <c r="O171" t="str">
        <f t="shared" si="17"/>
        <v>00/01/1900</v>
      </c>
      <c r="P171">
        <f t="shared" si="18"/>
        <v>0</v>
      </c>
      <c r="Q171">
        <f t="shared" si="19"/>
        <v>0</v>
      </c>
    </row>
    <row r="172" spans="13:17" x14ac:dyDescent="0.25">
      <c r="M172" t="e">
        <f>VLOOKUP(L172,Data!$J$1:$K$13,2,0)</f>
        <v>#N/A</v>
      </c>
      <c r="N172" t="str">
        <f t="shared" si="16"/>
        <v>00/01/1900</v>
      </c>
      <c r="O172" t="str">
        <f t="shared" si="17"/>
        <v>00/01/1900</v>
      </c>
      <c r="P172">
        <f t="shared" si="18"/>
        <v>0</v>
      </c>
      <c r="Q172">
        <f t="shared" si="19"/>
        <v>0</v>
      </c>
    </row>
    <row r="173" spans="13:17" x14ac:dyDescent="0.25">
      <c r="M173" t="e">
        <f>VLOOKUP(L173,Data!$J$1:$K$13,2,0)</f>
        <v>#N/A</v>
      </c>
      <c r="N173" t="str">
        <f t="shared" si="16"/>
        <v>00/01/1900</v>
      </c>
      <c r="O173" t="str">
        <f t="shared" si="17"/>
        <v>00/01/1900</v>
      </c>
      <c r="P173">
        <f t="shared" si="18"/>
        <v>0</v>
      </c>
      <c r="Q173">
        <f t="shared" si="19"/>
        <v>0</v>
      </c>
    </row>
    <row r="174" spans="13:17" x14ac:dyDescent="0.25">
      <c r="M174" t="e">
        <f>VLOOKUP(L174,Data!$J$1:$K$13,2,0)</f>
        <v>#N/A</v>
      </c>
      <c r="N174" t="str">
        <f t="shared" si="16"/>
        <v>00/01/1900</v>
      </c>
      <c r="O174" t="str">
        <f t="shared" si="17"/>
        <v>00/01/1900</v>
      </c>
      <c r="P174">
        <f t="shared" si="18"/>
        <v>0</v>
      </c>
      <c r="Q174">
        <f t="shared" si="19"/>
        <v>0</v>
      </c>
    </row>
    <row r="175" spans="13:17" x14ac:dyDescent="0.25">
      <c r="M175" t="e">
        <f>VLOOKUP(L175,Data!$J$1:$K$13,2,0)</f>
        <v>#N/A</v>
      </c>
      <c r="N175" t="str">
        <f t="shared" si="16"/>
        <v>00/01/1900</v>
      </c>
      <c r="O175" t="str">
        <f t="shared" si="17"/>
        <v>00/01/1900</v>
      </c>
      <c r="P175">
        <f t="shared" si="18"/>
        <v>0</v>
      </c>
      <c r="Q175">
        <f t="shared" si="19"/>
        <v>0</v>
      </c>
    </row>
    <row r="176" spans="13:17" x14ac:dyDescent="0.25">
      <c r="M176" t="e">
        <f>VLOOKUP(L176,Data!$J$1:$K$13,2,0)</f>
        <v>#N/A</v>
      </c>
      <c r="N176" t="str">
        <f t="shared" si="16"/>
        <v>00/01/1900</v>
      </c>
      <c r="O176" t="str">
        <f t="shared" si="17"/>
        <v>00/01/1900</v>
      </c>
      <c r="P176">
        <f t="shared" si="18"/>
        <v>0</v>
      </c>
      <c r="Q176">
        <f t="shared" si="19"/>
        <v>0</v>
      </c>
    </row>
    <row r="177" spans="13:17" x14ac:dyDescent="0.25">
      <c r="M177" t="e">
        <f>VLOOKUP(L177,Data!$J$1:$K$13,2,0)</f>
        <v>#N/A</v>
      </c>
      <c r="N177" t="str">
        <f t="shared" si="16"/>
        <v>00/01/1900</v>
      </c>
      <c r="O177" t="str">
        <f t="shared" si="17"/>
        <v>00/01/1900</v>
      </c>
      <c r="P177">
        <f t="shared" si="18"/>
        <v>0</v>
      </c>
      <c r="Q177">
        <f t="shared" si="19"/>
        <v>0</v>
      </c>
    </row>
    <row r="178" spans="13:17" x14ac:dyDescent="0.25">
      <c r="M178" t="e">
        <f>VLOOKUP(L178,Data!$J$1:$K$13,2,0)</f>
        <v>#N/A</v>
      </c>
      <c r="N178" t="str">
        <f t="shared" si="16"/>
        <v>00/01/1900</v>
      </c>
      <c r="O178" t="str">
        <f t="shared" si="17"/>
        <v>00/01/1900</v>
      </c>
      <c r="P178">
        <f t="shared" si="18"/>
        <v>0</v>
      </c>
      <c r="Q178">
        <f t="shared" si="19"/>
        <v>0</v>
      </c>
    </row>
    <row r="179" spans="13:17" x14ac:dyDescent="0.25">
      <c r="M179" t="e">
        <f>VLOOKUP(L179,Data!$J$1:$K$13,2,0)</f>
        <v>#N/A</v>
      </c>
      <c r="N179" t="str">
        <f t="shared" si="16"/>
        <v>00/01/1900</v>
      </c>
      <c r="O179" t="str">
        <f t="shared" si="17"/>
        <v>00/01/1900</v>
      </c>
      <c r="P179">
        <f t="shared" si="18"/>
        <v>0</v>
      </c>
      <c r="Q179">
        <f t="shared" si="19"/>
        <v>0</v>
      </c>
    </row>
    <row r="180" spans="13:17" x14ac:dyDescent="0.25">
      <c r="M180" t="e">
        <f>VLOOKUP(L180,Data!$J$1:$K$13,2,0)</f>
        <v>#N/A</v>
      </c>
      <c r="N180" t="str">
        <f t="shared" si="16"/>
        <v>00/01/1900</v>
      </c>
      <c r="O180" t="str">
        <f t="shared" si="17"/>
        <v>00/01/1900</v>
      </c>
      <c r="P180">
        <f t="shared" si="18"/>
        <v>0</v>
      </c>
      <c r="Q180">
        <f t="shared" si="19"/>
        <v>0</v>
      </c>
    </row>
    <row r="181" spans="13:17" x14ac:dyDescent="0.25">
      <c r="M181" t="e">
        <f>VLOOKUP(L181,Data!$J$1:$K$13,2,0)</f>
        <v>#N/A</v>
      </c>
      <c r="N181" t="str">
        <f t="shared" si="16"/>
        <v>00/01/1900</v>
      </c>
      <c r="O181" t="str">
        <f t="shared" si="17"/>
        <v>00/01/1900</v>
      </c>
      <c r="P181">
        <f t="shared" si="18"/>
        <v>0</v>
      </c>
      <c r="Q181">
        <f t="shared" si="19"/>
        <v>0</v>
      </c>
    </row>
    <row r="182" spans="13:17" x14ac:dyDescent="0.25">
      <c r="M182" t="e">
        <f>VLOOKUP(L182,Data!$J$1:$K$13,2,0)</f>
        <v>#N/A</v>
      </c>
      <c r="N182" t="str">
        <f t="shared" si="16"/>
        <v>00/01/1900</v>
      </c>
      <c r="O182" t="str">
        <f t="shared" si="17"/>
        <v>00/01/1900</v>
      </c>
      <c r="P182">
        <f t="shared" si="18"/>
        <v>0</v>
      </c>
      <c r="Q182">
        <f t="shared" si="19"/>
        <v>0</v>
      </c>
    </row>
    <row r="183" spans="13:17" x14ac:dyDescent="0.25">
      <c r="M183" t="e">
        <f>VLOOKUP(L183,Data!$J$1:$K$13,2,0)</f>
        <v>#N/A</v>
      </c>
      <c r="N183" t="str">
        <f t="shared" si="16"/>
        <v>00/01/1900</v>
      </c>
      <c r="O183" t="str">
        <f t="shared" si="17"/>
        <v>00/01/1900</v>
      </c>
      <c r="P183">
        <f t="shared" si="18"/>
        <v>0</v>
      </c>
      <c r="Q183">
        <f t="shared" si="19"/>
        <v>0</v>
      </c>
    </row>
    <row r="184" spans="13:17" x14ac:dyDescent="0.25">
      <c r="M184" t="e">
        <f>VLOOKUP(L184,Data!$J$1:$K$13,2,0)</f>
        <v>#N/A</v>
      </c>
      <c r="N184" t="str">
        <f t="shared" si="16"/>
        <v>00/01/1900</v>
      </c>
      <c r="O184" t="str">
        <f t="shared" si="17"/>
        <v>00/01/1900</v>
      </c>
      <c r="P184">
        <f t="shared" si="18"/>
        <v>0</v>
      </c>
      <c r="Q184">
        <f t="shared" si="19"/>
        <v>0</v>
      </c>
    </row>
    <row r="185" spans="13:17" x14ac:dyDescent="0.25">
      <c r="M185" t="e">
        <f>VLOOKUP(L185,Data!$J$1:$K$13,2,0)</f>
        <v>#N/A</v>
      </c>
      <c r="N185" t="str">
        <f t="shared" si="16"/>
        <v>00/01/1900</v>
      </c>
      <c r="O185" t="str">
        <f t="shared" si="17"/>
        <v>00/01/1900</v>
      </c>
      <c r="P185">
        <f t="shared" si="18"/>
        <v>0</v>
      </c>
      <c r="Q185">
        <f t="shared" si="19"/>
        <v>0</v>
      </c>
    </row>
    <row r="186" spans="13:17" x14ac:dyDescent="0.25">
      <c r="M186" t="e">
        <f>VLOOKUP(L186,Data!$J$1:$K$13,2,0)</f>
        <v>#N/A</v>
      </c>
      <c r="N186" t="str">
        <f t="shared" si="16"/>
        <v>00/01/1900</v>
      </c>
      <c r="O186" t="str">
        <f t="shared" si="17"/>
        <v>00/01/1900</v>
      </c>
      <c r="P186">
        <f t="shared" si="18"/>
        <v>0</v>
      </c>
      <c r="Q186">
        <f t="shared" si="19"/>
        <v>0</v>
      </c>
    </row>
    <row r="187" spans="13:17" x14ac:dyDescent="0.25">
      <c r="M187" t="e">
        <f>VLOOKUP(L187,Data!$J$1:$K$13,2,0)</f>
        <v>#N/A</v>
      </c>
      <c r="N187" t="str">
        <f t="shared" si="16"/>
        <v>00/01/1900</v>
      </c>
      <c r="O187" t="str">
        <f t="shared" si="17"/>
        <v>00/01/1900</v>
      </c>
      <c r="P187">
        <f t="shared" si="18"/>
        <v>0</v>
      </c>
      <c r="Q187">
        <f t="shared" si="19"/>
        <v>0</v>
      </c>
    </row>
    <row r="188" spans="13:17" x14ac:dyDescent="0.25">
      <c r="M188" t="e">
        <f>VLOOKUP(L188,Data!$J$1:$K$13,2,0)</f>
        <v>#N/A</v>
      </c>
      <c r="N188" t="str">
        <f t="shared" si="16"/>
        <v>00/01/1900</v>
      </c>
      <c r="O188" t="str">
        <f t="shared" si="17"/>
        <v>00/01/1900</v>
      </c>
      <c r="P188">
        <f t="shared" si="18"/>
        <v>0</v>
      </c>
      <c r="Q188">
        <f t="shared" si="19"/>
        <v>0</v>
      </c>
    </row>
    <row r="189" spans="13:17" x14ac:dyDescent="0.25">
      <c r="M189" t="e">
        <f>VLOOKUP(L189,Data!$J$1:$K$13,2,0)</f>
        <v>#N/A</v>
      </c>
      <c r="N189" t="str">
        <f t="shared" si="16"/>
        <v>00/01/1900</v>
      </c>
      <c r="O189" t="str">
        <f t="shared" si="17"/>
        <v>00/01/1900</v>
      </c>
      <c r="P189">
        <f t="shared" si="18"/>
        <v>0</v>
      </c>
      <c r="Q189">
        <f t="shared" si="19"/>
        <v>0</v>
      </c>
    </row>
    <row r="190" spans="13:17" x14ac:dyDescent="0.25">
      <c r="M190" t="e">
        <f>VLOOKUP(L190,Data!$J$1:$K$13,2,0)</f>
        <v>#N/A</v>
      </c>
      <c r="N190" t="str">
        <f t="shared" si="16"/>
        <v>00/01/1900</v>
      </c>
      <c r="O190" t="str">
        <f t="shared" si="17"/>
        <v>00/01/1900</v>
      </c>
      <c r="P190">
        <f t="shared" si="18"/>
        <v>0</v>
      </c>
      <c r="Q190">
        <f t="shared" si="19"/>
        <v>0</v>
      </c>
    </row>
    <row r="191" spans="13:17" x14ac:dyDescent="0.25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25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25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25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25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ref="N231:N294" si="20">TEXT(E231,"dd/mm/aaaa")</f>
        <v>00/01/1900</v>
      </c>
      <c r="O231" t="str">
        <f t="shared" ref="O231:O294" si="21">TEXT(K231,"dd/mm/aaaa")</f>
        <v>00/01/1900</v>
      </c>
      <c r="P231">
        <f t="shared" ref="P231:P294" si="22">COUNTIFS($R$2,"="&amp;N231)</f>
        <v>0</v>
      </c>
      <c r="Q231">
        <f t="shared" ref="Q231:Q294" si="23">COUNTIFS($R$2,"="&amp;O231)</f>
        <v>0</v>
      </c>
    </row>
    <row r="232" spans="13:17" x14ac:dyDescent="0.25">
      <c r="M232" t="e">
        <f>VLOOKUP(L232,Data!$J$1:$K$13,2,0)</f>
        <v>#N/A</v>
      </c>
      <c r="N232" t="str">
        <f t="shared" si="20"/>
        <v>00/01/1900</v>
      </c>
      <c r="O232" t="str">
        <f t="shared" si="21"/>
        <v>00/01/1900</v>
      </c>
      <c r="P232">
        <f t="shared" si="22"/>
        <v>0</v>
      </c>
      <c r="Q232">
        <f t="shared" si="23"/>
        <v>0</v>
      </c>
    </row>
    <row r="233" spans="13:17" x14ac:dyDescent="0.25">
      <c r="M233" t="e">
        <f>VLOOKUP(L233,Data!$J$1:$K$13,2,0)</f>
        <v>#N/A</v>
      </c>
      <c r="N233" t="str">
        <f t="shared" si="20"/>
        <v>00/01/1900</v>
      </c>
      <c r="O233" t="str">
        <f t="shared" si="21"/>
        <v>00/01/1900</v>
      </c>
      <c r="P233">
        <f t="shared" si="22"/>
        <v>0</v>
      </c>
      <c r="Q233">
        <f t="shared" si="23"/>
        <v>0</v>
      </c>
    </row>
    <row r="234" spans="13:17" x14ac:dyDescent="0.25">
      <c r="M234" t="e">
        <f>VLOOKUP(L234,Data!$J$1:$K$13,2,0)</f>
        <v>#N/A</v>
      </c>
      <c r="N234" t="str">
        <f t="shared" si="20"/>
        <v>00/01/1900</v>
      </c>
      <c r="O234" t="str">
        <f t="shared" si="21"/>
        <v>00/01/1900</v>
      </c>
      <c r="P234">
        <f t="shared" si="22"/>
        <v>0</v>
      </c>
      <c r="Q234">
        <f t="shared" si="23"/>
        <v>0</v>
      </c>
    </row>
    <row r="235" spans="13:17" x14ac:dyDescent="0.25">
      <c r="M235" t="e">
        <f>VLOOKUP(L235,Data!$J$1:$K$13,2,0)</f>
        <v>#N/A</v>
      </c>
      <c r="N235" t="str">
        <f t="shared" si="20"/>
        <v>00/01/1900</v>
      </c>
      <c r="O235" t="str">
        <f t="shared" si="21"/>
        <v>00/01/1900</v>
      </c>
      <c r="P235">
        <f t="shared" si="22"/>
        <v>0</v>
      </c>
      <c r="Q235">
        <f t="shared" si="23"/>
        <v>0</v>
      </c>
    </row>
    <row r="236" spans="13:17" x14ac:dyDescent="0.25">
      <c r="M236" t="e">
        <f>VLOOKUP(L236,Data!$J$1:$K$13,2,0)</f>
        <v>#N/A</v>
      </c>
      <c r="N236" t="str">
        <f t="shared" si="20"/>
        <v>00/01/1900</v>
      </c>
      <c r="O236" t="str">
        <f t="shared" si="21"/>
        <v>00/01/1900</v>
      </c>
      <c r="P236">
        <f t="shared" si="22"/>
        <v>0</v>
      </c>
      <c r="Q236">
        <f t="shared" si="23"/>
        <v>0</v>
      </c>
    </row>
    <row r="237" spans="13:17" x14ac:dyDescent="0.25">
      <c r="M237" t="e">
        <f>VLOOKUP(L237,Data!$J$1:$K$13,2,0)</f>
        <v>#N/A</v>
      </c>
      <c r="N237" t="str">
        <f t="shared" si="20"/>
        <v>00/01/1900</v>
      </c>
      <c r="O237" t="str">
        <f t="shared" si="21"/>
        <v>00/01/1900</v>
      </c>
      <c r="P237">
        <f t="shared" si="22"/>
        <v>0</v>
      </c>
      <c r="Q237">
        <f t="shared" si="23"/>
        <v>0</v>
      </c>
    </row>
    <row r="238" spans="13:17" x14ac:dyDescent="0.25">
      <c r="M238" t="e">
        <f>VLOOKUP(L238,Data!$J$1:$K$13,2,0)</f>
        <v>#N/A</v>
      </c>
      <c r="N238" t="str">
        <f t="shared" si="20"/>
        <v>00/01/1900</v>
      </c>
      <c r="O238" t="str">
        <f t="shared" si="21"/>
        <v>00/01/1900</v>
      </c>
      <c r="P238">
        <f t="shared" si="22"/>
        <v>0</v>
      </c>
      <c r="Q238">
        <f t="shared" si="23"/>
        <v>0</v>
      </c>
    </row>
    <row r="239" spans="13:17" x14ac:dyDescent="0.25">
      <c r="M239" t="e">
        <f>VLOOKUP(L239,Data!$J$1:$K$13,2,0)</f>
        <v>#N/A</v>
      </c>
      <c r="N239" t="str">
        <f t="shared" si="20"/>
        <v>00/01/1900</v>
      </c>
      <c r="O239" t="str">
        <f t="shared" si="21"/>
        <v>00/01/1900</v>
      </c>
      <c r="P239">
        <f t="shared" si="22"/>
        <v>0</v>
      </c>
      <c r="Q239">
        <f t="shared" si="23"/>
        <v>0</v>
      </c>
    </row>
    <row r="240" spans="13:17" x14ac:dyDescent="0.25">
      <c r="M240" t="e">
        <f>VLOOKUP(L240,Data!$J$1:$K$13,2,0)</f>
        <v>#N/A</v>
      </c>
      <c r="N240" t="str">
        <f t="shared" si="20"/>
        <v>00/01/1900</v>
      </c>
      <c r="O240" t="str">
        <f t="shared" si="21"/>
        <v>00/01/1900</v>
      </c>
      <c r="P240">
        <f t="shared" si="22"/>
        <v>0</v>
      </c>
      <c r="Q240">
        <f t="shared" si="23"/>
        <v>0</v>
      </c>
    </row>
    <row r="241" spans="13:17" x14ac:dyDescent="0.25">
      <c r="M241" t="e">
        <f>VLOOKUP(L241,Data!$J$1:$K$13,2,0)</f>
        <v>#N/A</v>
      </c>
      <c r="N241" t="str">
        <f t="shared" si="20"/>
        <v>00/01/1900</v>
      </c>
      <c r="O241" t="str">
        <f t="shared" si="21"/>
        <v>00/01/1900</v>
      </c>
      <c r="P241">
        <f t="shared" si="22"/>
        <v>0</v>
      </c>
      <c r="Q241">
        <f t="shared" si="23"/>
        <v>0</v>
      </c>
    </row>
    <row r="242" spans="13:17" x14ac:dyDescent="0.25">
      <c r="M242" t="e">
        <f>VLOOKUP(L242,Data!$J$1:$K$13,2,0)</f>
        <v>#N/A</v>
      </c>
      <c r="N242" t="str">
        <f t="shared" si="20"/>
        <v>00/01/1900</v>
      </c>
      <c r="O242" t="str">
        <f t="shared" si="21"/>
        <v>00/01/1900</v>
      </c>
      <c r="P242">
        <f t="shared" si="22"/>
        <v>0</v>
      </c>
      <c r="Q242">
        <f t="shared" si="23"/>
        <v>0</v>
      </c>
    </row>
    <row r="243" spans="13:17" x14ac:dyDescent="0.25">
      <c r="M243" t="e">
        <f>VLOOKUP(L243,Data!$J$1:$K$13,2,0)</f>
        <v>#N/A</v>
      </c>
      <c r="N243" t="str">
        <f t="shared" si="20"/>
        <v>00/01/1900</v>
      </c>
      <c r="O243" t="str">
        <f t="shared" si="21"/>
        <v>00/01/1900</v>
      </c>
      <c r="P243">
        <f t="shared" si="22"/>
        <v>0</v>
      </c>
      <c r="Q243">
        <f t="shared" si="23"/>
        <v>0</v>
      </c>
    </row>
    <row r="244" spans="13:17" x14ac:dyDescent="0.25">
      <c r="M244" t="e">
        <f>VLOOKUP(L244,Data!$J$1:$K$13,2,0)</f>
        <v>#N/A</v>
      </c>
      <c r="N244" t="str">
        <f t="shared" si="20"/>
        <v>00/01/1900</v>
      </c>
      <c r="O244" t="str">
        <f t="shared" si="21"/>
        <v>00/01/1900</v>
      </c>
      <c r="P244">
        <f t="shared" si="22"/>
        <v>0</v>
      </c>
      <c r="Q244">
        <f t="shared" si="23"/>
        <v>0</v>
      </c>
    </row>
    <row r="245" spans="13:17" x14ac:dyDescent="0.25">
      <c r="M245" t="e">
        <f>VLOOKUP(L245,Data!$J$1:$K$13,2,0)</f>
        <v>#N/A</v>
      </c>
      <c r="N245" t="str">
        <f t="shared" si="20"/>
        <v>00/01/1900</v>
      </c>
      <c r="O245" t="str">
        <f t="shared" si="21"/>
        <v>00/01/1900</v>
      </c>
      <c r="P245">
        <f t="shared" si="22"/>
        <v>0</v>
      </c>
      <c r="Q245">
        <f t="shared" si="23"/>
        <v>0</v>
      </c>
    </row>
    <row r="246" spans="13:17" x14ac:dyDescent="0.25">
      <c r="M246" t="e">
        <f>VLOOKUP(L246,Data!$J$1:$K$13,2,0)</f>
        <v>#N/A</v>
      </c>
      <c r="N246" t="str">
        <f t="shared" si="20"/>
        <v>00/01/1900</v>
      </c>
      <c r="O246" t="str">
        <f t="shared" si="21"/>
        <v>00/01/1900</v>
      </c>
      <c r="P246">
        <f t="shared" si="22"/>
        <v>0</v>
      </c>
      <c r="Q246">
        <f t="shared" si="23"/>
        <v>0</v>
      </c>
    </row>
    <row r="247" spans="13:17" x14ac:dyDescent="0.25">
      <c r="M247" t="e">
        <f>VLOOKUP(L247,Data!$J$1:$K$13,2,0)</f>
        <v>#N/A</v>
      </c>
      <c r="N247" t="str">
        <f t="shared" si="20"/>
        <v>00/01/1900</v>
      </c>
      <c r="O247" t="str">
        <f t="shared" si="21"/>
        <v>00/01/1900</v>
      </c>
      <c r="P247">
        <f t="shared" si="22"/>
        <v>0</v>
      </c>
      <c r="Q247">
        <f t="shared" si="23"/>
        <v>0</v>
      </c>
    </row>
    <row r="248" spans="13:17" x14ac:dyDescent="0.25">
      <c r="M248" t="e">
        <f>VLOOKUP(L248,Data!$J$1:$K$13,2,0)</f>
        <v>#N/A</v>
      </c>
      <c r="N248" t="str">
        <f t="shared" si="20"/>
        <v>00/01/1900</v>
      </c>
      <c r="O248" t="str">
        <f t="shared" si="21"/>
        <v>00/01/1900</v>
      </c>
      <c r="P248">
        <f t="shared" si="22"/>
        <v>0</v>
      </c>
      <c r="Q248">
        <f t="shared" si="23"/>
        <v>0</v>
      </c>
    </row>
    <row r="249" spans="13:17" x14ac:dyDescent="0.25">
      <c r="M249" t="e">
        <f>VLOOKUP(L249,Data!$J$1:$K$13,2,0)</f>
        <v>#N/A</v>
      </c>
      <c r="N249" t="str">
        <f t="shared" si="20"/>
        <v>00/01/1900</v>
      </c>
      <c r="O249" t="str">
        <f t="shared" si="21"/>
        <v>00/01/1900</v>
      </c>
      <c r="P249">
        <f t="shared" si="22"/>
        <v>0</v>
      </c>
      <c r="Q249">
        <f t="shared" si="23"/>
        <v>0</v>
      </c>
    </row>
    <row r="250" spans="13:17" x14ac:dyDescent="0.25">
      <c r="M250" t="e">
        <f>VLOOKUP(L250,Data!$J$1:$K$13,2,0)</f>
        <v>#N/A</v>
      </c>
      <c r="N250" t="str">
        <f t="shared" si="20"/>
        <v>00/01/1900</v>
      </c>
      <c r="O250" t="str">
        <f t="shared" si="21"/>
        <v>00/01/1900</v>
      </c>
      <c r="P250">
        <f t="shared" si="22"/>
        <v>0</v>
      </c>
      <c r="Q250">
        <f t="shared" si="23"/>
        <v>0</v>
      </c>
    </row>
    <row r="251" spans="13:17" x14ac:dyDescent="0.25">
      <c r="M251" t="e">
        <f>VLOOKUP(L251,Data!$J$1:$K$13,2,0)</f>
        <v>#N/A</v>
      </c>
      <c r="N251" t="str">
        <f t="shared" si="20"/>
        <v>00/01/1900</v>
      </c>
      <c r="O251" t="str">
        <f t="shared" si="21"/>
        <v>00/01/1900</v>
      </c>
      <c r="P251">
        <f t="shared" si="22"/>
        <v>0</v>
      </c>
      <c r="Q251">
        <f t="shared" si="23"/>
        <v>0</v>
      </c>
    </row>
    <row r="252" spans="13:17" x14ac:dyDescent="0.25">
      <c r="M252" t="e">
        <f>VLOOKUP(L252,Data!$J$1:$K$13,2,0)</f>
        <v>#N/A</v>
      </c>
      <c r="N252" t="str">
        <f t="shared" si="20"/>
        <v>00/01/1900</v>
      </c>
      <c r="O252" t="str">
        <f t="shared" si="21"/>
        <v>00/01/1900</v>
      </c>
      <c r="P252">
        <f t="shared" si="22"/>
        <v>0</v>
      </c>
      <c r="Q252">
        <f t="shared" si="23"/>
        <v>0</v>
      </c>
    </row>
    <row r="253" spans="13:17" x14ac:dyDescent="0.25">
      <c r="M253" t="e">
        <f>VLOOKUP(L253,Data!$J$1:$K$13,2,0)</f>
        <v>#N/A</v>
      </c>
      <c r="N253" t="str">
        <f t="shared" si="20"/>
        <v>00/01/1900</v>
      </c>
      <c r="O253" t="str">
        <f t="shared" si="21"/>
        <v>00/01/1900</v>
      </c>
      <c r="P253">
        <f t="shared" si="22"/>
        <v>0</v>
      </c>
      <c r="Q253">
        <f t="shared" si="23"/>
        <v>0</v>
      </c>
    </row>
    <row r="254" spans="13:17" x14ac:dyDescent="0.25">
      <c r="M254" t="e">
        <f>VLOOKUP(L254,Data!$J$1:$K$13,2,0)</f>
        <v>#N/A</v>
      </c>
      <c r="N254" t="str">
        <f t="shared" si="20"/>
        <v>00/01/1900</v>
      </c>
      <c r="O254" t="str">
        <f t="shared" si="21"/>
        <v>00/01/1900</v>
      </c>
      <c r="P254">
        <f t="shared" si="22"/>
        <v>0</v>
      </c>
      <c r="Q254">
        <f t="shared" si="23"/>
        <v>0</v>
      </c>
    </row>
    <row r="255" spans="13:17" x14ac:dyDescent="0.25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25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25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25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25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ref="N295:N358" si="24">TEXT(E295,"dd/mm/aaaa")</f>
        <v>00/01/1900</v>
      </c>
      <c r="O295" t="str">
        <f t="shared" ref="O295:O358" si="25">TEXT(K295,"dd/mm/aaaa")</f>
        <v>00/01/1900</v>
      </c>
      <c r="P295">
        <f t="shared" ref="P295:P358" si="26">COUNTIFS($R$2,"="&amp;N295)</f>
        <v>0</v>
      </c>
      <c r="Q295">
        <f t="shared" ref="Q295:Q358" si="27">COUNTIFS($R$2,"="&amp;O295)</f>
        <v>0</v>
      </c>
    </row>
    <row r="296" spans="13:17" x14ac:dyDescent="0.25">
      <c r="M296" t="e">
        <f>VLOOKUP(L296,Data!$J$1:$K$13,2,0)</f>
        <v>#N/A</v>
      </c>
      <c r="N296" t="str">
        <f t="shared" si="24"/>
        <v>00/01/1900</v>
      </c>
      <c r="O296" t="str">
        <f t="shared" si="25"/>
        <v>00/01/1900</v>
      </c>
      <c r="P296">
        <f t="shared" si="26"/>
        <v>0</v>
      </c>
      <c r="Q296">
        <f t="shared" si="27"/>
        <v>0</v>
      </c>
    </row>
    <row r="297" spans="13:17" x14ac:dyDescent="0.25">
      <c r="M297" t="e">
        <f>VLOOKUP(L297,Data!$J$1:$K$13,2,0)</f>
        <v>#N/A</v>
      </c>
      <c r="N297" t="str">
        <f t="shared" si="24"/>
        <v>00/01/1900</v>
      </c>
      <c r="O297" t="str">
        <f t="shared" si="25"/>
        <v>00/01/1900</v>
      </c>
      <c r="P297">
        <f t="shared" si="26"/>
        <v>0</v>
      </c>
      <c r="Q297">
        <f t="shared" si="27"/>
        <v>0</v>
      </c>
    </row>
    <row r="298" spans="13:17" x14ac:dyDescent="0.25">
      <c r="M298" t="e">
        <f>VLOOKUP(L298,Data!$J$1:$K$13,2,0)</f>
        <v>#N/A</v>
      </c>
      <c r="N298" t="str">
        <f t="shared" si="24"/>
        <v>00/01/1900</v>
      </c>
      <c r="O298" t="str">
        <f t="shared" si="25"/>
        <v>00/01/1900</v>
      </c>
      <c r="P298">
        <f t="shared" si="26"/>
        <v>0</v>
      </c>
      <c r="Q298">
        <f t="shared" si="27"/>
        <v>0</v>
      </c>
    </row>
    <row r="299" spans="13:17" x14ac:dyDescent="0.25">
      <c r="M299" t="e">
        <f>VLOOKUP(L299,Data!$J$1:$K$13,2,0)</f>
        <v>#N/A</v>
      </c>
      <c r="N299" t="str">
        <f t="shared" si="24"/>
        <v>00/01/1900</v>
      </c>
      <c r="O299" t="str">
        <f t="shared" si="25"/>
        <v>00/01/1900</v>
      </c>
      <c r="P299">
        <f t="shared" si="26"/>
        <v>0</v>
      </c>
      <c r="Q299">
        <f t="shared" si="27"/>
        <v>0</v>
      </c>
    </row>
    <row r="300" spans="13:17" x14ac:dyDescent="0.25">
      <c r="M300" t="e">
        <f>VLOOKUP(L300,Data!$J$1:$K$13,2,0)</f>
        <v>#N/A</v>
      </c>
      <c r="N300" t="str">
        <f t="shared" si="24"/>
        <v>00/01/1900</v>
      </c>
      <c r="O300" t="str">
        <f t="shared" si="25"/>
        <v>00/01/1900</v>
      </c>
      <c r="P300">
        <f t="shared" si="26"/>
        <v>0</v>
      </c>
      <c r="Q300">
        <f t="shared" si="27"/>
        <v>0</v>
      </c>
    </row>
    <row r="301" spans="13:17" x14ac:dyDescent="0.25">
      <c r="M301" t="e">
        <f>VLOOKUP(L301,Data!$J$1:$K$13,2,0)</f>
        <v>#N/A</v>
      </c>
      <c r="N301" t="str">
        <f t="shared" si="24"/>
        <v>00/01/1900</v>
      </c>
      <c r="O301" t="str">
        <f t="shared" si="25"/>
        <v>00/01/1900</v>
      </c>
      <c r="P301">
        <f t="shared" si="26"/>
        <v>0</v>
      </c>
      <c r="Q301">
        <f t="shared" si="27"/>
        <v>0</v>
      </c>
    </row>
    <row r="302" spans="13:17" x14ac:dyDescent="0.25">
      <c r="M302" t="e">
        <f>VLOOKUP(L302,Data!$J$1:$K$13,2,0)</f>
        <v>#N/A</v>
      </c>
      <c r="N302" t="str">
        <f t="shared" si="24"/>
        <v>00/01/1900</v>
      </c>
      <c r="O302" t="str">
        <f t="shared" si="25"/>
        <v>00/01/1900</v>
      </c>
      <c r="P302">
        <f t="shared" si="26"/>
        <v>0</v>
      </c>
      <c r="Q302">
        <f t="shared" si="27"/>
        <v>0</v>
      </c>
    </row>
    <row r="303" spans="13:17" x14ac:dyDescent="0.25">
      <c r="M303" t="e">
        <f>VLOOKUP(L303,Data!$J$1:$K$13,2,0)</f>
        <v>#N/A</v>
      </c>
      <c r="N303" t="str">
        <f t="shared" si="24"/>
        <v>00/01/1900</v>
      </c>
      <c r="O303" t="str">
        <f t="shared" si="25"/>
        <v>00/01/1900</v>
      </c>
      <c r="P303">
        <f t="shared" si="26"/>
        <v>0</v>
      </c>
      <c r="Q303">
        <f t="shared" si="27"/>
        <v>0</v>
      </c>
    </row>
    <row r="304" spans="13:17" x14ac:dyDescent="0.25">
      <c r="M304" t="e">
        <f>VLOOKUP(L304,Data!$J$1:$K$13,2,0)</f>
        <v>#N/A</v>
      </c>
      <c r="N304" t="str">
        <f t="shared" si="24"/>
        <v>00/01/1900</v>
      </c>
      <c r="O304" t="str">
        <f t="shared" si="25"/>
        <v>00/01/1900</v>
      </c>
      <c r="P304">
        <f t="shared" si="26"/>
        <v>0</v>
      </c>
      <c r="Q304">
        <f t="shared" si="27"/>
        <v>0</v>
      </c>
    </row>
    <row r="305" spans="13:17" x14ac:dyDescent="0.25">
      <c r="M305" t="e">
        <f>VLOOKUP(L305,Data!$J$1:$K$13,2,0)</f>
        <v>#N/A</v>
      </c>
      <c r="N305" t="str">
        <f t="shared" si="24"/>
        <v>00/01/1900</v>
      </c>
      <c r="O305" t="str">
        <f t="shared" si="25"/>
        <v>00/01/1900</v>
      </c>
      <c r="P305">
        <f t="shared" si="26"/>
        <v>0</v>
      </c>
      <c r="Q305">
        <f t="shared" si="27"/>
        <v>0</v>
      </c>
    </row>
    <row r="306" spans="13:17" x14ac:dyDescent="0.25">
      <c r="M306" t="e">
        <f>VLOOKUP(L306,Data!$J$1:$K$13,2,0)</f>
        <v>#N/A</v>
      </c>
      <c r="N306" t="str">
        <f t="shared" si="24"/>
        <v>00/01/1900</v>
      </c>
      <c r="O306" t="str">
        <f t="shared" si="25"/>
        <v>00/01/1900</v>
      </c>
      <c r="P306">
        <f t="shared" si="26"/>
        <v>0</v>
      </c>
      <c r="Q306">
        <f t="shared" si="27"/>
        <v>0</v>
      </c>
    </row>
    <row r="307" spans="13:17" x14ac:dyDescent="0.25">
      <c r="M307" t="e">
        <f>VLOOKUP(L307,Data!$J$1:$K$13,2,0)</f>
        <v>#N/A</v>
      </c>
      <c r="N307" t="str">
        <f t="shared" si="24"/>
        <v>00/01/1900</v>
      </c>
      <c r="O307" t="str">
        <f t="shared" si="25"/>
        <v>00/01/1900</v>
      </c>
      <c r="P307">
        <f t="shared" si="26"/>
        <v>0</v>
      </c>
      <c r="Q307">
        <f t="shared" si="27"/>
        <v>0</v>
      </c>
    </row>
    <row r="308" spans="13:17" x14ac:dyDescent="0.25">
      <c r="M308" t="e">
        <f>VLOOKUP(L308,Data!$J$1:$K$13,2,0)</f>
        <v>#N/A</v>
      </c>
      <c r="N308" t="str">
        <f t="shared" si="24"/>
        <v>00/01/1900</v>
      </c>
      <c r="O308" t="str">
        <f t="shared" si="25"/>
        <v>00/01/1900</v>
      </c>
      <c r="P308">
        <f t="shared" si="26"/>
        <v>0</v>
      </c>
      <c r="Q308">
        <f t="shared" si="27"/>
        <v>0</v>
      </c>
    </row>
    <row r="309" spans="13:17" x14ac:dyDescent="0.25">
      <c r="M309" t="e">
        <f>VLOOKUP(L309,Data!$J$1:$K$13,2,0)</f>
        <v>#N/A</v>
      </c>
      <c r="N309" t="str">
        <f t="shared" si="24"/>
        <v>00/01/1900</v>
      </c>
      <c r="O309" t="str">
        <f t="shared" si="25"/>
        <v>00/01/1900</v>
      </c>
      <c r="P309">
        <f t="shared" si="26"/>
        <v>0</v>
      </c>
      <c r="Q309">
        <f t="shared" si="27"/>
        <v>0</v>
      </c>
    </row>
    <row r="310" spans="13:17" x14ac:dyDescent="0.25">
      <c r="M310" t="e">
        <f>VLOOKUP(L310,Data!$J$1:$K$13,2,0)</f>
        <v>#N/A</v>
      </c>
      <c r="N310" t="str">
        <f t="shared" si="24"/>
        <v>00/01/1900</v>
      </c>
      <c r="O310" t="str">
        <f t="shared" si="25"/>
        <v>00/01/1900</v>
      </c>
      <c r="P310">
        <f t="shared" si="26"/>
        <v>0</v>
      </c>
      <c r="Q310">
        <f t="shared" si="27"/>
        <v>0</v>
      </c>
    </row>
    <row r="311" spans="13:17" x14ac:dyDescent="0.25">
      <c r="M311" t="e">
        <f>VLOOKUP(L311,Data!$J$1:$K$13,2,0)</f>
        <v>#N/A</v>
      </c>
      <c r="N311" t="str">
        <f t="shared" si="24"/>
        <v>00/01/1900</v>
      </c>
      <c r="O311" t="str">
        <f t="shared" si="25"/>
        <v>00/01/1900</v>
      </c>
      <c r="P311">
        <f t="shared" si="26"/>
        <v>0</v>
      </c>
      <c r="Q311">
        <f t="shared" si="27"/>
        <v>0</v>
      </c>
    </row>
    <row r="312" spans="13:17" x14ac:dyDescent="0.25">
      <c r="M312" t="e">
        <f>VLOOKUP(L312,Data!$J$1:$K$13,2,0)</f>
        <v>#N/A</v>
      </c>
      <c r="N312" t="str">
        <f t="shared" si="24"/>
        <v>00/01/1900</v>
      </c>
      <c r="O312" t="str">
        <f t="shared" si="25"/>
        <v>00/01/1900</v>
      </c>
      <c r="P312">
        <f t="shared" si="26"/>
        <v>0</v>
      </c>
      <c r="Q312">
        <f t="shared" si="27"/>
        <v>0</v>
      </c>
    </row>
    <row r="313" spans="13:17" x14ac:dyDescent="0.25">
      <c r="M313" t="e">
        <f>VLOOKUP(L313,Data!$J$1:$K$13,2,0)</f>
        <v>#N/A</v>
      </c>
      <c r="N313" t="str">
        <f t="shared" si="24"/>
        <v>00/01/1900</v>
      </c>
      <c r="O313" t="str">
        <f t="shared" si="25"/>
        <v>00/01/1900</v>
      </c>
      <c r="P313">
        <f t="shared" si="26"/>
        <v>0</v>
      </c>
      <c r="Q313">
        <f t="shared" si="27"/>
        <v>0</v>
      </c>
    </row>
    <row r="314" spans="13:17" x14ac:dyDescent="0.25">
      <c r="M314" t="e">
        <f>VLOOKUP(L314,Data!$J$1:$K$13,2,0)</f>
        <v>#N/A</v>
      </c>
      <c r="N314" t="str">
        <f t="shared" si="24"/>
        <v>00/01/1900</v>
      </c>
      <c r="O314" t="str">
        <f t="shared" si="25"/>
        <v>00/01/1900</v>
      </c>
      <c r="P314">
        <f t="shared" si="26"/>
        <v>0</v>
      </c>
      <c r="Q314">
        <f t="shared" si="27"/>
        <v>0</v>
      </c>
    </row>
    <row r="315" spans="13:17" x14ac:dyDescent="0.25">
      <c r="M315" t="e">
        <f>VLOOKUP(L315,Data!$J$1:$K$13,2,0)</f>
        <v>#N/A</v>
      </c>
      <c r="N315" t="str">
        <f t="shared" si="24"/>
        <v>00/01/1900</v>
      </c>
      <c r="O315" t="str">
        <f t="shared" si="25"/>
        <v>00/01/1900</v>
      </c>
      <c r="P315">
        <f t="shared" si="26"/>
        <v>0</v>
      </c>
      <c r="Q315">
        <f t="shared" si="27"/>
        <v>0</v>
      </c>
    </row>
    <row r="316" spans="13:17" x14ac:dyDescent="0.25">
      <c r="M316" t="e">
        <f>VLOOKUP(L316,Data!$J$1:$K$13,2,0)</f>
        <v>#N/A</v>
      </c>
      <c r="N316" t="str">
        <f t="shared" si="24"/>
        <v>00/01/1900</v>
      </c>
      <c r="O316" t="str">
        <f t="shared" si="25"/>
        <v>00/01/1900</v>
      </c>
      <c r="P316">
        <f t="shared" si="26"/>
        <v>0</v>
      </c>
      <c r="Q316">
        <f t="shared" si="27"/>
        <v>0</v>
      </c>
    </row>
    <row r="317" spans="13:17" x14ac:dyDescent="0.25">
      <c r="M317" t="e">
        <f>VLOOKUP(L317,Data!$J$1:$K$13,2,0)</f>
        <v>#N/A</v>
      </c>
      <c r="N317" t="str">
        <f t="shared" si="24"/>
        <v>00/01/1900</v>
      </c>
      <c r="O317" t="str">
        <f t="shared" si="25"/>
        <v>00/01/1900</v>
      </c>
      <c r="P317">
        <f t="shared" si="26"/>
        <v>0</v>
      </c>
      <c r="Q317">
        <f t="shared" si="27"/>
        <v>0</v>
      </c>
    </row>
    <row r="318" spans="13:17" x14ac:dyDescent="0.25">
      <c r="M318" t="e">
        <f>VLOOKUP(L318,Data!$J$1:$K$13,2,0)</f>
        <v>#N/A</v>
      </c>
      <c r="N318" t="str">
        <f t="shared" si="24"/>
        <v>00/01/1900</v>
      </c>
      <c r="O318" t="str">
        <f t="shared" si="25"/>
        <v>00/01/1900</v>
      </c>
      <c r="P318">
        <f t="shared" si="26"/>
        <v>0</v>
      </c>
      <c r="Q318">
        <f t="shared" si="27"/>
        <v>0</v>
      </c>
    </row>
    <row r="319" spans="13:17" x14ac:dyDescent="0.25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25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25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25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25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ref="N359:N404" si="28">TEXT(E359,"dd/mm/aaaa")</f>
        <v>00/01/1900</v>
      </c>
      <c r="O359" t="str">
        <f t="shared" ref="O359:O404" si="29">TEXT(K359,"dd/mm/aaaa")</f>
        <v>00/01/1900</v>
      </c>
      <c r="P359">
        <f t="shared" ref="P359:P404" si="30">COUNTIFS($R$2,"="&amp;N359)</f>
        <v>0</v>
      </c>
      <c r="Q359">
        <f t="shared" ref="Q359:Q404" si="31">COUNTIFS($R$2,"="&amp;O359)</f>
        <v>0</v>
      </c>
    </row>
    <row r="360" spans="13:17" x14ac:dyDescent="0.25">
      <c r="M360" t="e">
        <f>VLOOKUP(L360,Data!$J$1:$K$13,2,0)</f>
        <v>#N/A</v>
      </c>
      <c r="N360" t="str">
        <f t="shared" si="28"/>
        <v>00/01/1900</v>
      </c>
      <c r="O360" t="str">
        <f t="shared" si="29"/>
        <v>00/01/1900</v>
      </c>
      <c r="P360">
        <f t="shared" si="30"/>
        <v>0</v>
      </c>
      <c r="Q360">
        <f t="shared" si="31"/>
        <v>0</v>
      </c>
    </row>
    <row r="361" spans="13:17" x14ac:dyDescent="0.25">
      <c r="M361" t="e">
        <f>VLOOKUP(L361,Data!$J$1:$K$13,2,0)</f>
        <v>#N/A</v>
      </c>
      <c r="N361" t="str">
        <f t="shared" si="28"/>
        <v>00/01/1900</v>
      </c>
      <c r="O361" t="str">
        <f t="shared" si="29"/>
        <v>00/01/1900</v>
      </c>
      <c r="P361">
        <f t="shared" si="30"/>
        <v>0</v>
      </c>
      <c r="Q361">
        <f t="shared" si="31"/>
        <v>0</v>
      </c>
    </row>
    <row r="362" spans="13:17" x14ac:dyDescent="0.25">
      <c r="M362" t="e">
        <f>VLOOKUP(L362,Data!$J$1:$K$13,2,0)</f>
        <v>#N/A</v>
      </c>
      <c r="N362" t="str">
        <f t="shared" si="28"/>
        <v>00/01/1900</v>
      </c>
      <c r="O362" t="str">
        <f t="shared" si="29"/>
        <v>00/01/1900</v>
      </c>
      <c r="P362">
        <f t="shared" si="30"/>
        <v>0</v>
      </c>
      <c r="Q362">
        <f t="shared" si="31"/>
        <v>0</v>
      </c>
    </row>
    <row r="363" spans="13:17" x14ac:dyDescent="0.25">
      <c r="M363" t="e">
        <f>VLOOKUP(L363,Data!$J$1:$K$13,2,0)</f>
        <v>#N/A</v>
      </c>
      <c r="N363" t="str">
        <f t="shared" si="28"/>
        <v>00/01/1900</v>
      </c>
      <c r="O363" t="str">
        <f t="shared" si="29"/>
        <v>00/01/1900</v>
      </c>
      <c r="P363">
        <f t="shared" si="30"/>
        <v>0</v>
      </c>
      <c r="Q363">
        <f t="shared" si="31"/>
        <v>0</v>
      </c>
    </row>
    <row r="364" spans="13:17" x14ac:dyDescent="0.25">
      <c r="M364" t="e">
        <f>VLOOKUP(L364,Data!$J$1:$K$13,2,0)</f>
        <v>#N/A</v>
      </c>
      <c r="N364" t="str">
        <f t="shared" si="28"/>
        <v>00/01/1900</v>
      </c>
      <c r="O364" t="str">
        <f t="shared" si="29"/>
        <v>00/01/1900</v>
      </c>
      <c r="P364">
        <f t="shared" si="30"/>
        <v>0</v>
      </c>
      <c r="Q364">
        <f t="shared" si="31"/>
        <v>0</v>
      </c>
    </row>
    <row r="365" spans="13:17" x14ac:dyDescent="0.25">
      <c r="M365" t="e">
        <f>VLOOKUP(L365,Data!$J$1:$K$13,2,0)</f>
        <v>#N/A</v>
      </c>
      <c r="N365" t="str">
        <f t="shared" si="28"/>
        <v>00/01/1900</v>
      </c>
      <c r="O365" t="str">
        <f t="shared" si="29"/>
        <v>00/01/1900</v>
      </c>
      <c r="P365">
        <f t="shared" si="30"/>
        <v>0</v>
      </c>
      <c r="Q365">
        <f t="shared" si="31"/>
        <v>0</v>
      </c>
    </row>
    <row r="366" spans="13:17" x14ac:dyDescent="0.25">
      <c r="M366" t="e">
        <f>VLOOKUP(L366,Data!$J$1:$K$13,2,0)</f>
        <v>#N/A</v>
      </c>
      <c r="N366" t="str">
        <f t="shared" si="28"/>
        <v>00/01/1900</v>
      </c>
      <c r="O366" t="str">
        <f t="shared" si="29"/>
        <v>00/01/1900</v>
      </c>
      <c r="P366">
        <f t="shared" si="30"/>
        <v>0</v>
      </c>
      <c r="Q366">
        <f t="shared" si="31"/>
        <v>0</v>
      </c>
    </row>
    <row r="367" spans="13:17" x14ac:dyDescent="0.25">
      <c r="M367" t="e">
        <f>VLOOKUP(L367,Data!$J$1:$K$13,2,0)</f>
        <v>#N/A</v>
      </c>
      <c r="N367" t="str">
        <f t="shared" si="28"/>
        <v>00/01/1900</v>
      </c>
      <c r="O367" t="str">
        <f t="shared" si="29"/>
        <v>00/01/1900</v>
      </c>
      <c r="P367">
        <f t="shared" si="30"/>
        <v>0</v>
      </c>
      <c r="Q367">
        <f t="shared" si="31"/>
        <v>0</v>
      </c>
    </row>
    <row r="368" spans="13:17" x14ac:dyDescent="0.25">
      <c r="M368" t="e">
        <f>VLOOKUP(L368,Data!$J$1:$K$13,2,0)</f>
        <v>#N/A</v>
      </c>
      <c r="N368" t="str">
        <f t="shared" si="28"/>
        <v>00/01/1900</v>
      </c>
      <c r="O368" t="str">
        <f t="shared" si="29"/>
        <v>00/01/1900</v>
      </c>
      <c r="P368">
        <f t="shared" si="30"/>
        <v>0</v>
      </c>
      <c r="Q368">
        <f t="shared" si="31"/>
        <v>0</v>
      </c>
    </row>
    <row r="369" spans="13:17" x14ac:dyDescent="0.25">
      <c r="M369" t="e">
        <f>VLOOKUP(L369,Data!$J$1:$K$13,2,0)</f>
        <v>#N/A</v>
      </c>
      <c r="N369" t="str">
        <f t="shared" si="28"/>
        <v>00/01/1900</v>
      </c>
      <c r="O369" t="str">
        <f t="shared" si="29"/>
        <v>00/01/1900</v>
      </c>
      <c r="P369">
        <f t="shared" si="30"/>
        <v>0</v>
      </c>
      <c r="Q369">
        <f t="shared" si="31"/>
        <v>0</v>
      </c>
    </row>
    <row r="370" spans="13:17" x14ac:dyDescent="0.25">
      <c r="M370" t="e">
        <f>VLOOKUP(L370,Data!$J$1:$K$13,2,0)</f>
        <v>#N/A</v>
      </c>
      <c r="N370" t="str">
        <f t="shared" si="28"/>
        <v>00/01/1900</v>
      </c>
      <c r="O370" t="str">
        <f t="shared" si="29"/>
        <v>00/01/1900</v>
      </c>
      <c r="P370">
        <f t="shared" si="30"/>
        <v>0</v>
      </c>
      <c r="Q370">
        <f t="shared" si="31"/>
        <v>0</v>
      </c>
    </row>
    <row r="371" spans="13:17" x14ac:dyDescent="0.25">
      <c r="M371" t="e">
        <f>VLOOKUP(L371,Data!$J$1:$K$13,2,0)</f>
        <v>#N/A</v>
      </c>
      <c r="N371" t="str">
        <f t="shared" si="28"/>
        <v>00/01/1900</v>
      </c>
      <c r="O371" t="str">
        <f t="shared" si="29"/>
        <v>00/01/1900</v>
      </c>
      <c r="P371">
        <f t="shared" si="30"/>
        <v>0</v>
      </c>
      <c r="Q371">
        <f t="shared" si="31"/>
        <v>0</v>
      </c>
    </row>
    <row r="372" spans="13:17" x14ac:dyDescent="0.25">
      <c r="M372" t="e">
        <f>VLOOKUP(L372,Data!$J$1:$K$13,2,0)</f>
        <v>#N/A</v>
      </c>
      <c r="N372" t="str">
        <f t="shared" si="28"/>
        <v>00/01/1900</v>
      </c>
      <c r="O372" t="str">
        <f t="shared" si="29"/>
        <v>00/01/1900</v>
      </c>
      <c r="P372">
        <f t="shared" si="30"/>
        <v>0</v>
      </c>
      <c r="Q372">
        <f t="shared" si="31"/>
        <v>0</v>
      </c>
    </row>
    <row r="373" spans="13:17" x14ac:dyDescent="0.25">
      <c r="M373" t="e">
        <f>VLOOKUP(L373,Data!$J$1:$K$13,2,0)</f>
        <v>#N/A</v>
      </c>
      <c r="N373" t="str">
        <f t="shared" si="28"/>
        <v>00/01/1900</v>
      </c>
      <c r="O373" t="str">
        <f t="shared" si="29"/>
        <v>00/01/1900</v>
      </c>
      <c r="P373">
        <f t="shared" si="30"/>
        <v>0</v>
      </c>
      <c r="Q373">
        <f t="shared" si="31"/>
        <v>0</v>
      </c>
    </row>
    <row r="374" spans="13:17" x14ac:dyDescent="0.25">
      <c r="M374" t="e">
        <f>VLOOKUP(L374,Data!$J$1:$K$13,2,0)</f>
        <v>#N/A</v>
      </c>
      <c r="N374" t="str">
        <f t="shared" si="28"/>
        <v>00/01/1900</v>
      </c>
      <c r="O374" t="str">
        <f t="shared" si="29"/>
        <v>00/01/1900</v>
      </c>
      <c r="P374">
        <f t="shared" si="30"/>
        <v>0</v>
      </c>
      <c r="Q374">
        <f t="shared" si="31"/>
        <v>0</v>
      </c>
    </row>
    <row r="375" spans="13:17" x14ac:dyDescent="0.25">
      <c r="M375" t="e">
        <f>VLOOKUP(L375,Data!$J$1:$K$13,2,0)</f>
        <v>#N/A</v>
      </c>
      <c r="N375" t="str">
        <f t="shared" si="28"/>
        <v>00/01/1900</v>
      </c>
      <c r="O375" t="str">
        <f t="shared" si="29"/>
        <v>00/01/1900</v>
      </c>
      <c r="P375">
        <f t="shared" si="30"/>
        <v>0</v>
      </c>
      <c r="Q375">
        <f t="shared" si="31"/>
        <v>0</v>
      </c>
    </row>
    <row r="376" spans="13:17" x14ac:dyDescent="0.25">
      <c r="M376" t="e">
        <f>VLOOKUP(L376,Data!$J$1:$K$13,2,0)</f>
        <v>#N/A</v>
      </c>
      <c r="N376" t="str">
        <f t="shared" si="28"/>
        <v>00/01/1900</v>
      </c>
      <c r="O376" t="str">
        <f t="shared" si="29"/>
        <v>00/01/1900</v>
      </c>
      <c r="P376">
        <f t="shared" si="30"/>
        <v>0</v>
      </c>
      <c r="Q376">
        <f t="shared" si="31"/>
        <v>0</v>
      </c>
    </row>
    <row r="377" spans="13:17" x14ac:dyDescent="0.25">
      <c r="M377" t="e">
        <f>VLOOKUP(L377,Data!$J$1:$K$13,2,0)</f>
        <v>#N/A</v>
      </c>
      <c r="N377" t="str">
        <f t="shared" si="28"/>
        <v>00/01/1900</v>
      </c>
      <c r="O377" t="str">
        <f t="shared" si="29"/>
        <v>00/01/1900</v>
      </c>
      <c r="P377">
        <f t="shared" si="30"/>
        <v>0</v>
      </c>
      <c r="Q377">
        <f t="shared" si="31"/>
        <v>0</v>
      </c>
    </row>
    <row r="378" spans="13:17" x14ac:dyDescent="0.25">
      <c r="M378" t="e">
        <f>VLOOKUP(L378,Data!$J$1:$K$13,2,0)</f>
        <v>#N/A</v>
      </c>
      <c r="N378" t="str">
        <f t="shared" si="28"/>
        <v>00/01/1900</v>
      </c>
      <c r="O378" t="str">
        <f t="shared" si="29"/>
        <v>00/01/1900</v>
      </c>
      <c r="P378">
        <f t="shared" si="30"/>
        <v>0</v>
      </c>
      <c r="Q378">
        <f t="shared" si="31"/>
        <v>0</v>
      </c>
    </row>
    <row r="379" spans="13:17" x14ac:dyDescent="0.25">
      <c r="M379" t="e">
        <f>VLOOKUP(L379,Data!$J$1:$K$13,2,0)</f>
        <v>#N/A</v>
      </c>
      <c r="N379" t="str">
        <f t="shared" si="28"/>
        <v>00/01/1900</v>
      </c>
      <c r="O379" t="str">
        <f t="shared" si="29"/>
        <v>00/01/1900</v>
      </c>
      <c r="P379">
        <f t="shared" si="30"/>
        <v>0</v>
      </c>
      <c r="Q379">
        <f t="shared" si="31"/>
        <v>0</v>
      </c>
    </row>
    <row r="380" spans="13:17" x14ac:dyDescent="0.25">
      <c r="M380" t="e">
        <f>VLOOKUP(L380,Data!$J$1:$K$13,2,0)</f>
        <v>#N/A</v>
      </c>
      <c r="N380" t="str">
        <f t="shared" si="28"/>
        <v>00/01/1900</v>
      </c>
      <c r="O380" t="str">
        <f t="shared" si="29"/>
        <v>00/01/1900</v>
      </c>
      <c r="P380">
        <f t="shared" si="30"/>
        <v>0</v>
      </c>
      <c r="Q380">
        <f t="shared" si="31"/>
        <v>0</v>
      </c>
    </row>
    <row r="381" spans="13:17" x14ac:dyDescent="0.25">
      <c r="M381" t="e">
        <f>VLOOKUP(L381,Data!$J$1:$K$13,2,0)</f>
        <v>#N/A</v>
      </c>
      <c r="N381" t="str">
        <f t="shared" si="28"/>
        <v>00/01/1900</v>
      </c>
      <c r="O381" t="str">
        <f t="shared" si="29"/>
        <v>00/01/1900</v>
      </c>
      <c r="P381">
        <f t="shared" si="30"/>
        <v>0</v>
      </c>
      <c r="Q381">
        <f t="shared" si="31"/>
        <v>0</v>
      </c>
    </row>
    <row r="382" spans="13:17" x14ac:dyDescent="0.25">
      <c r="M382" t="e">
        <f>VLOOKUP(L382,Data!$J$1:$K$13,2,0)</f>
        <v>#N/A</v>
      </c>
      <c r="N382" t="str">
        <f t="shared" si="28"/>
        <v>00/01/1900</v>
      </c>
      <c r="O382" t="str">
        <f t="shared" si="29"/>
        <v>00/01/1900</v>
      </c>
      <c r="P382">
        <f t="shared" si="30"/>
        <v>0</v>
      </c>
      <c r="Q382">
        <f t="shared" si="31"/>
        <v>0</v>
      </c>
    </row>
    <row r="383" spans="13:17" x14ac:dyDescent="0.25">
      <c r="M383" t="e">
        <f>VLOOKUP(L383,Data!$J$1:$K$13,2,0)</f>
        <v>#N/A</v>
      </c>
      <c r="N383" t="str">
        <f t="shared" si="28"/>
        <v>00/01/1900</v>
      </c>
      <c r="O383" t="str">
        <f t="shared" si="29"/>
        <v>00/01/1900</v>
      </c>
      <c r="P383">
        <f t="shared" si="30"/>
        <v>0</v>
      </c>
      <c r="Q383">
        <f t="shared" si="31"/>
        <v>0</v>
      </c>
    </row>
    <row r="384" spans="13:17" x14ac:dyDescent="0.25">
      <c r="M384" t="e">
        <f>VLOOKUP(L384,Data!$J$1:$K$13,2,0)</f>
        <v>#N/A</v>
      </c>
      <c r="N384" t="str">
        <f t="shared" si="28"/>
        <v>00/01/1900</v>
      </c>
      <c r="O384" t="str">
        <f t="shared" si="29"/>
        <v>00/01/1900</v>
      </c>
      <c r="P384">
        <f t="shared" si="30"/>
        <v>0</v>
      </c>
      <c r="Q384">
        <f t="shared" si="31"/>
        <v>0</v>
      </c>
    </row>
    <row r="385" spans="13:17" x14ac:dyDescent="0.25">
      <c r="M385" t="e">
        <f>VLOOKUP(L385,Data!$J$1:$K$13,2,0)</f>
        <v>#N/A</v>
      </c>
      <c r="N385" t="str">
        <f t="shared" si="28"/>
        <v>00/01/1900</v>
      </c>
      <c r="O385" t="str">
        <f t="shared" si="29"/>
        <v>00/01/1900</v>
      </c>
      <c r="P385">
        <f t="shared" si="30"/>
        <v>0</v>
      </c>
      <c r="Q385">
        <f t="shared" si="31"/>
        <v>0</v>
      </c>
    </row>
    <row r="386" spans="13:17" x14ac:dyDescent="0.25">
      <c r="M386" t="e">
        <f>VLOOKUP(L386,Data!$J$1:$K$13,2,0)</f>
        <v>#N/A</v>
      </c>
      <c r="N386" t="str">
        <f t="shared" si="28"/>
        <v>00/01/1900</v>
      </c>
      <c r="O386" t="str">
        <f t="shared" si="29"/>
        <v>00/01/1900</v>
      </c>
      <c r="P386">
        <f t="shared" si="30"/>
        <v>0</v>
      </c>
      <c r="Q386">
        <f t="shared" si="31"/>
        <v>0</v>
      </c>
    </row>
    <row r="387" spans="13:17" x14ac:dyDescent="0.25">
      <c r="M387" t="e">
        <f>VLOOKUP(L387,Data!$J$1:$K$13,2,0)</f>
        <v>#N/A</v>
      </c>
      <c r="N387" t="str">
        <f t="shared" si="28"/>
        <v>00/01/1900</v>
      </c>
      <c r="O387" t="str">
        <f t="shared" si="29"/>
        <v>00/01/1900</v>
      </c>
      <c r="P387">
        <f t="shared" si="30"/>
        <v>0</v>
      </c>
      <c r="Q387">
        <f t="shared" si="31"/>
        <v>0</v>
      </c>
    </row>
    <row r="388" spans="13:17" x14ac:dyDescent="0.25">
      <c r="M388" t="e">
        <f>VLOOKUP(L388,Data!$J$1:$K$13,2,0)</f>
        <v>#N/A</v>
      </c>
      <c r="N388" t="str">
        <f t="shared" si="28"/>
        <v>00/01/1900</v>
      </c>
      <c r="O388" t="str">
        <f t="shared" si="29"/>
        <v>00/01/1900</v>
      </c>
      <c r="P388">
        <f t="shared" si="30"/>
        <v>0</v>
      </c>
      <c r="Q388">
        <f t="shared" si="31"/>
        <v>0</v>
      </c>
    </row>
    <row r="389" spans="13:17" x14ac:dyDescent="0.25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25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25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25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25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25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25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</sheetData>
  <autoFilter ref="A1:AA404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E95</v>
      </c>
      <c r="E2" s="16" t="str">
        <f>IFERROR(INDEX('Pasajeros Pre'!$D$2:D4995,MATCH(ROW()-ROW($B$1),'Pasajeros Pre'!$O$2:$O$4995,0)),"")</f>
        <v>XN 1105</v>
      </c>
      <c r="F2" s="25">
        <f>IFERROR(INDEX('Pasajeros Pre'!$E$2:E4995,MATCH(ROW()-ROW($B$1),'Pasajeros Pre'!$O$2:$O$4995,0)),"")</f>
        <v>45950.930555555555</v>
      </c>
      <c r="G2" s="16" t="str">
        <f>IFERROR(INDEX('Pasajeros Pre'!$F$2:F4995,MATCH(ROW()-ROW($B$1),'Pasajeros Pre'!$O$2:$O$4995,0)),"")</f>
        <v>Monterrey</v>
      </c>
      <c r="H2" s="16">
        <f>IFERROR(INDEX('Pasajeros Pre'!$G$2:G4995,MATCH(ROW()-ROW($B$1),'Pasajeros Pre'!$O$2:$O$4995,0)),"")</f>
        <v>2</v>
      </c>
      <c r="I2" s="16" t="str">
        <f>IFERROR(INDEX('Pasajeros Pre'!$H$2:H4995,MATCH(ROW()-ROW($B$1),'Pasajeros Pre'!$O$2:$O$4995,0)),"")</f>
        <v>108A</v>
      </c>
      <c r="J2" s="16" t="str">
        <f>IFERROR(INDEX('Pasajeros Pre'!$I$2:I4995,MATCH(ROW()-ROW($B$1),'Pasajeros Pre'!$O$2:$O$4995,0)),"")</f>
        <v>XN 1440</v>
      </c>
      <c r="K2" s="16" t="str">
        <f>IFERROR(INDEX('Pasajeros Pre'!$J$2:J4995,MATCH(ROW()-ROW($B$1),'Pasajeros Pre'!$O$2:$O$4995,0)),"")</f>
        <v>Puerto Vallarta</v>
      </c>
      <c r="L2" s="25">
        <f>IFERROR(INDEX('Pasajeros Pre'!$K$2:K4995,MATCH(ROW()-ROW($B$1),'Pasajeros Pre'!$O$2:$O$4995,0)),"")</f>
        <v>45954.364583333336</v>
      </c>
      <c r="M2" s="16" t="str">
        <f>IFERROR(INDEX('Pasajeros Pre'!$L$2:L4995,MATCH(ROW()-ROW($B$1),'Pasajeros Pre'!$O$2:$O$4995,0)),"")</f>
        <v>J</v>
      </c>
      <c r="N2" s="25">
        <f>ROUNDDOWN(HOUR(F2),1)+1</f>
        <v>23</v>
      </c>
      <c r="O2" s="15" t="str">
        <f>VLOOKUP(N2,'Time Chart'!$A$2:$D$25,4,0)</f>
        <v>22:00 A 22:59</v>
      </c>
      <c r="P2" s="25">
        <f>ROUNDDOWN(HOUR(L2),1)+1</f>
        <v>9</v>
      </c>
      <c r="Q2" s="15" t="str">
        <f>VLOOKUP(P2,'Time Chart'!$A$2:$D$25,4,0)</f>
        <v>08:00 A 08:59</v>
      </c>
      <c r="R2" s="15" t="str">
        <f>TEXT(F2,"dd/mm/aaaa")</f>
        <v>20/10/2025</v>
      </c>
      <c r="S2" s="16">
        <f>COUNTIFS(Hoja1!$R$2,"="&amp;R2)</f>
        <v>0</v>
      </c>
      <c r="T2" s="15" t="str">
        <f>TEXT(L2,"dd/mm/aaaa")</f>
        <v>24/10/2025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Flight activated</v>
      </c>
      <c r="C3" s="16" t="str">
        <f>IFERROR(INDEX('Pasajeros Pre'!$B$2:$B$195,MATCH(ROW()-ROW($A$1),'Pasajeros Pre'!$O$2:$O$195,0)),"")</f>
        <v xml:space="preserve">Viva </v>
      </c>
      <c r="D3" s="16" t="str">
        <f>IFERROR(INDEX('Pasajeros Pre'!$C$2:C4996,MATCH(ROW()-ROW($B$1),'Pasajeros Pre'!$O$2:$O$4995,0)),"")</f>
        <v>32Q/321</v>
      </c>
      <c r="E3" s="16" t="str">
        <f>IFERROR(INDEX('Pasajeros Pre'!$D$2:D4996,MATCH(ROW()-ROW($B$1),'Pasajeros Pre'!$O$2:$O$4995,0)),"")</f>
        <v>VB 7417</v>
      </c>
      <c r="F3" s="25">
        <f>IFERROR(INDEX('Pasajeros Pre'!$E$2:E4996,MATCH(ROW()-ROW($B$1),'Pasajeros Pre'!$O$2:$O$4995,0)),"")</f>
        <v>45953.711805555555</v>
      </c>
      <c r="G3" s="16" t="str">
        <f>IFERROR(INDEX('Pasajeros Pre'!$F$2:F4996,MATCH(ROW()-ROW($B$1),'Pasajeros Pre'!$O$2:$O$4995,0)),"")</f>
        <v>Culiacan</v>
      </c>
      <c r="H3" s="16">
        <f>IFERROR(INDEX('Pasajeros Pre'!$G$2:G4996,MATCH(ROW()-ROW($B$1),'Pasajeros Pre'!$O$2:$O$4995,0)),"")</f>
        <v>1</v>
      </c>
      <c r="I3" s="16">
        <f>IFERROR(INDEX('Pasajeros Pre'!$H$2:H4996,MATCH(ROW()-ROW($B$1),'Pasajeros Pre'!$O$2:$O$4995,0)),"")</f>
        <v>502</v>
      </c>
      <c r="J3" s="16" t="str">
        <f>IFERROR(INDEX('Pasajeros Pre'!$I$2:I4996,MATCH(ROW()-ROW($B$1),'Pasajeros Pre'!$O$2:$O$4995,0)),"")</f>
        <v>VB 9222I</v>
      </c>
      <c r="K3" s="16" t="str">
        <f>IFERROR(INDEX('Pasajeros Pre'!$J$2:J4996,MATCH(ROW()-ROW($B$1),'Pasajeros Pre'!$O$2:$O$4995,0)),"")</f>
        <v>Puerto Escondido</v>
      </c>
      <c r="L3" s="25">
        <f>IFERROR(INDEX('Pasajeros Pre'!$K$2:K4996,MATCH(ROW()-ROW($B$1),'Pasajeros Pre'!$O$2:$O$4995,0)),"")</f>
        <v>45954.298611111109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18</v>
      </c>
      <c r="O3" s="15" t="str">
        <f>VLOOKUP(N3,'Time Chart'!$A$2:$D$25,4,0)</f>
        <v>17:00 A 17:59</v>
      </c>
      <c r="P3" s="25">
        <f t="shared" ref="P3:P66" si="2">ROUNDDOWN(HOUR(L3),1)+1</f>
        <v>8</v>
      </c>
      <c r="Q3" s="15" t="str">
        <f>VLOOKUP(P3,'Time Chart'!$A$2:$D$25,4,0)</f>
        <v>07:00 A 07:59</v>
      </c>
      <c r="R3" s="15" t="str">
        <f t="shared" ref="R3:R66" si="3">TEXT(F3,"dd/mm/aaaa")</f>
        <v>23/10/2025</v>
      </c>
      <c r="S3" s="16">
        <f>COUNTIFS(Hoja1!$R$2,"="&amp;R3)</f>
        <v>0</v>
      </c>
      <c r="T3" s="15" t="str">
        <f t="shared" ref="T3:T66" si="4">TEXT(L3,"dd/mm/aaaa")</f>
        <v>24/10/2025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Last bag</v>
      </c>
      <c r="C4" s="16" t="str">
        <f>IFERROR(INDEX('Pasajeros Pre'!$B$2:$B$195,MATCH(ROW()-ROW($A$1),'Pasajeros Pre'!$O$2:$O$195,0)),"")</f>
        <v xml:space="preserve">Mexicana de Aviación </v>
      </c>
      <c r="D4" s="16" t="str">
        <f>IFERROR(INDEX('Pasajeros Pre'!$C$2:C4997,MATCH(ROW()-ROW($B$1),'Pasajeros Pre'!$O$2:$O$4995,0)),"")</f>
        <v>E95</v>
      </c>
      <c r="E4" s="16" t="str">
        <f>IFERROR(INDEX('Pasajeros Pre'!$D$2:D4997,MATCH(ROW()-ROW($B$1),'Pasajeros Pre'!$O$2:$O$4995,0)),"")</f>
        <v>XN 1433</v>
      </c>
      <c r="F4" s="25">
        <f>IFERROR(INDEX('Pasajeros Pre'!$E$2:E4997,MATCH(ROW()-ROW($B$1),'Pasajeros Pre'!$O$2:$O$4995,0)),"")</f>
        <v>45953.729166666664</v>
      </c>
      <c r="G4" s="16" t="str">
        <f>IFERROR(INDEX('Pasajeros Pre'!$F$2:F4997,MATCH(ROW()-ROW($B$1),'Pasajeros Pre'!$O$2:$O$4995,0)),"")</f>
        <v>Guadalajara</v>
      </c>
      <c r="H4" s="16">
        <f>IFERROR(INDEX('Pasajeros Pre'!$G$2:G4997,MATCH(ROW()-ROW($B$1),'Pasajeros Pre'!$O$2:$O$4995,0)),"")</f>
        <v>3</v>
      </c>
      <c r="I4" s="16" t="str">
        <f>IFERROR(INDEX('Pasajeros Pre'!$H$2:H4997,MATCH(ROW()-ROW($B$1),'Pasajeros Pre'!$O$2:$O$4995,0)),"")</f>
        <v>108A</v>
      </c>
      <c r="J4" s="16" t="str">
        <f>IFERROR(INDEX('Pasajeros Pre'!$I$2:I4997,MATCH(ROW()-ROW($B$1),'Pasajeros Pre'!$O$2:$O$4995,0)),"")</f>
        <v>XN 1204</v>
      </c>
      <c r="K4" s="16" t="str">
        <f>IFERROR(INDEX('Pasajeros Pre'!$J$2:J4997,MATCH(ROW()-ROW($B$1),'Pasajeros Pre'!$O$2:$O$4995,0)),"")</f>
        <v>Tijuana</v>
      </c>
      <c r="L4" s="25">
        <f>IFERROR(INDEX('Pasajeros Pre'!$K$2:K4997,MATCH(ROW()-ROW($B$1),'Pasajeros Pre'!$O$2:$O$4995,0)),"")</f>
        <v>45954.819444444445</v>
      </c>
      <c r="M4" s="16" t="str">
        <f>IFERROR(INDEX('Pasajeros Pre'!$L$2:L4997,MATCH(ROW()-ROW($B$1),'Pasajeros Pre'!$O$2:$O$4995,0)),"")</f>
        <v>J</v>
      </c>
      <c r="N4" s="25">
        <f t="shared" si="1"/>
        <v>18</v>
      </c>
      <c r="O4" s="15" t="str">
        <f>VLOOKUP(N4,'Time Chart'!$A$2:$D$25,4,0)</f>
        <v>17:00 A 17:59</v>
      </c>
      <c r="P4" s="25">
        <f t="shared" si="2"/>
        <v>20</v>
      </c>
      <c r="Q4" s="15" t="str">
        <f>VLOOKUP(P4,'Time Chart'!$A$2:$D$25,4,0)</f>
        <v>19:00 A 19:59</v>
      </c>
      <c r="R4" s="15" t="str">
        <f t="shared" si="3"/>
        <v>23/10/2025</v>
      </c>
      <c r="S4" s="16">
        <f>COUNTIFS(Hoja1!$R$2,"="&amp;R4)</f>
        <v>0</v>
      </c>
      <c r="T4" s="15" t="str">
        <f t="shared" si="4"/>
        <v>24/10/2025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Last bag</v>
      </c>
      <c r="C5" s="16" t="str">
        <f>IFERROR(INDEX('Pasajeros Pre'!$B$2:$B$195,MATCH(ROW()-ROW($A$1),'Pasajeros Pre'!$O$2:$O$195,0)),"")</f>
        <v xml:space="preserve">Mexicana de Aviación </v>
      </c>
      <c r="D5" s="16" t="str">
        <f>IFERROR(INDEX('Pasajeros Pre'!$C$2:C4998,MATCH(ROW()-ROW($B$1),'Pasajeros Pre'!$O$2:$O$4995,0)),"")</f>
        <v>E95</v>
      </c>
      <c r="E5" s="16" t="str">
        <f>IFERROR(INDEX('Pasajeros Pre'!$D$2:D4998,MATCH(ROW()-ROW($B$1),'Pasajeros Pre'!$O$2:$O$4995,0)),"")</f>
        <v>XN 1763</v>
      </c>
      <c r="F5" s="25">
        <f>IFERROR(INDEX('Pasajeros Pre'!$E$2:E4998,MATCH(ROW()-ROW($B$1),'Pasajeros Pre'!$O$2:$O$4995,0)),"")</f>
        <v>45953.829861111109</v>
      </c>
      <c r="G5" s="16" t="str">
        <f>IFERROR(INDEX('Pasajeros Pre'!$F$2:F4998,MATCH(ROW()-ROW($B$1),'Pasajeros Pre'!$O$2:$O$4995,0)),"")</f>
        <v>Merida</v>
      </c>
      <c r="H5" s="16">
        <f>IFERROR(INDEX('Pasajeros Pre'!$G$2:G4998,MATCH(ROW()-ROW($B$1),'Pasajeros Pre'!$O$2:$O$4995,0)),"")</f>
        <v>1</v>
      </c>
      <c r="I5" s="16" t="str">
        <f>IFERROR(INDEX('Pasajeros Pre'!$H$2:H4998,MATCH(ROW()-ROW($B$1),'Pasajeros Pre'!$O$2:$O$4995,0)),"")</f>
        <v>108A</v>
      </c>
      <c r="J5" s="16" t="str">
        <f>IFERROR(INDEX('Pasajeros Pre'!$I$2:I4998,MATCH(ROW()-ROW($B$1),'Pasajeros Pre'!$O$2:$O$4995,0)),"")</f>
        <v>XN 1780</v>
      </c>
      <c r="K5" s="16" t="str">
        <f>IFERROR(INDEX('Pasajeros Pre'!$J$2:J4998,MATCH(ROW()-ROW($B$1),'Pasajeros Pre'!$O$2:$O$4995,0)),"")</f>
        <v>Tulum</v>
      </c>
      <c r="L5" s="25">
        <f>IFERROR(INDEX('Pasajeros Pre'!$K$2:K4998,MATCH(ROW()-ROW($B$1),'Pasajeros Pre'!$O$2:$O$4995,0)),"")</f>
        <v>45954.416666666664</v>
      </c>
      <c r="M5" s="16" t="str">
        <f>IFERROR(INDEX('Pasajeros Pre'!$L$2:L4998,MATCH(ROW()-ROW($B$1),'Pasajeros Pre'!$O$2:$O$4995,0)),"")</f>
        <v>J</v>
      </c>
      <c r="N5" s="25">
        <f t="shared" si="1"/>
        <v>20</v>
      </c>
      <c r="O5" s="15" t="str">
        <f>VLOOKUP(N5,'Time Chart'!$A$2:$D$25,4,0)</f>
        <v>19:00 A 19:59</v>
      </c>
      <c r="P5" s="25">
        <f t="shared" si="2"/>
        <v>11</v>
      </c>
      <c r="Q5" s="15" t="str">
        <f>VLOOKUP(P5,'Time Chart'!$A$2:$D$25,4,0)</f>
        <v>10:00 A 10:59</v>
      </c>
      <c r="R5" s="15" t="str">
        <f t="shared" si="3"/>
        <v>23/10/2025</v>
      </c>
      <c r="S5" s="16">
        <f>COUNTIFS(Hoja1!$R$2,"="&amp;R5)</f>
        <v>0</v>
      </c>
      <c r="T5" s="15" t="str">
        <f t="shared" si="4"/>
        <v>24/10/2025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activated</v>
      </c>
      <c r="C6" s="16" t="str">
        <f>IFERROR(INDEX('Pasajeros Pre'!$B$2:$B$195,MATCH(ROW()-ROW($A$1),'Pasajeros Pre'!$O$2:$O$195,0)),"")</f>
        <v>Aeromexico</v>
      </c>
      <c r="D6" s="16" t="str">
        <f>IFERROR(INDEX('Pasajeros Pre'!$C$2:C4999,MATCH(ROW()-ROW($B$1),'Pasajeros Pre'!$O$2:$O$4995,0)),"")</f>
        <v>E90</v>
      </c>
      <c r="E6" s="16" t="str">
        <f>IFERROR(INDEX('Pasajeros Pre'!$D$2:D4999,MATCH(ROW()-ROW($B$1),'Pasajeros Pre'!$O$2:$O$4995,0)),"")</f>
        <v>AM 2041</v>
      </c>
      <c r="F6" s="25">
        <f>IFERROR(INDEX('Pasajeros Pre'!$E$2:E4999,MATCH(ROW()-ROW($B$1),'Pasajeros Pre'!$O$2:$O$4995,0)),"")</f>
        <v>45953.862500000003</v>
      </c>
      <c r="G6" s="16" t="str">
        <f>IFERROR(INDEX('Pasajeros Pre'!$F$2:F4999,MATCH(ROW()-ROW($B$1),'Pasajeros Pre'!$O$2:$O$4995,0)),"")</f>
        <v>Oaxaca</v>
      </c>
      <c r="H6" s="16">
        <f>IFERROR(INDEX('Pasajeros Pre'!$G$2:G4999,MATCH(ROW()-ROW($B$1),'Pasajeros Pre'!$O$2:$O$4995,0)),"")</f>
        <v>3</v>
      </c>
      <c r="I6" s="16" t="str">
        <f>IFERROR(INDEX('Pasajeros Pre'!$H$2:H4999,MATCH(ROW()-ROW($B$1),'Pasajeros Pre'!$O$2:$O$4995,0)),"")</f>
        <v>111A</v>
      </c>
      <c r="J6" s="16" t="str">
        <f>IFERROR(INDEX('Pasajeros Pre'!$I$2:I4999,MATCH(ROW()-ROW($B$1),'Pasajeros Pre'!$O$2:$O$4995,0)),"")</f>
        <v>AM 878</v>
      </c>
      <c r="K6" s="16" t="str">
        <f>IFERROR(INDEX('Pasajeros Pre'!$J$2:J4999,MATCH(ROW()-ROW($B$1),'Pasajeros Pre'!$O$2:$O$4995,0)),"")</f>
        <v>Merida</v>
      </c>
      <c r="L6" s="25">
        <f>IFERROR(INDEX('Pasajeros Pre'!$K$2:K4999,MATCH(ROW()-ROW($B$1),'Pasajeros Pre'!$O$2:$O$4995,0)),"")</f>
        <v>45954.505555555559</v>
      </c>
      <c r="M6" s="16" t="str">
        <f>IFERROR(INDEX('Pasajeros Pre'!$L$2:L4999,MATCH(ROW()-ROW($B$1),'Pasajeros Pre'!$O$2:$O$4995,0)),"")</f>
        <v>J</v>
      </c>
      <c r="N6" s="25">
        <f t="shared" si="1"/>
        <v>21</v>
      </c>
      <c r="O6" s="15" t="str">
        <f>VLOOKUP(N6,'Time Chart'!$A$2:$D$25,4,0)</f>
        <v>20:00 A 20:59</v>
      </c>
      <c r="P6" s="25">
        <f t="shared" si="2"/>
        <v>13</v>
      </c>
      <c r="Q6" s="15" t="str">
        <f>VLOOKUP(P6,'Time Chart'!$A$2:$D$25,4,0)</f>
        <v>12:00 A 12:59</v>
      </c>
      <c r="R6" s="15" t="str">
        <f t="shared" si="3"/>
        <v>23/10/2025</v>
      </c>
      <c r="S6" s="16">
        <f>COUNTIFS(Hoja1!$R$2,"="&amp;R6)</f>
        <v>0</v>
      </c>
      <c r="T6" s="15" t="str">
        <f t="shared" si="4"/>
        <v>24/10/2025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activated</v>
      </c>
      <c r="C7" s="16" t="str">
        <f>IFERROR(INDEX('Pasajeros Pre'!$B$2:$B$195,MATCH(ROW()-ROW($A$1),'Pasajeros Pre'!$O$2:$O$195,0)),"")</f>
        <v>Aeromexico</v>
      </c>
      <c r="D7" s="16" t="str">
        <f>IFERROR(INDEX('Pasajeros Pre'!$C$2:C5000,MATCH(ROW()-ROW($B$1),'Pasajeros Pre'!$O$2:$O$4995,0)),"")</f>
        <v>E90</v>
      </c>
      <c r="E7" s="16" t="str">
        <f>IFERROR(INDEX('Pasajeros Pre'!$D$2:D5000,MATCH(ROW()-ROW($B$1),'Pasajeros Pre'!$O$2:$O$4995,0)),"")</f>
        <v>AM 871</v>
      </c>
      <c r="F7" s="25">
        <f>IFERROR(INDEX('Pasajeros Pre'!$E$2:E5000,MATCH(ROW()-ROW($B$1),'Pasajeros Pre'!$O$2:$O$4995,0)),"")</f>
        <v>45953.885416666664</v>
      </c>
      <c r="G7" s="16" t="str">
        <f>IFERROR(INDEX('Pasajeros Pre'!$F$2:F5000,MATCH(ROW()-ROW($B$1),'Pasajeros Pre'!$O$2:$O$4995,0)),"")</f>
        <v>Veracruz</v>
      </c>
      <c r="H7" s="16">
        <f>IFERROR(INDEX('Pasajeros Pre'!$G$2:G5000,MATCH(ROW()-ROW($B$1),'Pasajeros Pre'!$O$2:$O$4995,0)),"")</f>
        <v>3</v>
      </c>
      <c r="I7" s="16" t="str">
        <f>IFERROR(INDEX('Pasajeros Pre'!$H$2:H5000,MATCH(ROW()-ROW($B$1),'Pasajeros Pre'!$O$2:$O$4995,0)),"")</f>
        <v>111B</v>
      </c>
      <c r="J7" s="16" t="str">
        <f>IFERROR(INDEX('Pasajeros Pre'!$I$2:I5000,MATCH(ROW()-ROW($B$1),'Pasajeros Pre'!$O$2:$O$4995,0)),"")</f>
        <v>AM 592</v>
      </c>
      <c r="K7" s="16" t="str">
        <f>IFERROR(INDEX('Pasajeros Pre'!$J$2:J5000,MATCH(ROW()-ROW($B$1),'Pasajeros Pre'!$O$2:$O$4995,0)),"")</f>
        <v>Tulum</v>
      </c>
      <c r="L7" s="25">
        <f>IFERROR(INDEX('Pasajeros Pre'!$K$2:K5000,MATCH(ROW()-ROW($B$1),'Pasajeros Pre'!$O$2:$O$4995,0)),"")</f>
        <v>45954.354861111111</v>
      </c>
      <c r="M7" s="16" t="str">
        <f>IFERROR(INDEX('Pasajeros Pre'!$L$2:L5000,MATCH(ROW()-ROW($B$1),'Pasajeros Pre'!$O$2:$O$4995,0)),"")</f>
        <v>J</v>
      </c>
      <c r="N7" s="25">
        <f t="shared" si="1"/>
        <v>22</v>
      </c>
      <c r="O7" s="15" t="str">
        <f>VLOOKUP(N7,'Time Chart'!$A$2:$D$25,4,0)</f>
        <v>21:59 A 21:59</v>
      </c>
      <c r="P7" s="25">
        <f t="shared" si="2"/>
        <v>9</v>
      </c>
      <c r="Q7" s="15" t="str">
        <f>VLOOKUP(P7,'Time Chart'!$A$2:$D$25,4,0)</f>
        <v>08:00 A 08:59</v>
      </c>
      <c r="R7" s="15" t="str">
        <f t="shared" si="3"/>
        <v>23/10/2025</v>
      </c>
      <c r="S7" s="16">
        <f>COUNTIFS(Hoja1!$R$2,"="&amp;R7)</f>
        <v>0</v>
      </c>
      <c r="T7" s="15" t="str">
        <f t="shared" si="4"/>
        <v>24/10/2025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Departed from previous airport</v>
      </c>
      <c r="C8" s="16" t="str">
        <f>IFERROR(INDEX('Pasajeros Pre'!$B$2:$B$195,MATCH(ROW()-ROW($A$1),'Pasajeros Pre'!$O$2:$O$195,0)),"")</f>
        <v>Volaris</v>
      </c>
      <c r="D8" s="16">
        <f>IFERROR(INDEX('Pasajeros Pre'!$C$2:C5001,MATCH(ROW()-ROW($B$1),'Pasajeros Pre'!$O$2:$O$4995,0)),"")</f>
        <v>320</v>
      </c>
      <c r="E8" s="16" t="str">
        <f>IFERROR(INDEX('Pasajeros Pre'!$D$2:D5001,MATCH(ROW()-ROW($B$1),'Pasajeros Pre'!$O$2:$O$4995,0)),"")</f>
        <v>Y4 3534</v>
      </c>
      <c r="F8" s="25">
        <f>IFERROR(INDEX('Pasajeros Pre'!$E$2:E5001,MATCH(ROW()-ROW($B$1),'Pasajeros Pre'!$O$2:$O$4995,0)),"")</f>
        <v>45953.95</v>
      </c>
      <c r="G8" s="16" t="str">
        <f>IFERROR(INDEX('Pasajeros Pre'!$F$2:F5001,MATCH(ROW()-ROW($B$1),'Pasajeros Pre'!$O$2:$O$4995,0)),"")</f>
        <v>Cancun</v>
      </c>
      <c r="H8" s="16">
        <f>IFERROR(INDEX('Pasajeros Pre'!$G$2:G5001,MATCH(ROW()-ROW($B$1),'Pasajeros Pre'!$O$2:$O$4995,0)),"")</f>
        <v>2</v>
      </c>
      <c r="I8" s="16" t="str">
        <f>IFERROR(INDEX('Pasajeros Pre'!$H$2:H5001,MATCH(ROW()-ROW($B$1),'Pasajeros Pre'!$O$2:$O$4995,0)),"")</f>
        <v>109A</v>
      </c>
      <c r="J8" s="16" t="str">
        <f>IFERROR(INDEX('Pasajeros Pre'!$I$2:I5001,MATCH(ROW()-ROW($B$1),'Pasajeros Pre'!$O$2:$O$4995,0)),"")</f>
        <v>Y4 7110</v>
      </c>
      <c r="K8" s="16" t="str">
        <f>IFERROR(INDEX('Pasajeros Pre'!$J$2:J5001,MATCH(ROW()-ROW($B$1),'Pasajeros Pre'!$O$2:$O$4995,0)),"")</f>
        <v>Merida</v>
      </c>
      <c r="L8" s="25">
        <f>IFERROR(INDEX('Pasajeros Pre'!$K$2:K5001,MATCH(ROW()-ROW($B$1),'Pasajeros Pre'!$O$2:$O$4995,0)),"")</f>
        <v>45954.290277777778</v>
      </c>
      <c r="M8" s="16" t="str">
        <f>IFERROR(INDEX('Pasajeros Pre'!$L$2:L5001,MATCH(ROW()-ROW($B$1),'Pasajeros Pre'!$O$2:$O$4995,0)),"")</f>
        <v>J</v>
      </c>
      <c r="N8" s="25">
        <f t="shared" si="1"/>
        <v>23</v>
      </c>
      <c r="O8" s="15" t="str">
        <f>VLOOKUP(N8,'Time Chart'!$A$2:$D$25,4,0)</f>
        <v>22:00 A 22:59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23/10/2025</v>
      </c>
      <c r="S8" s="16">
        <f>COUNTIFS(Hoja1!$R$2,"="&amp;R8)</f>
        <v>0</v>
      </c>
      <c r="T8" s="15" t="str">
        <f t="shared" si="4"/>
        <v>24/10/2025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Departed from previous airport</v>
      </c>
      <c r="C9" s="16" t="str">
        <f>IFERROR(INDEX('Pasajeros Pre'!$B$2:$B$195,MATCH(ROW()-ROW($A$1),'Pasajeros Pre'!$O$2:$O$195,0)),"")</f>
        <v xml:space="preserve">Viva </v>
      </c>
      <c r="D9" s="16">
        <f>IFERROR(INDEX('Pasajeros Pre'!$C$2:C5002,MATCH(ROW()-ROW($B$1),'Pasajeros Pre'!$O$2:$O$4995,0)),"")</f>
        <v>320</v>
      </c>
      <c r="E9" s="16" t="str">
        <f>IFERROR(INDEX('Pasajeros Pre'!$D$2:D5002,MATCH(ROW()-ROW($B$1),'Pasajeros Pre'!$O$2:$O$4995,0)),"")</f>
        <v>VB 9407</v>
      </c>
      <c r="F9" s="25">
        <f>IFERROR(INDEX('Pasajeros Pre'!$E$2:E5002,MATCH(ROW()-ROW($B$1),'Pasajeros Pre'!$O$2:$O$4995,0)),"")</f>
        <v>45953.961805555555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1</v>
      </c>
      <c r="I9" s="16" t="str">
        <f>IFERROR(INDEX('Pasajeros Pre'!$H$2:H5002,MATCH(ROW()-ROW($B$1),'Pasajeros Pre'!$O$2:$O$4995,0)),"")</f>
        <v>107A</v>
      </c>
      <c r="J9" s="16" t="str">
        <f>IFERROR(INDEX('Pasajeros Pre'!$I$2:I5002,MATCH(ROW()-ROW($B$1),'Pasajeros Pre'!$O$2:$O$4995,0)),"")</f>
        <v>VB 9520</v>
      </c>
      <c r="K9" s="16" t="str">
        <f>IFERROR(INDEX('Pasajeros Pre'!$J$2:J5002,MATCH(ROW()-ROW($B$1),'Pasajeros Pre'!$O$2:$O$4995,0)),"")</f>
        <v>Guadalajara</v>
      </c>
      <c r="L9" s="25">
        <f>IFERROR(INDEX('Pasajeros Pre'!$K$2:K5002,MATCH(ROW()-ROW($B$1),'Pasajeros Pre'!$O$2:$O$4995,0)),"")</f>
        <v>45954.25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23/10/2025</v>
      </c>
      <c r="S9" s="16">
        <f>COUNTIFS(Hoja1!$R$2,"="&amp;R9)</f>
        <v>0</v>
      </c>
      <c r="T9" s="15" t="str">
        <f t="shared" si="4"/>
        <v>24/10/2025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Viva </v>
      </c>
      <c r="D10" s="16">
        <f>IFERROR(INDEX('Pasajeros Pre'!$C$2:C5003,MATCH(ROW()-ROW($B$1),'Pasajeros Pre'!$O$2:$O$4995,0)),"")</f>
        <v>321</v>
      </c>
      <c r="E10" s="16" t="str">
        <f>IFERROR(INDEX('Pasajeros Pre'!$D$2:D5003,MATCH(ROW()-ROW($B$1),'Pasajeros Pre'!$O$2:$O$4995,0)),"")</f>
        <v>VB 2288</v>
      </c>
      <c r="F10" s="25">
        <f>IFERROR(INDEX('Pasajeros Pre'!$E$2:E5003,MATCH(ROW()-ROW($B$1),'Pasajeros Pre'!$O$2:$O$4995,0)),"")</f>
        <v>45953.975694444445</v>
      </c>
      <c r="G10" s="16" t="str">
        <f>IFERROR(INDEX('Pasajeros Pre'!$F$2:F5003,MATCH(ROW()-ROW($B$1),'Pasajeros Pre'!$O$2:$O$4995,0)),"")</f>
        <v>Cancun</v>
      </c>
      <c r="H10" s="16">
        <f>IFERROR(INDEX('Pasajeros Pre'!$G$2:G5003,MATCH(ROW()-ROW($B$1),'Pasajeros Pre'!$O$2:$O$4995,0)),"")</f>
        <v>2</v>
      </c>
      <c r="I10" s="16">
        <f>IFERROR(INDEX('Pasajeros Pre'!$H$2:H5003,MATCH(ROW()-ROW($B$1),'Pasajeros Pre'!$O$2:$O$4995,0)),"")</f>
        <v>505</v>
      </c>
      <c r="J10" s="16" t="str">
        <f>IFERROR(INDEX('Pasajeros Pre'!$I$2:I5003,MATCH(ROW()-ROW($B$1),'Pasajeros Pre'!$O$2:$O$4995,0)),"")</f>
        <v>VB 2281</v>
      </c>
      <c r="K10" s="16" t="str">
        <f>IFERROR(INDEX('Pasajeros Pre'!$J$2:J5003,MATCH(ROW()-ROW($B$1),'Pasajeros Pre'!$O$2:$O$4995,0)),"")</f>
        <v>Cancun</v>
      </c>
      <c r="L10" s="25">
        <f>IFERROR(INDEX('Pasajeros Pre'!$K$2:K5003,MATCH(ROW()-ROW($B$1),'Pasajeros Pre'!$O$2:$O$4995,0)),"")</f>
        <v>45954.260416666664</v>
      </c>
      <c r="M10" s="16" t="str">
        <f>IFERROR(INDEX('Pasajeros Pre'!$L$2:L5003,MATCH(ROW()-ROW($B$1),'Pasajeros Pre'!$O$2:$O$4995,0)),"")</f>
        <v>J</v>
      </c>
      <c r="N10" s="25">
        <f t="shared" si="1"/>
        <v>24</v>
      </c>
      <c r="O10" s="15" t="str">
        <f>VLOOKUP(N10,'Time Chart'!$A$2:$D$25,4,0)</f>
        <v>23:00 A 23:59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23/10/2025</v>
      </c>
      <c r="S10" s="16">
        <f>COUNTIFS(Hoja1!$R$2,"="&amp;R10)</f>
        <v>0</v>
      </c>
      <c r="T10" s="15" t="str">
        <f t="shared" si="4"/>
        <v>24/10/2025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321</v>
      </c>
      <c r="E11" s="16" t="str">
        <f>IFERROR(INDEX('Pasajeros Pre'!$D$2:D5004,MATCH(ROW()-ROW($B$1),'Pasajeros Pre'!$O$2:$O$4995,0)),"")</f>
        <v>VB 9405</v>
      </c>
      <c r="F11" s="25">
        <f>IFERROR(INDEX('Pasajeros Pre'!$E$2:E5004,MATCH(ROW()-ROW($B$1),'Pasajeros Pre'!$O$2:$O$4995,0)),"")</f>
        <v>45953.986111111109</v>
      </c>
      <c r="G11" s="16" t="str">
        <f>IFERROR(INDEX('Pasajeros Pre'!$F$2:F5004,MATCH(ROW()-ROW($B$1),'Pasajeros Pre'!$O$2:$O$4995,0)),"")</f>
        <v>Monterrey</v>
      </c>
      <c r="H11" s="16">
        <f>IFERROR(INDEX('Pasajeros Pre'!$G$2:G5004,MATCH(ROW()-ROW($B$1),'Pasajeros Pre'!$O$2:$O$4995,0)),"")</f>
        <v>1</v>
      </c>
      <c r="I11" s="16" t="str">
        <f>IFERROR(INDEX('Pasajeros Pre'!$H$2:H5004,MATCH(ROW()-ROW($B$1),'Pasajeros Pre'!$O$2:$O$4995,0)),"")</f>
        <v>106B</v>
      </c>
      <c r="J11" s="16" t="str">
        <f>IFERROR(INDEX('Pasajeros Pre'!$I$2:I5004,MATCH(ROW()-ROW($B$1),'Pasajeros Pre'!$O$2:$O$4995,0)),"")</f>
        <v>VB 7382</v>
      </c>
      <c r="K11" s="16" t="str">
        <f>IFERROR(INDEX('Pasajeros Pre'!$J$2:J5004,MATCH(ROW()-ROW($B$1),'Pasajeros Pre'!$O$2:$O$4995,0)),"")</f>
        <v>Monterrey</v>
      </c>
      <c r="L11" s="25">
        <f>IFERROR(INDEX('Pasajeros Pre'!$K$2:K5004,MATCH(ROW()-ROW($B$1),'Pasajeros Pre'!$O$2:$O$4995,0)),"")</f>
        <v>45954.25</v>
      </c>
      <c r="M11" s="16" t="str">
        <f>IFERROR(INDEX('Pasajeros Pre'!$L$2:L5004,MATCH(ROW()-ROW($B$1),'Pasajeros Pre'!$O$2:$O$4995,0)),"")</f>
        <v>J</v>
      </c>
      <c r="N11" s="25">
        <f t="shared" si="1"/>
        <v>24</v>
      </c>
      <c r="O11" s="15" t="str">
        <f>VLOOKUP(N11,'Time Chart'!$A$2:$D$25,4,0)</f>
        <v>23:00 A 23:59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23/10/2025</v>
      </c>
      <c r="S11" s="16">
        <f>COUNTIFS(Hoja1!$R$2,"="&amp;R11)</f>
        <v>0</v>
      </c>
      <c r="T11" s="15" t="str">
        <f t="shared" si="4"/>
        <v>24/10/2025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321</v>
      </c>
      <c r="E12" s="16" t="str">
        <f>IFERROR(INDEX('Pasajeros Pre'!$D$2:D5005,MATCH(ROW()-ROW($B$1),'Pasajeros Pre'!$O$2:$O$4995,0)),"")</f>
        <v>VB 9523</v>
      </c>
      <c r="F12" s="25">
        <f>IFERROR(INDEX('Pasajeros Pre'!$E$2:E5005,MATCH(ROW()-ROW($B$1),'Pasajeros Pre'!$O$2:$O$4995,0)),"")</f>
        <v>45953.996527777781</v>
      </c>
      <c r="G12" s="16" t="str">
        <f>IFERROR(INDEX('Pasajeros Pre'!$F$2:F5005,MATCH(ROW()-ROW($B$1),'Pasajeros Pre'!$O$2:$O$4995,0)),"")</f>
        <v>Guadalajara</v>
      </c>
      <c r="H12" s="16">
        <f>IFERROR(INDEX('Pasajeros Pre'!$G$2:G5005,MATCH(ROW()-ROW($B$1),'Pasajeros Pre'!$O$2:$O$4995,0)),"")</f>
        <v>3</v>
      </c>
      <c r="I12" s="16" t="str">
        <f>IFERROR(INDEX('Pasajeros Pre'!$H$2:H5005,MATCH(ROW()-ROW($B$1),'Pasajeros Pre'!$O$2:$O$4995,0)),"")</f>
        <v>106A</v>
      </c>
      <c r="J12" s="16" t="str">
        <f>IFERROR(INDEX('Pasajeros Pre'!$I$2:I5005,MATCH(ROW()-ROW($B$1),'Pasajeros Pre'!$O$2:$O$4995,0)),"")</f>
        <v>VB 9410</v>
      </c>
      <c r="K12" s="16" t="str">
        <f>IFERROR(INDEX('Pasajeros Pre'!$J$2:J5005,MATCH(ROW()-ROW($B$1),'Pasajeros Pre'!$O$2:$O$4995,0)),"")</f>
        <v>Merida</v>
      </c>
      <c r="L12" s="25">
        <f>IFERROR(INDEX('Pasajeros Pre'!$K$2:K5005,MATCH(ROW()-ROW($B$1),'Pasajeros Pre'!$O$2:$O$4995,0)),"")</f>
        <v>45954.25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23/10/2025</v>
      </c>
      <c r="S12" s="16">
        <f>COUNTIFS(Hoja1!$R$2,"="&amp;R12)</f>
        <v>0</v>
      </c>
      <c r="T12" s="15" t="str">
        <f t="shared" si="4"/>
        <v>24/10/2025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Departed from previous airport</v>
      </c>
      <c r="C13" s="16" t="str">
        <f>IFERROR(INDEX('Pasajeros Pre'!$B$2:$B$195,MATCH(ROW()-ROW($A$1),'Pasajeros Pre'!$O$2:$O$195,0)),"")</f>
        <v>Volaris</v>
      </c>
      <c r="D13" s="16" t="str">
        <f>IFERROR(INDEX('Pasajeros Pre'!$C$2:C5006,MATCH(ROW()-ROW($B$1),'Pasajeros Pre'!$O$2:$O$4995,0)),"")</f>
        <v>32N</v>
      </c>
      <c r="E13" s="16" t="str">
        <f>IFERROR(INDEX('Pasajeros Pre'!$D$2:D5006,MATCH(ROW()-ROW($B$1),'Pasajeros Pre'!$O$2:$O$4995,0)),"")</f>
        <v>Y4 3296</v>
      </c>
      <c r="F13" s="25">
        <f>IFERROR(INDEX('Pasajeros Pre'!$E$2:E5006,MATCH(ROW()-ROW($B$1),'Pasajeros Pre'!$O$2:$O$4995,0)),"")</f>
        <v>45954.039583333331</v>
      </c>
      <c r="G13" s="16" t="str">
        <f>IFERROR(INDEX('Pasajeros Pre'!$F$2:F5006,MATCH(ROW()-ROW($B$1),'Pasajeros Pre'!$O$2:$O$4995,0)),"")</f>
        <v>Tijuana</v>
      </c>
      <c r="H13" s="16">
        <f>IFERROR(INDEX('Pasajeros Pre'!$G$2:G5006,MATCH(ROW()-ROW($B$1),'Pasajeros Pre'!$O$2:$O$4995,0)),"")</f>
        <v>3</v>
      </c>
      <c r="I13" s="16" t="str">
        <f>IFERROR(INDEX('Pasajeros Pre'!$H$2:H5006,MATCH(ROW()-ROW($B$1),'Pasajeros Pre'!$O$2:$O$4995,0)),"")</f>
        <v>109B</v>
      </c>
      <c r="J13" s="16" t="str">
        <f>IFERROR(INDEX('Pasajeros Pre'!$I$2:I5006,MATCH(ROW()-ROW($B$1),'Pasajeros Pre'!$O$2:$O$4995,0)),"")</f>
        <v>Y4 3297</v>
      </c>
      <c r="K13" s="16" t="str">
        <f>IFERROR(INDEX('Pasajeros Pre'!$J$2:J5006,MATCH(ROW()-ROW($B$1),'Pasajeros Pre'!$O$2:$O$4995,0)),"")</f>
        <v>Tijuana</v>
      </c>
      <c r="L13" s="25">
        <f>IFERROR(INDEX('Pasajeros Pre'!$K$2:K5006,MATCH(ROW()-ROW($B$1),'Pasajeros Pre'!$O$2:$O$4995,0)),"")</f>
        <v>45954.099305555559</v>
      </c>
      <c r="M13" s="16" t="str">
        <f>IFERROR(INDEX('Pasajeros Pre'!$L$2:L5006,MATCH(ROW()-ROW($B$1),'Pasajeros Pre'!$O$2:$O$4995,0)),"")</f>
        <v>J</v>
      </c>
      <c r="N13" s="25">
        <f t="shared" si="1"/>
        <v>1</v>
      </c>
      <c r="O13" s="15" t="str">
        <f>VLOOKUP(N13,'Time Chart'!$A$2:$D$25,4,0)</f>
        <v>00:00 A 00:59</v>
      </c>
      <c r="P13" s="25">
        <f t="shared" si="2"/>
        <v>3</v>
      </c>
      <c r="Q13" s="15" t="str">
        <f>VLOOKUP(P13,'Time Chart'!$A$2:$D$25,4,0)</f>
        <v>02:00 A 02:59</v>
      </c>
      <c r="R13" s="15" t="str">
        <f t="shared" si="3"/>
        <v>24/10/2025</v>
      </c>
      <c r="S13" s="16">
        <f>COUNTIFS(Hoja1!$R$2,"="&amp;R13)</f>
        <v>1</v>
      </c>
      <c r="T13" s="15" t="str">
        <f t="shared" si="4"/>
        <v>24/10/2025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 xml:space="preserve">Mexicana de Aviación </v>
      </c>
      <c r="D14" s="16" t="str">
        <f>IFERROR(INDEX('Pasajeros Pre'!$C$2:C5007,MATCH(ROW()-ROW($B$1),'Pasajeros Pre'!$O$2:$O$4995,0)),"")</f>
        <v>E95</v>
      </c>
      <c r="E14" s="16" t="str">
        <f>IFERROR(INDEX('Pasajeros Pre'!$D$2:D5007,MATCH(ROW()-ROW($B$1),'Pasajeros Pre'!$O$2:$O$4995,0)),"")</f>
        <v>XN 1205</v>
      </c>
      <c r="F14" s="25">
        <f>IFERROR(INDEX('Pasajeros Pre'!$E$2:E5007,MATCH(ROW()-ROW($B$1),'Pasajeros Pre'!$O$2:$O$4995,0)),"")</f>
        <v>45954.134722222225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2</v>
      </c>
      <c r="I14" s="16" t="str">
        <f>IFERROR(INDEX('Pasajeros Pre'!$H$2:H5007,MATCH(ROW()-ROW($B$1),'Pasajeros Pre'!$O$2:$O$4995,0)),"")</f>
        <v>108B</v>
      </c>
      <c r="J14" s="16" t="str">
        <f>IFERROR(INDEX('Pasajeros Pre'!$I$2:I5007,MATCH(ROW()-ROW($B$1),'Pasajeros Pre'!$O$2:$O$4995,0)),"")</f>
        <v>XN 1260</v>
      </c>
      <c r="K14" s="16" t="str">
        <f>IFERROR(INDEX('Pasajeros Pre'!$J$2:J5007,MATCH(ROW()-ROW($B$1),'Pasajeros Pre'!$O$2:$O$4995,0)),"")</f>
        <v>Mazatlan</v>
      </c>
      <c r="L14" s="25">
        <f>IFERROR(INDEX('Pasajeros Pre'!$K$2:K5007,MATCH(ROW()-ROW($B$1),'Pasajeros Pre'!$O$2:$O$4995,0)),"")</f>
        <v>45954.357638888891</v>
      </c>
      <c r="M14" s="16" t="str">
        <f>IFERROR(INDEX('Pasajeros Pre'!$L$2:L5007,MATCH(ROW()-ROW($B$1),'Pasajeros Pre'!$O$2:$O$4995,0)),"")</f>
        <v>J</v>
      </c>
      <c r="N14" s="25">
        <f t="shared" si="1"/>
        <v>4</v>
      </c>
      <c r="O14" s="15" t="str">
        <f>VLOOKUP(N14,'Time Chart'!$A$2:$D$25,4,0)</f>
        <v>03:00 A 03:59</v>
      </c>
      <c r="P14" s="25">
        <f t="shared" si="2"/>
        <v>9</v>
      </c>
      <c r="Q14" s="15" t="str">
        <f>VLOOKUP(P14,'Time Chart'!$A$2:$D$25,4,0)</f>
        <v>08:00 A 08:59</v>
      </c>
      <c r="R14" s="15" t="str">
        <f t="shared" si="3"/>
        <v>24/10/2025</v>
      </c>
      <c r="S14" s="16">
        <f>COUNTIFS(Hoja1!$R$2,"="&amp;R14)</f>
        <v>1</v>
      </c>
      <c r="T14" s="15" t="str">
        <f t="shared" si="4"/>
        <v>24/10/2025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771</v>
      </c>
      <c r="F15" s="25">
        <f>IFERROR(INDEX('Pasajeros Pre'!$E$2:E5008,MATCH(ROW()-ROW($B$1),'Pasajeros Pre'!$O$2:$O$4995,0)),"")</f>
        <v>45954.225694444445</v>
      </c>
      <c r="G15" s="16" t="str">
        <f>IFERROR(INDEX('Pasajeros Pre'!$F$2:F5008,MATCH(ROW()-ROW($B$1),'Pasajeros Pre'!$O$2:$O$4995,0)),"")</f>
        <v>Bogota</v>
      </c>
      <c r="H15" s="16">
        <f>IFERROR(INDEX('Pasajeros Pre'!$G$2:G5008,MATCH(ROW()-ROW($B$1),'Pasajeros Pre'!$O$2:$O$4995,0)),"")</f>
        <v>6</v>
      </c>
      <c r="I15" s="16" t="str">
        <f>IFERROR(INDEX('Pasajeros Pre'!$H$2:H5008,MATCH(ROW()-ROW($B$1),'Pasajeros Pre'!$O$2:$O$4995,0)),"")</f>
        <v>114A</v>
      </c>
      <c r="J15" s="16" t="str">
        <f>IFERROR(INDEX('Pasajeros Pre'!$I$2:I5008,MATCH(ROW()-ROW($B$1),'Pasajeros Pre'!$O$2:$O$4995,0)),"")</f>
        <v>VB 9532</v>
      </c>
      <c r="K15" s="16" t="str">
        <f>IFERROR(INDEX('Pasajeros Pre'!$J$2:J5008,MATCH(ROW()-ROW($B$1),'Pasajeros Pre'!$O$2:$O$4995,0)),"")</f>
        <v>Matamoros</v>
      </c>
      <c r="L15" s="25">
        <f>IFERROR(INDEX('Pasajeros Pre'!$K$2:K5008,MATCH(ROW()-ROW($B$1),'Pasajeros Pre'!$O$2:$O$4995,0)),"")</f>
        <v>45954.277777777781</v>
      </c>
      <c r="M15" s="16" t="str">
        <f>IFERROR(INDEX('Pasajeros Pre'!$L$2:L5008,MATCH(ROW()-ROW($B$1),'Pasajeros Pre'!$O$2:$O$4995,0)),"")</f>
        <v>J</v>
      </c>
      <c r="N15" s="25">
        <f t="shared" si="1"/>
        <v>6</v>
      </c>
      <c r="O15" s="15" t="str">
        <f>VLOOKUP(N15,'Time Chart'!$A$2:$D$25,4,0)</f>
        <v>05:00 A 05:59</v>
      </c>
      <c r="P15" s="25">
        <f t="shared" si="2"/>
        <v>7</v>
      </c>
      <c r="Q15" s="15" t="str">
        <f>VLOOKUP(P15,'Time Chart'!$A$2:$D$25,4,0)</f>
        <v>06:00 A 06:59</v>
      </c>
      <c r="R15" s="15" t="str">
        <f t="shared" si="3"/>
        <v>24/10/2025</v>
      </c>
      <c r="S15" s="16">
        <f>COUNTIFS(Hoja1!$R$2,"="&amp;R15)</f>
        <v>1</v>
      </c>
      <c r="T15" s="15" t="str">
        <f t="shared" si="4"/>
        <v>24/10/2025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7240</v>
      </c>
      <c r="F16" s="25">
        <f>IFERROR(INDEX('Pasajeros Pre'!$E$2:E5009,MATCH(ROW()-ROW($B$1),'Pasajeros Pre'!$O$2:$O$4995,0)),"")</f>
        <v>45954.309027777781</v>
      </c>
      <c r="G16" s="16" t="str">
        <f>IFERROR(INDEX('Pasajeros Pre'!$F$2:F5009,MATCH(ROW()-ROW($B$1),'Pasajeros Pre'!$O$2:$O$4995,0)),"")</f>
        <v>Guadalajara</v>
      </c>
      <c r="H16" s="16">
        <f>IFERROR(INDEX('Pasajeros Pre'!$G$2:G5009,MATCH(ROW()-ROW($B$1),'Pasajeros Pre'!$O$2:$O$4995,0)),"")</f>
        <v>1</v>
      </c>
      <c r="I16" s="16" t="str">
        <f>IFERROR(INDEX('Pasajeros Pre'!$H$2:H5009,MATCH(ROW()-ROW($B$1),'Pasajeros Pre'!$O$2:$O$4995,0)),"")</f>
        <v>106A</v>
      </c>
      <c r="J16" s="16" t="str">
        <f>IFERROR(INDEX('Pasajeros Pre'!$I$2:I5009,MATCH(ROW()-ROW($B$1),'Pasajeros Pre'!$O$2:$O$4995,0)),"")</f>
        <v>VB 7240</v>
      </c>
      <c r="K16" s="16" t="str">
        <f>IFERROR(INDEX('Pasajeros Pre'!$J$2:J5009,MATCH(ROW()-ROW($B$1),'Pasajeros Pre'!$O$2:$O$4995,0)),"")</f>
        <v>Tulum</v>
      </c>
      <c r="L16" s="25">
        <f>IFERROR(INDEX('Pasajeros Pre'!$K$2:K5009,MATCH(ROW()-ROW($B$1),'Pasajeros Pre'!$O$2:$O$4995,0)),"")</f>
        <v>45954.329861111109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24/10/2025</v>
      </c>
      <c r="S16" s="16">
        <f>COUNTIFS(Hoja1!$R$2,"="&amp;R16)</f>
        <v>1</v>
      </c>
      <c r="T16" s="15" t="str">
        <f t="shared" si="4"/>
        <v>24/10/2025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45954.3125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1</v>
      </c>
      <c r="I17" s="16">
        <f>IFERROR(INDEX('Pasajeros Pre'!$H$2:H5010,MATCH(ROW()-ROW($B$1),'Pasajeros Pre'!$O$2:$O$4995,0)),"")</f>
        <v>503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45954.333333333336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24/10/2025</v>
      </c>
      <c r="S17" s="16">
        <f>COUNTIFS(Hoja1!$R$2,"="&amp;R17)</f>
        <v>1</v>
      </c>
      <c r="T17" s="15" t="str">
        <f t="shared" si="4"/>
        <v>24/10/2025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2272</v>
      </c>
      <c r="F18" s="25">
        <f>IFERROR(INDEX('Pasajeros Pre'!$E$2:E5011,MATCH(ROW()-ROW($B$1),'Pasajeros Pre'!$O$2:$O$4995,0)),"")</f>
        <v>45954.319444444445</v>
      </c>
      <c r="G18" s="16" t="str">
        <f>IFERROR(INDEX('Pasajeros Pre'!$F$2:F5011,MATCH(ROW()-ROW($B$1),'Pasajeros Pre'!$O$2:$O$4995,0)),"")</f>
        <v>Cancun</v>
      </c>
      <c r="H18" s="16">
        <f>IFERROR(INDEX('Pasajeros Pre'!$G$2:G5011,MATCH(ROW()-ROW($B$1),'Pasajeros Pre'!$O$2:$O$4995,0)),"")</f>
        <v>2</v>
      </c>
      <c r="I18" s="16" t="str">
        <f>IFERROR(INDEX('Pasajeros Pre'!$H$2:H5011,MATCH(ROW()-ROW($B$1),'Pasajeros Pre'!$O$2:$O$4995,0)),"")</f>
        <v>106B</v>
      </c>
      <c r="J18" s="16" t="str">
        <f>IFERROR(INDEX('Pasajeros Pre'!$I$2:I5011,MATCH(ROW()-ROW($B$1),'Pasajeros Pre'!$O$2:$O$4995,0)),"")</f>
        <v>VB 2273</v>
      </c>
      <c r="K18" s="16" t="str">
        <f>IFERROR(INDEX('Pasajeros Pre'!$J$2:J5011,MATCH(ROW()-ROW($B$1),'Pasajeros Pre'!$O$2:$O$4995,0)),"")</f>
        <v>Cancun</v>
      </c>
      <c r="L18" s="25">
        <f>IFERROR(INDEX('Pasajeros Pre'!$K$2:K5011,MATCH(ROW()-ROW($B$1),'Pasajeros Pre'!$O$2:$O$4995,0)),"")</f>
        <v>45954.354166666664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24/10/2025</v>
      </c>
      <c r="S18" s="16">
        <f>COUNTIFS(Hoja1!$R$2,"="&amp;R18)</f>
        <v>1</v>
      </c>
      <c r="T18" s="15" t="str">
        <f t="shared" si="4"/>
        <v>24/10/2025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321</v>
      </c>
      <c r="E19" s="16" t="str">
        <f>IFERROR(INDEX('Pasajeros Pre'!$D$2:D5012,MATCH(ROW()-ROW($B$1),'Pasajeros Pre'!$O$2:$O$4995,0)),"")</f>
        <v>VB 7350</v>
      </c>
      <c r="F19" s="25">
        <f>IFERROR(INDEX('Pasajeros Pre'!$E$2:E5012,MATCH(ROW()-ROW($B$1),'Pasajeros Pre'!$O$2:$O$4995,0)),"")</f>
        <v>45954.329861111109</v>
      </c>
      <c r="G19" s="16" t="str">
        <f>IFERROR(INDEX('Pasajeros Pre'!$F$2:F5012,MATCH(ROW()-ROW($B$1),'Pasajeros Pre'!$O$2:$O$4995,0)),"")</f>
        <v>Merida</v>
      </c>
      <c r="H19" s="16">
        <f>IFERROR(INDEX('Pasajeros Pre'!$G$2:G5012,MATCH(ROW()-ROW($B$1),'Pasajeros Pre'!$O$2:$O$4995,0)),"")</f>
        <v>2</v>
      </c>
      <c r="I19" s="16" t="str">
        <f>IFERROR(INDEX('Pasajeros Pre'!$H$2:H5012,MATCH(ROW()-ROW($B$1),'Pasajeros Pre'!$O$2:$O$4995,0)),"")</f>
        <v>115B</v>
      </c>
      <c r="J19" s="16" t="str">
        <f>IFERROR(INDEX('Pasajeros Pre'!$I$2:I5012,MATCH(ROW()-ROW($B$1),'Pasajeros Pre'!$O$2:$O$4995,0)),"")</f>
        <v>VB 7350</v>
      </c>
      <c r="K19" s="16" t="str">
        <f>IFERROR(INDEX('Pasajeros Pre'!$J$2:J5012,MATCH(ROW()-ROW($B$1),'Pasajeros Pre'!$O$2:$O$4995,0)),"")</f>
        <v>Puerto Vallarta</v>
      </c>
      <c r="L19" s="25">
        <f>IFERROR(INDEX('Pasajeros Pre'!$K$2:K5012,MATCH(ROW()-ROW($B$1),'Pasajeros Pre'!$O$2:$O$4995,0)),"")</f>
        <v>45954.357638888891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24/10/2025</v>
      </c>
      <c r="S19" s="16">
        <f>COUNTIFS(Hoja1!$R$2,"="&amp;R19)</f>
        <v>1</v>
      </c>
      <c r="T19" s="15" t="str">
        <f t="shared" si="4"/>
        <v>24/10/2025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activated</v>
      </c>
      <c r="C20" s="16" t="str">
        <f>IFERROR(INDEX('Pasajeros Pre'!$B$2:$B$195,MATCH(ROW()-ROW($A$1),'Pasajeros Pre'!$O$2:$O$195,0)),"")</f>
        <v>Volaris</v>
      </c>
      <c r="D20" s="16" t="str">
        <f>IFERROR(INDEX('Pasajeros Pre'!$C$2:C5013,MATCH(ROW()-ROW($B$1),'Pasajeros Pre'!$O$2:$O$4995,0)),"")</f>
        <v>32N</v>
      </c>
      <c r="E20" s="16" t="str">
        <f>IFERROR(INDEX('Pasajeros Pre'!$D$2:D5013,MATCH(ROW()-ROW($B$1),'Pasajeros Pre'!$O$2:$O$4995,0)),"")</f>
        <v>Y4 1290</v>
      </c>
      <c r="F20" s="25">
        <f>IFERROR(INDEX('Pasajeros Pre'!$E$2:E5013,MATCH(ROW()-ROW($B$1),'Pasajeros Pre'!$O$2:$O$4995,0)),"")</f>
        <v>45954.335416666669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109A</v>
      </c>
      <c r="J20" s="16" t="str">
        <f>IFERROR(INDEX('Pasajeros Pre'!$I$2:I5013,MATCH(ROW()-ROW($B$1),'Pasajeros Pre'!$O$2:$O$4995,0)),"")</f>
        <v>Y4 3533</v>
      </c>
      <c r="K20" s="16" t="str">
        <f>IFERROR(INDEX('Pasajeros Pre'!$J$2:J5013,MATCH(ROW()-ROW($B$1),'Pasajeros Pre'!$O$2:$O$4995,0)),"")</f>
        <v>Cancun</v>
      </c>
      <c r="L20" s="25">
        <f>IFERROR(INDEX('Pasajeros Pre'!$K$2:K5013,MATCH(ROW()-ROW($B$1),'Pasajeros Pre'!$O$2:$O$4995,0)),"")</f>
        <v>45954.365277777775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24/10/2025</v>
      </c>
      <c r="S20" s="16">
        <f>COUNTIFS(Hoja1!$R$2,"="&amp;R20)</f>
        <v>1</v>
      </c>
      <c r="T20" s="15" t="str">
        <f t="shared" si="4"/>
        <v>24/10/2025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VB 7332</v>
      </c>
      <c r="F21" s="25">
        <f>IFERROR(INDEX('Pasajeros Pre'!$E$2:E5014,MATCH(ROW()-ROW($B$1),'Pasajeros Pre'!$O$2:$O$4995,0)),"")</f>
        <v>45954.336805555555</v>
      </c>
      <c r="G21" s="16" t="str">
        <f>IFERROR(INDEX('Pasajeros Pre'!$F$2:F5014,MATCH(ROW()-ROW($B$1),'Pasajeros Pre'!$O$2:$O$4995,0)),"")</f>
        <v>Monterrey</v>
      </c>
      <c r="H21" s="16">
        <f>IFERROR(INDEX('Pasajeros Pre'!$G$2:G5014,MATCH(ROW()-ROW($B$1),'Pasajeros Pre'!$O$2:$O$4995,0)),"")</f>
        <v>1</v>
      </c>
      <c r="I21" s="16">
        <f>IFERROR(INDEX('Pasajeros Pre'!$H$2:H5014,MATCH(ROW()-ROW($B$1),'Pasajeros Pre'!$O$2:$O$4995,0)),"")</f>
        <v>505</v>
      </c>
      <c r="J21" s="16" t="str">
        <f>IFERROR(INDEX('Pasajeros Pre'!$I$2:I5014,MATCH(ROW()-ROW($B$1),'Pasajeros Pre'!$O$2:$O$4995,0)),"")</f>
        <v>VB 7332</v>
      </c>
      <c r="K21" s="16" t="str">
        <f>IFERROR(INDEX('Pasajeros Pre'!$J$2:J5014,MATCH(ROW()-ROW($B$1),'Pasajeros Pre'!$O$2:$O$4995,0)),"")</f>
        <v>Villahermosa</v>
      </c>
      <c r="L21" s="25">
        <f>IFERROR(INDEX('Pasajeros Pre'!$K$2:K5014,MATCH(ROW()-ROW($B$1),'Pasajeros Pre'!$O$2:$O$4995,0)),"")</f>
        <v>45954.357638888891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24/10/2025</v>
      </c>
      <c r="S21" s="16">
        <f>COUNTIFS(Hoja1!$R$2,"="&amp;R21)</f>
        <v>1</v>
      </c>
      <c r="T21" s="15" t="str">
        <f t="shared" si="4"/>
        <v>24/10/2025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287</v>
      </c>
      <c r="F22" s="25">
        <f>IFERROR(INDEX('Pasajeros Pre'!$E$2:E5015,MATCH(ROW()-ROW($B$1),'Pasajeros Pre'!$O$2:$O$4995,0)),"")</f>
        <v>45954.371527777781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110B</v>
      </c>
      <c r="J22" s="16" t="str">
        <f>IFERROR(INDEX('Pasajeros Pre'!$I$2:I5015,MATCH(ROW()-ROW($B$1),'Pasajeros Pre'!$O$2:$O$4995,0)),"")</f>
        <v>AM 2436</v>
      </c>
      <c r="K22" s="16" t="str">
        <f>IFERROR(INDEX('Pasajeros Pre'!$J$2:J5015,MATCH(ROW()-ROW($B$1),'Pasajeros Pre'!$O$2:$O$4995,0)),"")</f>
        <v>Colima</v>
      </c>
      <c r="L22" s="25">
        <f>IFERROR(INDEX('Pasajeros Pre'!$K$2:K5015,MATCH(ROW()-ROW($B$1),'Pasajeros Pre'!$O$2:$O$4995,0)),"")</f>
        <v>45954.399305555555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10</v>
      </c>
      <c r="Q22" s="15" t="str">
        <f>VLOOKUP(P22,'Time Chart'!$A$2:$D$25,4,0)</f>
        <v>09:00 A 09:59</v>
      </c>
      <c r="R22" s="15" t="str">
        <f t="shared" si="3"/>
        <v>24/10/2025</v>
      </c>
      <c r="S22" s="16">
        <f>COUNTIFS(Hoja1!$R$2,"="&amp;R22)</f>
        <v>1</v>
      </c>
      <c r="T22" s="15" t="str">
        <f t="shared" si="4"/>
        <v>24/10/2025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320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45954.395833333336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2</v>
      </c>
      <c r="I23" s="16" t="str">
        <f>IFERROR(INDEX('Pasajeros Pre'!$H$2:H5016,MATCH(ROW()-ROW($B$1),'Pasajeros Pre'!$O$2:$O$4995,0)),"")</f>
        <v>106B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45954.430555555555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24/10/2025</v>
      </c>
      <c r="S23" s="16">
        <f>COUNTIFS(Hoja1!$R$2,"="&amp;R23)</f>
        <v>1</v>
      </c>
      <c r="T23" s="15" t="str">
        <f t="shared" si="4"/>
        <v>24/10/2025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>Aerus</v>
      </c>
      <c r="D24" s="16" t="str">
        <f>IFERROR(INDEX('Pasajeros Pre'!$C$2:C5017,MATCH(ROW()-ROW($B$1),'Pasajeros Pre'!$O$2:$O$4995,0)),"")</f>
        <v>CNF</v>
      </c>
      <c r="E24" s="16" t="str">
        <f>IFERROR(INDEX('Pasajeros Pre'!$D$2:D5017,MATCH(ROW()-ROW($B$1),'Pasajeros Pre'!$O$2:$O$4995,0)),"")</f>
        <v>ZV 341</v>
      </c>
      <c r="F24" s="25">
        <f>IFERROR(INDEX('Pasajeros Pre'!$E$2:E5017,MATCH(ROW()-ROW($B$1),'Pasajeros Pre'!$O$2:$O$4995,0)),"")</f>
        <v>45954.40625</v>
      </c>
      <c r="G24" s="16" t="str">
        <f>IFERROR(INDEX('Pasajeros Pre'!$F$2:F5017,MATCH(ROW()-ROW($B$1),'Pasajeros Pre'!$O$2:$O$4995,0)),"")</f>
        <v>San Luis Potosi</v>
      </c>
      <c r="H24" s="16">
        <f>IFERROR(INDEX('Pasajeros Pre'!$G$2:G5017,MATCH(ROW()-ROW($B$1),'Pasajeros Pre'!$O$2:$O$4995,0)),"")</f>
        <v>1</v>
      </c>
      <c r="I24" s="16">
        <f>IFERROR(INDEX('Pasajeros Pre'!$H$2:H5017,MATCH(ROW()-ROW($B$1),'Pasajeros Pre'!$O$2:$O$4995,0)),"")</f>
        <v>501</v>
      </c>
      <c r="J24" s="16" t="str">
        <f>IFERROR(INDEX('Pasajeros Pre'!$I$2:I5017,MATCH(ROW()-ROW($B$1),'Pasajeros Pre'!$O$2:$O$4995,0)),"")</f>
        <v>ZV 360</v>
      </c>
      <c r="K24" s="16" t="str">
        <f>IFERROR(INDEX('Pasajeros Pre'!$J$2:J5017,MATCH(ROW()-ROW($B$1),'Pasajeros Pre'!$O$2:$O$4995,0)),"")</f>
        <v>Ciudad Victoria</v>
      </c>
      <c r="L24" s="25">
        <f>IFERROR(INDEX('Pasajeros Pre'!$K$2:K5017,MATCH(ROW()-ROW($B$1),'Pasajeros Pre'!$O$2:$O$4995,0)),"")</f>
        <v>45954.427777777775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24/10/2025</v>
      </c>
      <c r="S24" s="16">
        <f>COUNTIFS(Hoja1!$R$2,"="&amp;R24)</f>
        <v>1</v>
      </c>
      <c r="T24" s="15" t="str">
        <f t="shared" si="4"/>
        <v>24/10/2025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320</v>
      </c>
      <c r="E25" s="16" t="str">
        <f>IFERROR(INDEX('Pasajeros Pre'!$D$2:D5018,MATCH(ROW()-ROW($B$1),'Pasajeros Pre'!$O$2:$O$4995,0)),"")</f>
        <v>VB 9401</v>
      </c>
      <c r="F25" s="25">
        <f>IFERROR(INDEX('Pasajeros Pre'!$E$2:E5018,MATCH(ROW()-ROW($B$1),'Pasajeros Pre'!$O$2:$O$4995,0)),"")</f>
        <v>45954.420138888891</v>
      </c>
      <c r="G25" s="16" t="str">
        <f>IFERROR(INDEX('Pasajeros Pre'!$F$2:F5018,MATCH(ROW()-ROW($B$1),'Pasajeros Pre'!$O$2:$O$4995,0)),"")</f>
        <v>Monterrey</v>
      </c>
      <c r="H25" s="16">
        <f>IFERROR(INDEX('Pasajeros Pre'!$G$2:G5018,MATCH(ROW()-ROW($B$1),'Pasajeros Pre'!$O$2:$O$4995,0)),"")</f>
        <v>2</v>
      </c>
      <c r="I25" s="16" t="str">
        <f>IFERROR(INDEX('Pasajeros Pre'!$H$2:H5018,MATCH(ROW()-ROW($B$1),'Pasajeros Pre'!$O$2:$O$4995,0)),"")</f>
        <v>107B</v>
      </c>
      <c r="J25" s="16" t="str">
        <f>IFERROR(INDEX('Pasajeros Pre'!$I$2:I5018,MATCH(ROW()-ROW($B$1),'Pasajeros Pre'!$O$2:$O$4995,0)),"")</f>
        <v>VB 9402</v>
      </c>
      <c r="K25" s="16" t="str">
        <f>IFERROR(INDEX('Pasajeros Pre'!$J$2:J5018,MATCH(ROW()-ROW($B$1),'Pasajeros Pre'!$O$2:$O$4995,0)),"")</f>
        <v>Monterrey</v>
      </c>
      <c r="L25" s="25">
        <f>IFERROR(INDEX('Pasajeros Pre'!$K$2:K5018,MATCH(ROW()-ROW($B$1),'Pasajeros Pre'!$O$2:$O$4995,0)),"")</f>
        <v>45954.454861111109</v>
      </c>
      <c r="M25" s="16" t="str">
        <f>IFERROR(INDEX('Pasajeros Pre'!$L$2:L5018,MATCH(ROW()-ROW($B$1),'Pasajeros Pre'!$O$2:$O$4995,0)),"")</f>
        <v>J</v>
      </c>
      <c r="N25" s="25">
        <f t="shared" si="1"/>
        <v>11</v>
      </c>
      <c r="O25" s="15" t="str">
        <f>VLOOKUP(N25,'Time Chart'!$A$2:$D$25,4,0)</f>
        <v>10:00 A 10:59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24/10/2025</v>
      </c>
      <c r="S25" s="16">
        <f>COUNTIFS(Hoja1!$R$2,"="&amp;R25)</f>
        <v>1</v>
      </c>
      <c r="T25" s="15" t="str">
        <f t="shared" si="4"/>
        <v>24/10/2025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321</v>
      </c>
      <c r="E26" s="16" t="str">
        <f>IFERROR(INDEX('Pasajeros Pre'!$D$2:D5019,MATCH(ROW()-ROW($B$1),'Pasajeros Pre'!$O$2:$O$4995,0)),"")</f>
        <v>VB 7428</v>
      </c>
      <c r="F26" s="25">
        <f>IFERROR(INDEX('Pasajeros Pre'!$E$2:E5019,MATCH(ROW()-ROW($B$1),'Pasajeros Pre'!$O$2:$O$4995,0)),"")</f>
        <v>45954.427083333336</v>
      </c>
      <c r="G26" s="16" t="str">
        <f>IFERROR(INDEX('Pasajeros Pre'!$F$2:F5019,MATCH(ROW()-ROW($B$1),'Pasajeros Pre'!$O$2:$O$4995,0)),"")</f>
        <v>Tijuana</v>
      </c>
      <c r="H26" s="16">
        <f>IFERROR(INDEX('Pasajeros Pre'!$G$2:G5019,MATCH(ROW()-ROW($B$1),'Pasajeros Pre'!$O$2:$O$4995,0)),"")</f>
        <v>1</v>
      </c>
      <c r="I26" s="16" t="str">
        <f>IFERROR(INDEX('Pasajeros Pre'!$H$2:H5019,MATCH(ROW()-ROW($B$1),'Pasajeros Pre'!$O$2:$O$4995,0)),"")</f>
        <v>115B</v>
      </c>
      <c r="J26" s="16" t="str">
        <f>IFERROR(INDEX('Pasajeros Pre'!$I$2:I5019,MATCH(ROW()-ROW($B$1),'Pasajeros Pre'!$O$2:$O$4995,0)),"")</f>
        <v>VB 7428</v>
      </c>
      <c r="K26" s="16" t="str">
        <f>IFERROR(INDEX('Pasajeros Pre'!$J$2:J5019,MATCH(ROW()-ROW($B$1),'Pasajeros Pre'!$O$2:$O$4995,0)),"")</f>
        <v>Tuxtla Gutierrez</v>
      </c>
      <c r="L26" s="25">
        <f>IFERROR(INDEX('Pasajeros Pre'!$K$2:K5019,MATCH(ROW()-ROW($B$1),'Pasajeros Pre'!$O$2:$O$4995,0)),"")</f>
        <v>45954.454861111109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24/10/2025</v>
      </c>
      <c r="S26" s="16">
        <f>COUNTIFS(Hoja1!$R$2,"="&amp;R26)</f>
        <v>1</v>
      </c>
      <c r="T26" s="15" t="str">
        <f t="shared" si="4"/>
        <v>24/10/2025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320</v>
      </c>
      <c r="E27" s="16" t="str">
        <f>IFERROR(INDEX('Pasajeros Pre'!$D$2:D5020,MATCH(ROW()-ROW($B$1),'Pasajeros Pre'!$O$2:$O$4995,0)),"")</f>
        <v>VB 9533</v>
      </c>
      <c r="F27" s="25">
        <f>IFERROR(INDEX('Pasajeros Pre'!$E$2:E5020,MATCH(ROW()-ROW($B$1),'Pasajeros Pre'!$O$2:$O$4995,0)),"")</f>
        <v>45954.427083333336</v>
      </c>
      <c r="G27" s="16" t="str">
        <f>IFERROR(INDEX('Pasajeros Pre'!$F$2:F5020,MATCH(ROW()-ROW($B$1),'Pasajeros Pre'!$O$2:$O$4995,0)),"")</f>
        <v>Matamoros</v>
      </c>
      <c r="H27" s="16">
        <f>IFERROR(INDEX('Pasajeros Pre'!$G$2:G5020,MATCH(ROW()-ROW($B$1),'Pasajeros Pre'!$O$2:$O$4995,0)),"")</f>
        <v>1</v>
      </c>
      <c r="I27" s="16" t="str">
        <f>IFERROR(INDEX('Pasajeros Pre'!$H$2:H5020,MATCH(ROW()-ROW($B$1),'Pasajeros Pre'!$O$2:$O$4995,0)),"")</f>
        <v>106A</v>
      </c>
      <c r="J27" s="16" t="str">
        <f>IFERROR(INDEX('Pasajeros Pre'!$I$2:I5020,MATCH(ROW()-ROW($B$1),'Pasajeros Pre'!$O$2:$O$4995,0)),"")</f>
        <v>VB 9312</v>
      </c>
      <c r="K27" s="16" t="str">
        <f>IFERROR(INDEX('Pasajeros Pre'!$J$2:J5020,MATCH(ROW()-ROW($B$1),'Pasajeros Pre'!$O$2:$O$4995,0)),"")</f>
        <v>Ixtapa Zihuatanejo</v>
      </c>
      <c r="L27" s="25">
        <f>IFERROR(INDEX('Pasajeros Pre'!$K$2:K5020,MATCH(ROW()-ROW($B$1),'Pasajeros Pre'!$O$2:$O$4995,0)),"")</f>
        <v>45954.454861111109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24/10/2025</v>
      </c>
      <c r="S27" s="16">
        <f>COUNTIFS(Hoja1!$R$2,"="&amp;R27)</f>
        <v>1</v>
      </c>
      <c r="T27" s="15" t="str">
        <f t="shared" si="4"/>
        <v>24/10/2025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321</v>
      </c>
      <c r="E28" s="16" t="str">
        <f>IFERROR(INDEX('Pasajeros Pre'!$D$2:D5021,MATCH(ROW()-ROW($B$1),'Pasajeros Pre'!$O$2:$O$4995,0)),"")</f>
        <v>VB 9223</v>
      </c>
      <c r="F28" s="25">
        <f>IFERROR(INDEX('Pasajeros Pre'!$E$2:E5021,MATCH(ROW()-ROW($B$1),'Pasajeros Pre'!$O$2:$O$4995,0)),"")</f>
        <v>45954.430555555555</v>
      </c>
      <c r="G28" s="16" t="str">
        <f>IFERROR(INDEX('Pasajeros Pre'!$F$2:F5021,MATCH(ROW()-ROW($B$1),'Pasajeros Pre'!$O$2:$O$4995,0)),"")</f>
        <v>Puerto Escondido</v>
      </c>
      <c r="H28" s="16">
        <f>IFERROR(INDEX('Pasajeros Pre'!$G$2:G5021,MATCH(ROW()-ROW($B$1),'Pasajeros Pre'!$O$2:$O$4995,0)),"")</f>
        <v>2</v>
      </c>
      <c r="I28" s="16" t="str">
        <f>IFERROR(INDEX('Pasajeros Pre'!$H$2:H5021,MATCH(ROW()-ROW($B$1),'Pasajeros Pre'!$O$2:$O$4995,0)),"")</f>
        <v>107A</v>
      </c>
      <c r="J28" s="16" t="str">
        <f>IFERROR(INDEX('Pasajeros Pre'!$I$2:I5021,MATCH(ROW()-ROW($B$1),'Pasajeros Pre'!$O$2:$O$4995,0)),"")</f>
        <v>VB 9294</v>
      </c>
      <c r="K28" s="16" t="str">
        <f>IFERROR(INDEX('Pasajeros Pre'!$J$2:J5021,MATCH(ROW()-ROW($B$1),'Pasajeros Pre'!$O$2:$O$4995,0)),"")</f>
        <v>Huatulco</v>
      </c>
      <c r="L28" s="25">
        <f>IFERROR(INDEX('Pasajeros Pre'!$K$2:K5021,MATCH(ROW()-ROW($B$1),'Pasajeros Pre'!$O$2:$O$4995,0)),"")</f>
        <v>45954.461805555555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12</v>
      </c>
      <c r="Q28" s="15" t="str">
        <f>VLOOKUP(P28,'Time Chart'!$A$2:$D$25,4,0)</f>
        <v>11:00 A 11:59</v>
      </c>
      <c r="R28" s="15" t="str">
        <f t="shared" si="3"/>
        <v>24/10/2025</v>
      </c>
      <c r="S28" s="16">
        <f>COUNTIFS(Hoja1!$R$2,"="&amp;R28)</f>
        <v>1</v>
      </c>
      <c r="T28" s="15" t="str">
        <f t="shared" si="4"/>
        <v>24/10/2025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320</v>
      </c>
      <c r="E29" s="16" t="str">
        <f>IFERROR(INDEX('Pasajeros Pre'!$D$2:D5022,MATCH(ROW()-ROW($B$1),'Pasajeros Pre'!$O$2:$O$4995,0)),"")</f>
        <v>VB 9411</v>
      </c>
      <c r="F29" s="25">
        <f>IFERROR(INDEX('Pasajeros Pre'!$E$2:E5022,MATCH(ROW()-ROW($B$1),'Pasajeros Pre'!$O$2:$O$4995,0)),"")</f>
        <v>45954.430555555555</v>
      </c>
      <c r="G29" s="16" t="str">
        <f>IFERROR(INDEX('Pasajeros Pre'!$F$2:F5022,MATCH(ROW()-ROW($B$1),'Pasajeros Pre'!$O$2:$O$4995,0)),"")</f>
        <v>Merida</v>
      </c>
      <c r="H29" s="16">
        <f>IFERROR(INDEX('Pasajeros Pre'!$G$2:G5022,MATCH(ROW()-ROW($B$1),'Pasajeros Pre'!$O$2:$O$4995,0)),"")</f>
        <v>2</v>
      </c>
      <c r="I29" s="16">
        <f>IFERROR(INDEX('Pasajeros Pre'!$H$2:H5022,MATCH(ROW()-ROW($B$1),'Pasajeros Pre'!$O$2:$O$4995,0)),"")</f>
        <v>502</v>
      </c>
      <c r="J29" s="16" t="str">
        <f>IFERROR(INDEX('Pasajeros Pre'!$I$2:I5022,MATCH(ROW()-ROW($B$1),'Pasajeros Pre'!$O$2:$O$4995,0)),"")</f>
        <v>VB 9450</v>
      </c>
      <c r="K29" s="16" t="str">
        <f>IFERROR(INDEX('Pasajeros Pre'!$J$2:J5022,MATCH(ROW()-ROW($B$1),'Pasajeros Pre'!$O$2:$O$4995,0)),"")</f>
        <v>Nuevo Laredo</v>
      </c>
      <c r="L29" s="25">
        <f>IFERROR(INDEX('Pasajeros Pre'!$K$2:K5022,MATCH(ROW()-ROW($B$1),'Pasajeros Pre'!$O$2:$O$4995,0)),"")</f>
        <v>45954.451388888891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11</v>
      </c>
      <c r="Q29" s="15" t="str">
        <f>VLOOKUP(P29,'Time Chart'!$A$2:$D$25,4,0)</f>
        <v>10:00 A 10:59</v>
      </c>
      <c r="R29" s="15" t="str">
        <f t="shared" si="3"/>
        <v>24/10/2025</v>
      </c>
      <c r="S29" s="16">
        <f>COUNTIFS(Hoja1!$R$2,"="&amp;R29)</f>
        <v>1</v>
      </c>
      <c r="T29" s="15" t="str">
        <f t="shared" si="4"/>
        <v>24/10/2025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320</v>
      </c>
      <c r="E30" s="16" t="str">
        <f>IFERROR(INDEX('Pasajeros Pre'!$D$2:D5023,MATCH(ROW()-ROW($B$1),'Pasajeros Pre'!$O$2:$O$4995,0)),"")</f>
        <v>VB 7442</v>
      </c>
      <c r="F30" s="25">
        <f>IFERROR(INDEX('Pasajeros Pre'!$E$2:E5023,MATCH(ROW()-ROW($B$1),'Pasajeros Pre'!$O$2:$O$4995,0)),"")</f>
        <v>45954.451388888891</v>
      </c>
      <c r="G30" s="16" t="str">
        <f>IFERROR(INDEX('Pasajeros Pre'!$F$2:F5023,MATCH(ROW()-ROW($B$1),'Pasajeros Pre'!$O$2:$O$4995,0)),"")</f>
        <v>San Jose Del Cabo</v>
      </c>
      <c r="H30" s="16">
        <f>IFERROR(INDEX('Pasajeros Pre'!$G$2:G5023,MATCH(ROW()-ROW($B$1),'Pasajeros Pre'!$O$2:$O$4995,0)),"")</f>
        <v>1</v>
      </c>
      <c r="I30" s="16">
        <f>IFERROR(INDEX('Pasajeros Pre'!$H$2:H5023,MATCH(ROW()-ROW($B$1),'Pasajeros Pre'!$O$2:$O$4995,0)),"")</f>
        <v>505</v>
      </c>
      <c r="J30" s="16" t="str">
        <f>IFERROR(INDEX('Pasajeros Pre'!$I$2:I5023,MATCH(ROW()-ROW($B$1),'Pasajeros Pre'!$O$2:$O$4995,0)),"")</f>
        <v>VB 7442</v>
      </c>
      <c r="K30" s="16" t="str">
        <f>IFERROR(INDEX('Pasajeros Pre'!$J$2:J5023,MATCH(ROW()-ROW($B$1),'Pasajeros Pre'!$O$2:$O$4995,0)),"")</f>
        <v>Cancun</v>
      </c>
      <c r="L30" s="25">
        <f>IFERROR(INDEX('Pasajeros Pre'!$K$2:K5023,MATCH(ROW()-ROW($B$1),'Pasajeros Pre'!$O$2:$O$4995,0)),"")</f>
        <v>45954.472222222219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12</v>
      </c>
      <c r="Q30" s="15" t="str">
        <f>VLOOKUP(P30,'Time Chart'!$A$2:$D$25,4,0)</f>
        <v>11:00 A 11:59</v>
      </c>
      <c r="R30" s="15" t="str">
        <f t="shared" si="3"/>
        <v>24/10/2025</v>
      </c>
      <c r="S30" s="16">
        <f>COUNTIFS(Hoja1!$R$2,"="&amp;R30)</f>
        <v>1</v>
      </c>
      <c r="T30" s="15" t="str">
        <f t="shared" si="4"/>
        <v>24/10/2025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>Volaris</v>
      </c>
      <c r="D31" s="16">
        <f>IFERROR(INDEX('Pasajeros Pre'!$C$2:C5024,MATCH(ROW()-ROW($B$1),'Pasajeros Pre'!$O$2:$O$4995,0)),"")</f>
        <v>320</v>
      </c>
      <c r="E31" s="16" t="str">
        <f>IFERROR(INDEX('Pasajeros Pre'!$D$2:D5024,MATCH(ROW()-ROW($B$1),'Pasajeros Pre'!$O$2:$O$4995,0)),"")</f>
        <v>Y4 7111</v>
      </c>
      <c r="F31" s="25">
        <f>IFERROR(INDEX('Pasajeros Pre'!$E$2:E5024,MATCH(ROW()-ROW($B$1),'Pasajeros Pre'!$O$2:$O$4995,0)),"")</f>
        <v>45954.472916666666</v>
      </c>
      <c r="G31" s="16" t="str">
        <f>IFERROR(INDEX('Pasajeros Pre'!$F$2:F5024,MATCH(ROW()-ROW($B$1),'Pasajeros Pre'!$O$2:$O$4995,0)),"")</f>
        <v>Merida</v>
      </c>
      <c r="H31" s="16">
        <f>IFERROR(INDEX('Pasajeros Pre'!$G$2:G5024,MATCH(ROW()-ROW($B$1),'Pasajeros Pre'!$O$2:$O$4995,0)),"")</f>
        <v>2</v>
      </c>
      <c r="I31" s="16" t="str">
        <f>IFERROR(INDEX('Pasajeros Pre'!$H$2:H5024,MATCH(ROW()-ROW($B$1),'Pasajeros Pre'!$O$2:$O$4995,0)),"")</f>
        <v>109A</v>
      </c>
      <c r="J31" s="16" t="str">
        <f>IFERROR(INDEX('Pasajeros Pre'!$I$2:I5024,MATCH(ROW()-ROW($B$1),'Pasajeros Pre'!$O$2:$O$4995,0)),"")</f>
        <v>Y4 7120</v>
      </c>
      <c r="K31" s="16" t="str">
        <f>IFERROR(INDEX('Pasajeros Pre'!$J$2:J5024,MATCH(ROW()-ROW($B$1),'Pasajeros Pre'!$O$2:$O$4995,0)),"")</f>
        <v>San Jose Del Cabo</v>
      </c>
      <c r="L31" s="25">
        <f>IFERROR(INDEX('Pasajeros Pre'!$K$2:K5024,MATCH(ROW()-ROW($B$1),'Pasajeros Pre'!$O$2:$O$4995,0)),"")</f>
        <v>45954.504166666666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13</v>
      </c>
      <c r="Q31" s="15" t="str">
        <f>VLOOKUP(P31,'Time Chart'!$A$2:$D$25,4,0)</f>
        <v>12:00 A 12:59</v>
      </c>
      <c r="R31" s="15" t="str">
        <f t="shared" si="3"/>
        <v>24/10/2025</v>
      </c>
      <c r="S31" s="16">
        <f>COUNTIFS(Hoja1!$R$2,"="&amp;R31)</f>
        <v>1</v>
      </c>
      <c r="T31" s="15" t="str">
        <f t="shared" si="4"/>
        <v>24/10/2025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7438</v>
      </c>
      <c r="F32" s="25">
        <f>IFERROR(INDEX('Pasajeros Pre'!$E$2:E5025,MATCH(ROW()-ROW($B$1),'Pasajeros Pre'!$O$2:$O$4995,0)),"")</f>
        <v>45954.486111111109</v>
      </c>
      <c r="G32" s="16" t="str">
        <f>IFERROR(INDEX('Pasajeros Pre'!$F$2:F5025,MATCH(ROW()-ROW($B$1),'Pasajeros Pre'!$O$2:$O$4995,0)),"")</f>
        <v>Ciudad Juarez</v>
      </c>
      <c r="H32" s="16">
        <f>IFERROR(INDEX('Pasajeros Pre'!$G$2:G5025,MATCH(ROW()-ROW($B$1),'Pasajeros Pre'!$O$2:$O$4995,0)),"")</f>
        <v>2</v>
      </c>
      <c r="I32" s="16">
        <f>IFERROR(INDEX('Pasajeros Pre'!$H$2:H5025,MATCH(ROW()-ROW($B$1),'Pasajeros Pre'!$O$2:$O$4995,0)),"")</f>
        <v>502</v>
      </c>
      <c r="J32" s="16" t="str">
        <f>IFERROR(INDEX('Pasajeros Pre'!$I$2:I5025,MATCH(ROW()-ROW($B$1),'Pasajeros Pre'!$O$2:$O$4995,0)),"")</f>
        <v>VB 7438</v>
      </c>
      <c r="K32" s="16" t="str">
        <f>IFERROR(INDEX('Pasajeros Pre'!$J$2:J5025,MATCH(ROW()-ROW($B$1),'Pasajeros Pre'!$O$2:$O$4995,0)),"")</f>
        <v>Cancun</v>
      </c>
      <c r="L32" s="25">
        <f>IFERROR(INDEX('Pasajeros Pre'!$K$2:K5025,MATCH(ROW()-ROW($B$1),'Pasajeros Pre'!$O$2:$O$4995,0)),"")</f>
        <v>45954.506944444445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24/10/2025</v>
      </c>
      <c r="S32" s="16">
        <f>COUNTIFS(Hoja1!$R$2,"="&amp;R32)</f>
        <v>1</v>
      </c>
      <c r="T32" s="15" t="str">
        <f t="shared" si="4"/>
        <v>24/10/2025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321</v>
      </c>
      <c r="E33" s="16" t="str">
        <f>IFERROR(INDEX('Pasajeros Pre'!$D$2:D5026,MATCH(ROW()-ROW($B$1),'Pasajeros Pre'!$O$2:$O$4995,0)),"")</f>
        <v>VB 7416</v>
      </c>
      <c r="F33" s="25">
        <f>IFERROR(INDEX('Pasajeros Pre'!$E$2:E5026,MATCH(ROW()-ROW($B$1),'Pasajeros Pre'!$O$2:$O$4995,0)),"")</f>
        <v>45954.489583333336</v>
      </c>
      <c r="G33" s="16" t="str">
        <f>IFERROR(INDEX('Pasajeros Pre'!$F$2:F5026,MATCH(ROW()-ROW($B$1),'Pasajeros Pre'!$O$2:$O$4995,0)),"")</f>
        <v>Cancun</v>
      </c>
      <c r="H33" s="16">
        <f>IFERROR(INDEX('Pasajeros Pre'!$G$2:G5026,MATCH(ROW()-ROW($B$1),'Pasajeros Pre'!$O$2:$O$4995,0)),"")</f>
        <v>1</v>
      </c>
      <c r="I33" s="16" t="str">
        <f>IFERROR(INDEX('Pasajeros Pre'!$H$2:H5026,MATCH(ROW()-ROW($B$1),'Pasajeros Pre'!$O$2:$O$4995,0)),"")</f>
        <v>107B</v>
      </c>
      <c r="J33" s="16" t="str">
        <f>IFERROR(INDEX('Pasajeros Pre'!$I$2:I5026,MATCH(ROW()-ROW($B$1),'Pasajeros Pre'!$O$2:$O$4995,0)),"")</f>
        <v>VB 7416</v>
      </c>
      <c r="K33" s="16" t="str">
        <f>IFERROR(INDEX('Pasajeros Pre'!$J$2:J5026,MATCH(ROW()-ROW($B$1),'Pasajeros Pre'!$O$2:$O$4995,0)),"")</f>
        <v>Culiacan</v>
      </c>
      <c r="L33" s="25">
        <f>IFERROR(INDEX('Pasajeros Pre'!$K$2:K5026,MATCH(ROW()-ROW($B$1),'Pasajeros Pre'!$O$2:$O$4995,0)),"")</f>
        <v>45954.517361111109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24/10/2025</v>
      </c>
      <c r="S33" s="16">
        <f>COUNTIFS(Hoja1!$R$2,"="&amp;R33)</f>
        <v>1</v>
      </c>
      <c r="T33" s="15" t="str">
        <f t="shared" si="4"/>
        <v>24/10/2025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>Aeromexico</v>
      </c>
      <c r="D34" s="16" t="str">
        <f>IFERROR(INDEX('Pasajeros Pre'!$C$2:C5027,MATCH(ROW()-ROW($B$1),'Pasajeros Pre'!$O$2:$O$4995,0)),"")</f>
        <v>7S8</v>
      </c>
      <c r="E34" s="16" t="str">
        <f>IFERROR(INDEX('Pasajeros Pre'!$D$2:D5027,MATCH(ROW()-ROW($B$1),'Pasajeros Pre'!$O$2:$O$4995,0)),"")</f>
        <v>AM 589</v>
      </c>
      <c r="F34" s="25">
        <f>IFERROR(INDEX('Pasajeros Pre'!$E$2:E5027,MATCH(ROW()-ROW($B$1),'Pasajeros Pre'!$O$2:$O$4995,0)),"")</f>
        <v>45954.490277777775</v>
      </c>
      <c r="G34" s="16" t="str">
        <f>IFERROR(INDEX('Pasajeros Pre'!$F$2:F5027,MATCH(ROW()-ROW($B$1),'Pasajeros Pre'!$O$2:$O$4995,0)),"")</f>
        <v>Cancun</v>
      </c>
      <c r="H34" s="16">
        <f>IFERROR(INDEX('Pasajeros Pre'!$G$2:G5027,MATCH(ROW()-ROW($B$1),'Pasajeros Pre'!$O$2:$O$4995,0)),"")</f>
        <v>3</v>
      </c>
      <c r="I34" s="16" t="str">
        <f>IFERROR(INDEX('Pasajeros Pre'!$H$2:H5027,MATCH(ROW()-ROW($B$1),'Pasajeros Pre'!$O$2:$O$4995,0)),"")</f>
        <v>110B</v>
      </c>
      <c r="J34" s="16" t="str">
        <f>IFERROR(INDEX('Pasajeros Pre'!$I$2:I5027,MATCH(ROW()-ROW($B$1),'Pasajeros Pre'!$O$2:$O$4995,0)),"")</f>
        <v>AM 528</v>
      </c>
      <c r="K34" s="16" t="str">
        <f>IFERROR(INDEX('Pasajeros Pre'!$J$2:J5027,MATCH(ROW()-ROW($B$1),'Pasajeros Pre'!$O$2:$O$4995,0)),"")</f>
        <v>Cancun</v>
      </c>
      <c r="L34" s="25">
        <f>IFERROR(INDEX('Pasajeros Pre'!$K$2:K5027,MATCH(ROW()-ROW($B$1),'Pasajeros Pre'!$O$2:$O$4995,0)),"")</f>
        <v>45954.552083333336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14</v>
      </c>
      <c r="Q34" s="15" t="str">
        <f>VLOOKUP(P34,'Time Chart'!$A$2:$D$25,4,0)</f>
        <v>13:00 A 13:59</v>
      </c>
      <c r="R34" s="15" t="str">
        <f t="shared" si="3"/>
        <v>24/10/2025</v>
      </c>
      <c r="S34" s="16">
        <f>COUNTIFS(Hoja1!$R$2,"="&amp;R34)</f>
        <v>1</v>
      </c>
      <c r="T34" s="15" t="str">
        <f t="shared" si="4"/>
        <v>24/10/2025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E90</v>
      </c>
      <c r="E35" s="16" t="str">
        <f>IFERROR(INDEX('Pasajeros Pre'!$D$2:D5028,MATCH(ROW()-ROW($B$1),'Pasajeros Pre'!$O$2:$O$4995,0)),"")</f>
        <v>AM 2781</v>
      </c>
      <c r="F35" s="25">
        <f>IFERROR(INDEX('Pasajeros Pre'!$E$2:E5028,MATCH(ROW()-ROW($B$1),'Pasajeros Pre'!$O$2:$O$4995,0)),"")</f>
        <v>45954.491666666669</v>
      </c>
      <c r="G35" s="16" t="str">
        <f>IFERROR(INDEX('Pasajeros Pre'!$F$2:F5028,MATCH(ROW()-ROW($B$1),'Pasajeros Pre'!$O$2:$O$4995,0)),"")</f>
        <v>Houston</v>
      </c>
      <c r="H35" s="16">
        <f>IFERROR(INDEX('Pasajeros Pre'!$G$2:G5028,MATCH(ROW()-ROW($B$1),'Pasajeros Pre'!$O$2:$O$4995,0)),"")</f>
        <v>7</v>
      </c>
      <c r="I35" s="16" t="str">
        <f>IFERROR(INDEX('Pasajeros Pre'!$H$2:H5028,MATCH(ROW()-ROW($B$1),'Pasajeros Pre'!$O$2:$O$4995,0)),"")</f>
        <v>113A</v>
      </c>
      <c r="J35" s="16" t="str">
        <f>IFERROR(INDEX('Pasajeros Pre'!$I$2:I5028,MATCH(ROW()-ROW($B$1),'Pasajeros Pre'!$O$2:$O$4995,0)),"")</f>
        <v>AM 2782</v>
      </c>
      <c r="K35" s="16" t="str">
        <f>IFERROR(INDEX('Pasajeros Pre'!$J$2:J5028,MATCH(ROW()-ROW($B$1),'Pasajeros Pre'!$O$2:$O$4995,0)),"")</f>
        <v>Mcallen Mission</v>
      </c>
      <c r="L35" s="25">
        <f>IFERROR(INDEX('Pasajeros Pre'!$K$2:K5028,MATCH(ROW()-ROW($B$1),'Pasajeros Pre'!$O$2:$O$4995,0)),"")</f>
        <v>45954.533333333333</v>
      </c>
      <c r="M35" s="16" t="str">
        <f>IFERROR(INDEX('Pasajeros Pre'!$L$2:L5028,MATCH(ROW()-ROW($B$1),'Pasajeros Pre'!$O$2:$O$4995,0)),"")</f>
        <v>J</v>
      </c>
      <c r="N35" s="25">
        <f t="shared" si="1"/>
        <v>12</v>
      </c>
      <c r="O35" s="15" t="str">
        <f>VLOOKUP(N35,'Time Chart'!$A$2:$D$25,4,0)</f>
        <v>11:00 A 11:59</v>
      </c>
      <c r="P35" s="25">
        <f t="shared" si="2"/>
        <v>13</v>
      </c>
      <c r="Q35" s="15" t="str">
        <f>VLOOKUP(P35,'Time Chart'!$A$2:$D$25,4,0)</f>
        <v>12:00 A 12:59</v>
      </c>
      <c r="R35" s="15" t="str">
        <f t="shared" si="3"/>
        <v>24/10/2025</v>
      </c>
      <c r="S35" s="16">
        <f>COUNTIFS(Hoja1!$R$2,"="&amp;R35)</f>
        <v>1</v>
      </c>
      <c r="T35" s="15" t="str">
        <f t="shared" si="4"/>
        <v>24/10/2025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320</v>
      </c>
      <c r="E36" s="16" t="str">
        <f>IFERROR(INDEX('Pasajeros Pre'!$D$2:D5029,MATCH(ROW()-ROW($B$1),'Pasajeros Pre'!$O$2:$O$4995,0)),"")</f>
        <v>VB 7446</v>
      </c>
      <c r="F36" s="25">
        <f>IFERROR(INDEX('Pasajeros Pre'!$E$2:E5029,MATCH(ROW()-ROW($B$1),'Pasajeros Pre'!$O$2:$O$4995,0)),"")</f>
        <v>45954.503472222219</v>
      </c>
      <c r="G36" s="16" t="str">
        <f>IFERROR(INDEX('Pasajeros Pre'!$F$2:F5029,MATCH(ROW()-ROW($B$1),'Pasajeros Pre'!$O$2:$O$4995,0)),"")</f>
        <v>Hermosillo</v>
      </c>
      <c r="H36" s="16">
        <f>IFERROR(INDEX('Pasajeros Pre'!$G$2:G5029,MATCH(ROW()-ROW($B$1),'Pasajeros Pre'!$O$2:$O$4995,0)),"")</f>
        <v>1</v>
      </c>
      <c r="I36" s="16" t="str">
        <f>IFERROR(INDEX('Pasajeros Pre'!$H$2:H5029,MATCH(ROW()-ROW($B$1),'Pasajeros Pre'!$O$2:$O$4995,0)),"")</f>
        <v>115B</v>
      </c>
      <c r="J36" s="16" t="str">
        <f>IFERROR(INDEX('Pasajeros Pre'!$I$2:I5029,MATCH(ROW()-ROW($B$1),'Pasajeros Pre'!$O$2:$O$4995,0)),"")</f>
        <v>VB 7446</v>
      </c>
      <c r="K36" s="16" t="str">
        <f>IFERROR(INDEX('Pasajeros Pre'!$J$2:J5029,MATCH(ROW()-ROW($B$1),'Pasajeros Pre'!$O$2:$O$4995,0)),"")</f>
        <v>Tulum</v>
      </c>
      <c r="L36" s="25">
        <f>IFERROR(INDEX('Pasajeros Pre'!$K$2:K5029,MATCH(ROW()-ROW($B$1),'Pasajeros Pre'!$O$2:$O$4995,0)),"")</f>
        <v>45954.53125</v>
      </c>
      <c r="M36" s="16" t="str">
        <f>IFERROR(INDEX('Pasajeros Pre'!$L$2:L5029,MATCH(ROW()-ROW($B$1),'Pasajeros Pre'!$O$2:$O$4995,0)),"")</f>
        <v>J</v>
      </c>
      <c r="N36" s="25">
        <f t="shared" si="1"/>
        <v>13</v>
      </c>
      <c r="O36" s="15" t="str">
        <f>VLOOKUP(N36,'Time Chart'!$A$2:$D$25,4,0)</f>
        <v>12:00 A 12:59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24/10/2025</v>
      </c>
      <c r="S36" s="16">
        <f>COUNTIFS(Hoja1!$R$2,"="&amp;R36)</f>
        <v>1</v>
      </c>
      <c r="T36" s="15" t="str">
        <f t="shared" si="4"/>
        <v>24/10/2025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321</v>
      </c>
      <c r="E37" s="16" t="str">
        <f>IFERROR(INDEX('Pasajeros Pre'!$D$2:D5030,MATCH(ROW()-ROW($B$1),'Pasajeros Pre'!$O$2:$O$4995,0)),"")</f>
        <v>VB 7351</v>
      </c>
      <c r="F37" s="25">
        <f>IFERROR(INDEX('Pasajeros Pre'!$E$2:E5030,MATCH(ROW()-ROW($B$1),'Pasajeros Pre'!$O$2:$O$4995,0)),"")</f>
        <v>45954.510416666664</v>
      </c>
      <c r="G37" s="16" t="str">
        <f>IFERROR(INDEX('Pasajeros Pre'!$F$2:F5030,MATCH(ROW()-ROW($B$1),'Pasajeros Pre'!$O$2:$O$4995,0)),"")</f>
        <v>Puerto Vallarta</v>
      </c>
      <c r="H37" s="16">
        <f>IFERROR(INDEX('Pasajeros Pre'!$G$2:G5030,MATCH(ROW()-ROW($B$1),'Pasajeros Pre'!$O$2:$O$4995,0)),"")</f>
        <v>1</v>
      </c>
      <c r="I37" s="16" t="str">
        <f>IFERROR(INDEX('Pasajeros Pre'!$H$2:H5030,MATCH(ROW()-ROW($B$1),'Pasajeros Pre'!$O$2:$O$4995,0)),"")</f>
        <v>106A</v>
      </c>
      <c r="J37" s="16" t="str">
        <f>IFERROR(INDEX('Pasajeros Pre'!$I$2:I5030,MATCH(ROW()-ROW($B$1),'Pasajeros Pre'!$O$2:$O$4995,0)),"")</f>
        <v>VB 7351</v>
      </c>
      <c r="K37" s="16" t="str">
        <f>IFERROR(INDEX('Pasajeros Pre'!$J$2:J5030,MATCH(ROW()-ROW($B$1),'Pasajeros Pre'!$O$2:$O$4995,0)),"")</f>
        <v>Merida</v>
      </c>
      <c r="L37" s="25">
        <f>IFERROR(INDEX('Pasajeros Pre'!$K$2:K5030,MATCH(ROW()-ROW($B$1),'Pasajeros Pre'!$O$2:$O$4995,0)),"")</f>
        <v>45954.541666666664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14</v>
      </c>
      <c r="Q37" s="15" t="str">
        <f>VLOOKUP(P37,'Time Chart'!$A$2:$D$25,4,0)</f>
        <v>13:00 A 13:59</v>
      </c>
      <c r="R37" s="15" t="str">
        <f t="shared" si="3"/>
        <v>24/10/2025</v>
      </c>
      <c r="S37" s="16">
        <f>COUNTIFS(Hoja1!$R$2,"="&amp;R37)</f>
        <v>1</v>
      </c>
      <c r="T37" s="15" t="str">
        <f t="shared" si="4"/>
        <v>24/10/2025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Mexicana de Aviación </v>
      </c>
      <c r="D38" s="16">
        <f>IFERROR(INDEX('Pasajeros Pre'!$C$2:C5031,MATCH(ROW()-ROW($B$1),'Pasajeros Pre'!$O$2:$O$4995,0)),"")</f>
        <v>738</v>
      </c>
      <c r="E38" s="16" t="str">
        <f>IFERROR(INDEX('Pasajeros Pre'!$D$2:D5031,MATCH(ROW()-ROW($B$1),'Pasajeros Pre'!$O$2:$O$4995,0)),"")</f>
        <v>XN 1261</v>
      </c>
      <c r="F38" s="25">
        <f>IFERROR(INDEX('Pasajeros Pre'!$E$2:E5031,MATCH(ROW()-ROW($B$1),'Pasajeros Pre'!$O$2:$O$4995,0)),"")</f>
        <v>45954.517361111109</v>
      </c>
      <c r="G38" s="16" t="str">
        <f>IFERROR(INDEX('Pasajeros Pre'!$F$2:F5031,MATCH(ROW()-ROW($B$1),'Pasajeros Pre'!$O$2:$O$4995,0)),"")</f>
        <v>Mazatlan</v>
      </c>
      <c r="H38" s="16">
        <f>IFERROR(INDEX('Pasajeros Pre'!$G$2:G5031,MATCH(ROW()-ROW($B$1),'Pasajeros Pre'!$O$2:$O$4995,0)),"")</f>
        <v>2</v>
      </c>
      <c r="I38" s="16" t="str">
        <f>IFERROR(INDEX('Pasajeros Pre'!$H$2:H5031,MATCH(ROW()-ROW($B$1),'Pasajeros Pre'!$O$2:$O$4995,0)),"")</f>
        <v>108B</v>
      </c>
      <c r="J38" s="16">
        <f>IFERROR(INDEX('Pasajeros Pre'!$I$2:I5031,MATCH(ROW()-ROW($B$1),'Pasajeros Pre'!$O$2:$O$4995,0)),"")</f>
        <v>0</v>
      </c>
      <c r="K38" s="16" t="str">
        <f>IFERROR(INDEX('Pasajeros Pre'!$J$2:J5031,MATCH(ROW()-ROW($B$1),'Pasajeros Pre'!$O$2:$O$4995,0)),"")</f>
        <v/>
      </c>
      <c r="L38" s="25">
        <f>IFERROR(INDEX('Pasajeros Pre'!$K$2:K5031,MATCH(ROW()-ROW($B$1),'Pasajeros Pre'!$O$2:$O$4995,0)),"")</f>
        <v>0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</v>
      </c>
      <c r="Q38" s="15" t="str">
        <f>VLOOKUP(P38,'Time Chart'!$A$2:$D$25,4,0)</f>
        <v>00:00 A 00:59</v>
      </c>
      <c r="R38" s="15" t="str">
        <f t="shared" si="3"/>
        <v>24/10/2025</v>
      </c>
      <c r="S38" s="16">
        <f>COUNTIFS(Hoja1!$R$2,"="&amp;R38)</f>
        <v>1</v>
      </c>
      <c r="T38" s="15" t="str">
        <f t="shared" si="4"/>
        <v>00/01/1900</v>
      </c>
      <c r="U38" s="16">
        <f>COUNTIFS(Hoja1!$R$2,"="&amp;T38)</f>
        <v>0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Mexicana de Aviación </v>
      </c>
      <c r="D39" s="16">
        <f>IFERROR(INDEX('Pasajeros Pre'!$C$2:C5032,MATCH(ROW()-ROW($B$1),'Pasajeros Pre'!$O$2:$O$4995,0)),"")</f>
        <v>738</v>
      </c>
      <c r="E39" s="16" t="str">
        <f>IFERROR(INDEX('Pasajeros Pre'!$D$2:D5032,MATCH(ROW()-ROW($B$1),'Pasajeros Pre'!$O$2:$O$4995,0)),"")</f>
        <v>XN 1441</v>
      </c>
      <c r="F39" s="25">
        <f>IFERROR(INDEX('Pasajeros Pre'!$E$2:E5032,MATCH(ROW()-ROW($B$1),'Pasajeros Pre'!$O$2:$O$4995,0)),"")</f>
        <v>45954.517361111109</v>
      </c>
      <c r="G39" s="16" t="str">
        <f>IFERROR(INDEX('Pasajeros Pre'!$F$2:F5032,MATCH(ROW()-ROW($B$1),'Pasajeros Pre'!$O$2:$O$4995,0)),"")</f>
        <v>Puerto Vallarta</v>
      </c>
      <c r="H39" s="16">
        <f>IFERROR(INDEX('Pasajeros Pre'!$G$2:G5032,MATCH(ROW()-ROW($B$1),'Pasajeros Pre'!$O$2:$O$4995,0)),"")</f>
        <v>3</v>
      </c>
      <c r="I39" s="16" t="str">
        <f>IFERROR(INDEX('Pasajeros Pre'!$H$2:H5032,MATCH(ROW()-ROW($B$1),'Pasajeros Pre'!$O$2:$O$4995,0)),"")</f>
        <v>108A</v>
      </c>
      <c r="J39" s="16" t="str">
        <f>IFERROR(INDEX('Pasajeros Pre'!$I$2:I5032,MATCH(ROW()-ROW($B$1),'Pasajeros Pre'!$O$2:$O$4995,0)),"")</f>
        <v>XN 1734</v>
      </c>
      <c r="K39" s="16" t="str">
        <f>IFERROR(INDEX('Pasajeros Pre'!$J$2:J5032,MATCH(ROW()-ROW($B$1),'Pasajeros Pre'!$O$2:$O$4995,0)),"")</f>
        <v>Chetumal</v>
      </c>
      <c r="L39" s="25">
        <f>IFERROR(INDEX('Pasajeros Pre'!$K$2:K5032,MATCH(ROW()-ROW($B$1),'Pasajeros Pre'!$O$2:$O$4995,0)),"")</f>
        <v>45954.552083333336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24/10/2025</v>
      </c>
      <c r="S39" s="16">
        <f>COUNTIFS(Hoja1!$R$2,"="&amp;R39)</f>
        <v>1</v>
      </c>
      <c r="T39" s="15" t="str">
        <f t="shared" si="4"/>
        <v>24/10/2025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 xml:space="preserve">Viva </v>
      </c>
      <c r="D40" s="16">
        <f>IFERROR(INDEX('Pasajeros Pre'!$C$2:C5033,MATCH(ROW()-ROW($B$1),'Pasajeros Pre'!$O$2:$O$4995,0)),"")</f>
        <v>320</v>
      </c>
      <c r="E40" s="16" t="str">
        <f>IFERROR(INDEX('Pasajeros Pre'!$D$2:D5033,MATCH(ROW()-ROW($B$1),'Pasajeros Pre'!$O$2:$O$4995,0)),"")</f>
        <v>VB 7333</v>
      </c>
      <c r="F40" s="25">
        <f>IFERROR(INDEX('Pasajeros Pre'!$E$2:E5033,MATCH(ROW()-ROW($B$1),'Pasajeros Pre'!$O$2:$O$4995,0)),"")</f>
        <v>45954.520833333336</v>
      </c>
      <c r="G40" s="16" t="str">
        <f>IFERROR(INDEX('Pasajeros Pre'!$F$2:F5033,MATCH(ROW()-ROW($B$1),'Pasajeros Pre'!$O$2:$O$4995,0)),"")</f>
        <v>Villahermosa</v>
      </c>
      <c r="H40" s="16">
        <f>IFERROR(INDEX('Pasajeros Pre'!$G$2:G5033,MATCH(ROW()-ROW($B$1),'Pasajeros Pre'!$O$2:$O$4995,0)),"")</f>
        <v>2</v>
      </c>
      <c r="I40" s="16">
        <f>IFERROR(INDEX('Pasajeros Pre'!$H$2:H5033,MATCH(ROW()-ROW($B$1),'Pasajeros Pre'!$O$2:$O$4995,0)),"")</f>
        <v>505</v>
      </c>
      <c r="J40" s="16" t="str">
        <f>IFERROR(INDEX('Pasajeros Pre'!$I$2:I5033,MATCH(ROW()-ROW($B$1),'Pasajeros Pre'!$O$2:$O$4995,0)),"")</f>
        <v>VB 7333</v>
      </c>
      <c r="K40" s="16" t="str">
        <f>IFERROR(INDEX('Pasajeros Pre'!$J$2:J5033,MATCH(ROW()-ROW($B$1),'Pasajeros Pre'!$O$2:$O$4995,0)),"")</f>
        <v>Monterrey</v>
      </c>
      <c r="L40" s="25">
        <f>IFERROR(INDEX('Pasajeros Pre'!$K$2:K5033,MATCH(ROW()-ROW($B$1),'Pasajeros Pre'!$O$2:$O$4995,0)),"")</f>
        <v>45954.541666666664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24/10/2025</v>
      </c>
      <c r="S40" s="16">
        <f>COUNTIFS(Hoja1!$R$2,"="&amp;R40)</f>
        <v>1</v>
      </c>
      <c r="T40" s="15" t="str">
        <f t="shared" si="4"/>
        <v>24/10/2025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>Aeromexico</v>
      </c>
      <c r="D41" s="16" t="str">
        <f>IFERROR(INDEX('Pasajeros Pre'!$C$2:C5034,MATCH(ROW()-ROW($B$1),'Pasajeros Pre'!$O$2:$O$4995,0)),"")</f>
        <v>E90</v>
      </c>
      <c r="E41" s="16" t="str">
        <f>IFERROR(INDEX('Pasajeros Pre'!$D$2:D5034,MATCH(ROW()-ROW($B$1),'Pasajeros Pre'!$O$2:$O$4995,0)),"")</f>
        <v>AM 2437</v>
      </c>
      <c r="F41" s="25">
        <f>IFERROR(INDEX('Pasajeros Pre'!$E$2:E5034,MATCH(ROW()-ROW($B$1),'Pasajeros Pre'!$O$2:$O$4995,0)),"")</f>
        <v>45954.534722222219</v>
      </c>
      <c r="G41" s="16" t="str">
        <f>IFERROR(INDEX('Pasajeros Pre'!$F$2:F5034,MATCH(ROW()-ROW($B$1),'Pasajeros Pre'!$O$2:$O$4995,0)),"")</f>
        <v>Colima</v>
      </c>
      <c r="H41" s="16">
        <f>IFERROR(INDEX('Pasajeros Pre'!$G$2:G5034,MATCH(ROW()-ROW($B$1),'Pasajeros Pre'!$O$2:$O$4995,0)),"")</f>
        <v>3</v>
      </c>
      <c r="I41" s="16" t="str">
        <f>IFERROR(INDEX('Pasajeros Pre'!$H$2:H5034,MATCH(ROW()-ROW($B$1),'Pasajeros Pre'!$O$2:$O$4995,0)),"")</f>
        <v>110A</v>
      </c>
      <c r="J41" s="16" t="str">
        <f>IFERROR(INDEX('Pasajeros Pre'!$I$2:I5034,MATCH(ROW()-ROW($B$1),'Pasajeros Pre'!$O$2:$O$4995,0)),"")</f>
        <v>AM 2600</v>
      </c>
      <c r="K41" s="16" t="str">
        <f>IFERROR(INDEX('Pasajeros Pre'!$J$2:J5034,MATCH(ROW()-ROW($B$1),'Pasajeros Pre'!$O$2:$O$4995,0)),"")</f>
        <v>Durango</v>
      </c>
      <c r="L41" s="25">
        <f>IFERROR(INDEX('Pasajeros Pre'!$K$2:K5034,MATCH(ROW()-ROW($B$1),'Pasajeros Pre'!$O$2:$O$4995,0)),"")</f>
        <v>45954.5625</v>
      </c>
      <c r="M41" s="16" t="str">
        <f>IFERROR(INDEX('Pasajeros Pre'!$L$2:L5034,MATCH(ROW()-ROW($B$1),'Pasajeros Pre'!$O$2:$O$4995,0)),"")</f>
        <v>J</v>
      </c>
      <c r="N41" s="25">
        <f t="shared" si="1"/>
        <v>13</v>
      </c>
      <c r="O41" s="15" t="str">
        <f>VLOOKUP(N41,'Time Chart'!$A$2:$D$25,4,0)</f>
        <v>12:00 A 12:59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24/10/2025</v>
      </c>
      <c r="S41" s="16">
        <f>COUNTIFS(Hoja1!$R$2,"="&amp;R41)</f>
        <v>1</v>
      </c>
      <c r="T41" s="15" t="str">
        <f t="shared" si="4"/>
        <v>24/10/2025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7241</v>
      </c>
      <c r="F42" s="25">
        <f>IFERROR(INDEX('Pasajeros Pre'!$E$2:E5035,MATCH(ROW()-ROW($B$1),'Pasajeros Pre'!$O$2:$O$4995,0)),"")</f>
        <v>45954.538194444445</v>
      </c>
      <c r="G42" s="16" t="str">
        <f>IFERROR(INDEX('Pasajeros Pre'!$F$2:F5035,MATCH(ROW()-ROW($B$1),'Pasajeros Pre'!$O$2:$O$4995,0)),"")</f>
        <v>Tulum</v>
      </c>
      <c r="H42" s="16">
        <f>IFERROR(INDEX('Pasajeros Pre'!$G$2:G5035,MATCH(ROW()-ROW($B$1),'Pasajeros Pre'!$O$2:$O$4995,0)),"")</f>
        <v>2</v>
      </c>
      <c r="I42" s="16">
        <f>IFERROR(INDEX('Pasajeros Pre'!$H$2:H5035,MATCH(ROW()-ROW($B$1),'Pasajeros Pre'!$O$2:$O$4995,0)),"")</f>
        <v>504</v>
      </c>
      <c r="J42" s="16" t="str">
        <f>IFERROR(INDEX('Pasajeros Pre'!$I$2:I5035,MATCH(ROW()-ROW($B$1),'Pasajeros Pre'!$O$2:$O$4995,0)),"")</f>
        <v>VB 7241</v>
      </c>
      <c r="K42" s="16" t="str">
        <f>IFERROR(INDEX('Pasajeros Pre'!$J$2:J5035,MATCH(ROW()-ROW($B$1),'Pasajeros Pre'!$O$2:$O$4995,0)),"")</f>
        <v>Guadalajara</v>
      </c>
      <c r="L42" s="25">
        <f>IFERROR(INDEX('Pasajeros Pre'!$K$2:K5035,MATCH(ROW()-ROW($B$1),'Pasajeros Pre'!$O$2:$O$4995,0)),"")</f>
        <v>45954.559027777781</v>
      </c>
      <c r="M42" s="16" t="str">
        <f>IFERROR(INDEX('Pasajeros Pre'!$L$2:L5035,MATCH(ROW()-ROW($B$1),'Pasajeros Pre'!$O$2:$O$4995,0)),"")</f>
        <v>J</v>
      </c>
      <c r="N42" s="25">
        <f t="shared" si="1"/>
        <v>13</v>
      </c>
      <c r="O42" s="15" t="str">
        <f>VLOOKUP(N42,'Time Chart'!$A$2:$D$25,4,0)</f>
        <v>12:00 A 12:59</v>
      </c>
      <c r="P42" s="25">
        <f t="shared" si="2"/>
        <v>14</v>
      </c>
      <c r="Q42" s="15" t="str">
        <f>VLOOKUP(P42,'Time Chart'!$A$2:$D$25,4,0)</f>
        <v>13:00 A 13:59</v>
      </c>
      <c r="R42" s="15" t="str">
        <f t="shared" si="3"/>
        <v>24/10/2025</v>
      </c>
      <c r="S42" s="16">
        <f>COUNTIFS(Hoja1!$R$2,"="&amp;R42)</f>
        <v>1</v>
      </c>
      <c r="T42" s="15" t="str">
        <f t="shared" si="4"/>
        <v>24/10/2025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7345</v>
      </c>
      <c r="F43" s="25">
        <f>IFERROR(INDEX('Pasajeros Pre'!$E$2:E5036,MATCH(ROW()-ROW($B$1),'Pasajeros Pre'!$O$2:$O$4995,0)),"")</f>
        <v>45954.548611111109</v>
      </c>
      <c r="G43" s="16" t="str">
        <f>IFERROR(INDEX('Pasajeros Pre'!$F$2:F5036,MATCH(ROW()-ROW($B$1),'Pasajeros Pre'!$O$2:$O$4995,0)),"")</f>
        <v>Chihuahua</v>
      </c>
      <c r="H43" s="16">
        <f>IFERROR(INDEX('Pasajeros Pre'!$G$2:G5036,MATCH(ROW()-ROW($B$1),'Pasajeros Pre'!$O$2:$O$4995,0)),"")</f>
        <v>1</v>
      </c>
      <c r="I43" s="16">
        <f>IFERROR(INDEX('Pasajeros Pre'!$H$2:H5036,MATCH(ROW()-ROW($B$1),'Pasajeros Pre'!$O$2:$O$4995,0)),"")</f>
        <v>502</v>
      </c>
      <c r="J43" s="16" t="str">
        <f>IFERROR(INDEX('Pasajeros Pre'!$I$2:I5036,MATCH(ROW()-ROW($B$1),'Pasajeros Pre'!$O$2:$O$4995,0)),"")</f>
        <v>VB 7345</v>
      </c>
      <c r="K43" s="16" t="str">
        <f>IFERROR(INDEX('Pasajeros Pre'!$J$2:J5036,MATCH(ROW()-ROW($B$1),'Pasajeros Pre'!$O$2:$O$4995,0)),"")</f>
        <v xml:space="preserve">Bajio </v>
      </c>
      <c r="L43" s="25">
        <f>IFERROR(INDEX('Pasajeros Pre'!$K$2:K5036,MATCH(ROW()-ROW($B$1),'Pasajeros Pre'!$O$2:$O$4995,0)),"")</f>
        <v>45954.569444444445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14</v>
      </c>
      <c r="Q43" s="15" t="str">
        <f>VLOOKUP(P43,'Time Chart'!$A$2:$D$25,4,0)</f>
        <v>13:00 A 13:59</v>
      </c>
      <c r="R43" s="15" t="str">
        <f t="shared" si="3"/>
        <v>24/10/2025</v>
      </c>
      <c r="S43" s="16">
        <f>COUNTIFS(Hoja1!$R$2,"="&amp;R43)</f>
        <v>1</v>
      </c>
      <c r="T43" s="15" t="str">
        <f t="shared" si="4"/>
        <v>24/10/2025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>Aeromexico</v>
      </c>
      <c r="D44" s="16" t="str">
        <f>IFERROR(INDEX('Pasajeros Pre'!$C$2:C5037,MATCH(ROW()-ROW($B$1),'Pasajeros Pre'!$O$2:$O$4995,0)),"")</f>
        <v>E90</v>
      </c>
      <c r="E44" s="16" t="str">
        <f>IFERROR(INDEX('Pasajeros Pre'!$D$2:D5037,MATCH(ROW()-ROW($B$1),'Pasajeros Pre'!$O$2:$O$4995,0)),"")</f>
        <v>AM 593</v>
      </c>
      <c r="F44" s="25">
        <f>IFERROR(INDEX('Pasajeros Pre'!$E$2:E5037,MATCH(ROW()-ROW($B$1),'Pasajeros Pre'!$O$2:$O$4995,0)),"")</f>
        <v>45954.565972222219</v>
      </c>
      <c r="G44" s="16" t="str">
        <f>IFERROR(INDEX('Pasajeros Pre'!$F$2:F5037,MATCH(ROW()-ROW($B$1),'Pasajeros Pre'!$O$2:$O$4995,0)),"")</f>
        <v>Tulum</v>
      </c>
      <c r="H44" s="16">
        <f>IFERROR(INDEX('Pasajeros Pre'!$G$2:G5037,MATCH(ROW()-ROW($B$1),'Pasajeros Pre'!$O$2:$O$4995,0)),"")</f>
        <v>3</v>
      </c>
      <c r="I44" s="16" t="str">
        <f>IFERROR(INDEX('Pasajeros Pre'!$H$2:H5037,MATCH(ROW()-ROW($B$1),'Pasajeros Pre'!$O$2:$O$4995,0)),"")</f>
        <v>111A</v>
      </c>
      <c r="J44" s="16" t="str">
        <f>IFERROR(INDEX('Pasajeros Pre'!$I$2:I5037,MATCH(ROW()-ROW($B$1),'Pasajeros Pre'!$O$2:$O$4995,0)),"")</f>
        <v>AM 880</v>
      </c>
      <c r="K44" s="16" t="str">
        <f>IFERROR(INDEX('Pasajeros Pre'!$J$2:J5037,MATCH(ROW()-ROW($B$1),'Pasajeros Pre'!$O$2:$O$4995,0)),"")</f>
        <v>Puerto Vallarta</v>
      </c>
      <c r="L44" s="25">
        <f>IFERROR(INDEX('Pasajeros Pre'!$K$2:K5037,MATCH(ROW()-ROW($B$1),'Pasajeros Pre'!$O$2:$O$4995,0)),"")</f>
        <v>45954.59375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24/10/2025</v>
      </c>
      <c r="S44" s="16">
        <f>COUNTIFS(Hoja1!$R$2,"="&amp;R44)</f>
        <v>1</v>
      </c>
      <c r="T44" s="15" t="str">
        <f t="shared" si="4"/>
        <v>24/10/2025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320</v>
      </c>
      <c r="E45" s="16" t="str">
        <f>IFERROR(INDEX('Pasajeros Pre'!$D$2:D5038,MATCH(ROW()-ROW($B$1),'Pasajeros Pre'!$O$2:$O$4995,0)),"")</f>
        <v>VB 9313</v>
      </c>
      <c r="F45" s="25">
        <f>IFERROR(INDEX('Pasajeros Pre'!$E$2:E5038,MATCH(ROW()-ROW($B$1),'Pasajeros Pre'!$O$2:$O$4995,0)),"")</f>
        <v>45954.569444444445</v>
      </c>
      <c r="G45" s="16" t="str">
        <f>IFERROR(INDEX('Pasajeros Pre'!$F$2:F5038,MATCH(ROW()-ROW($B$1),'Pasajeros Pre'!$O$2:$O$4995,0)),"")</f>
        <v>Ixtapa Zihuatanejo</v>
      </c>
      <c r="H45" s="16">
        <f>IFERROR(INDEX('Pasajeros Pre'!$G$2:G5038,MATCH(ROW()-ROW($B$1),'Pasajeros Pre'!$O$2:$O$4995,0)),"")</f>
        <v>1</v>
      </c>
      <c r="I45" s="16" t="str">
        <f>IFERROR(INDEX('Pasajeros Pre'!$H$2:H5038,MATCH(ROW()-ROW($B$1),'Pasajeros Pre'!$O$2:$O$4995,0)),"")</f>
        <v>112A</v>
      </c>
      <c r="J45" s="16" t="str">
        <f>IFERROR(INDEX('Pasajeros Pre'!$I$2:I5038,MATCH(ROW()-ROW($B$1),'Pasajeros Pre'!$O$2:$O$4995,0)),"")</f>
        <v>VB 9386</v>
      </c>
      <c r="K45" s="16" t="str">
        <f>IFERROR(INDEX('Pasajeros Pre'!$J$2:J5038,MATCH(ROW()-ROW($B$1),'Pasajeros Pre'!$O$2:$O$4995,0)),"")</f>
        <v>Reynosa</v>
      </c>
      <c r="L45" s="25">
        <f>IFERROR(INDEX('Pasajeros Pre'!$K$2:K5038,MATCH(ROW()-ROW($B$1),'Pasajeros Pre'!$O$2:$O$4995,0)),"")</f>
        <v>45954.611111111109</v>
      </c>
      <c r="M45" s="16" t="str">
        <f>IFERROR(INDEX('Pasajeros Pre'!$L$2:L5038,MATCH(ROW()-ROW($B$1),'Pasajeros Pre'!$O$2:$O$4995,0)),"")</f>
        <v>J</v>
      </c>
      <c r="N45" s="25">
        <f t="shared" si="1"/>
        <v>14</v>
      </c>
      <c r="O45" s="15" t="str">
        <f>VLOOKUP(N45,'Time Chart'!$A$2:$D$25,4,0)</f>
        <v>13:00 A 13:59</v>
      </c>
      <c r="P45" s="25">
        <f t="shared" si="2"/>
        <v>15</v>
      </c>
      <c r="Q45" s="15" t="str">
        <f>VLOOKUP(P45,'Time Chart'!$A$2:$D$25,4,0)</f>
        <v>14:00 A 14:59</v>
      </c>
      <c r="R45" s="15" t="str">
        <f t="shared" si="3"/>
        <v>24/10/2025</v>
      </c>
      <c r="S45" s="16">
        <f>COUNTIFS(Hoja1!$R$2,"="&amp;R45)</f>
        <v>1</v>
      </c>
      <c r="T45" s="15" t="str">
        <f t="shared" si="4"/>
        <v>24/10/2025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>Volaris</v>
      </c>
      <c r="D46" s="16" t="str">
        <f>IFERROR(INDEX('Pasajeros Pre'!$C$2:C5039,MATCH(ROW()-ROW($B$1),'Pasajeros Pre'!$O$2:$O$4995,0)),"")</f>
        <v>32N</v>
      </c>
      <c r="E46" s="16" t="str">
        <f>IFERROR(INDEX('Pasajeros Pre'!$D$2:D5039,MATCH(ROW()-ROW($B$1),'Pasajeros Pre'!$O$2:$O$4995,0)),"")</f>
        <v>Y4 3532</v>
      </c>
      <c r="F46" s="25">
        <f>IFERROR(INDEX('Pasajeros Pre'!$E$2:E5039,MATCH(ROW()-ROW($B$1),'Pasajeros Pre'!$O$2:$O$4995,0)),"")</f>
        <v>45954.580555555556</v>
      </c>
      <c r="G46" s="16" t="str">
        <f>IFERROR(INDEX('Pasajeros Pre'!$F$2:F5039,MATCH(ROW()-ROW($B$1),'Pasajeros Pre'!$O$2:$O$4995,0)),"")</f>
        <v>Cancun</v>
      </c>
      <c r="H46" s="16">
        <f>IFERROR(INDEX('Pasajeros Pre'!$G$2:G5039,MATCH(ROW()-ROW($B$1),'Pasajeros Pre'!$O$2:$O$4995,0)),"")</f>
        <v>1</v>
      </c>
      <c r="I46" s="16" t="str">
        <f>IFERROR(INDEX('Pasajeros Pre'!$H$2:H5039,MATCH(ROW()-ROW($B$1),'Pasajeros Pre'!$O$2:$O$4995,0)),"")</f>
        <v>109A</v>
      </c>
      <c r="J46" s="16" t="str">
        <f>IFERROR(INDEX('Pasajeros Pre'!$I$2:I5039,MATCH(ROW()-ROW($B$1),'Pasajeros Pre'!$O$2:$O$4995,0)),"")</f>
        <v>Y4 1291</v>
      </c>
      <c r="K46" s="16" t="str">
        <f>IFERROR(INDEX('Pasajeros Pre'!$J$2:J5039,MATCH(ROW()-ROW($B$1),'Pasajeros Pre'!$O$2:$O$4995,0)),"")</f>
        <v>Guadalajara</v>
      </c>
      <c r="L46" s="25">
        <f>IFERROR(INDEX('Pasajeros Pre'!$K$2:K5039,MATCH(ROW()-ROW($B$1),'Pasajeros Pre'!$O$2:$O$4995,0)),"")</f>
        <v>45954.615972222222</v>
      </c>
      <c r="M46" s="16" t="str">
        <f>IFERROR(INDEX('Pasajeros Pre'!$L$2:L5039,MATCH(ROW()-ROW($B$1),'Pasajeros Pre'!$O$2:$O$4995,0)),"")</f>
        <v>J</v>
      </c>
      <c r="N46" s="25">
        <f t="shared" si="1"/>
        <v>14</v>
      </c>
      <c r="O46" s="15" t="str">
        <f>VLOOKUP(N46,'Time Chart'!$A$2:$D$25,4,0)</f>
        <v>13:00 A 13:59</v>
      </c>
      <c r="P46" s="25">
        <f t="shared" si="2"/>
        <v>15</v>
      </c>
      <c r="Q46" s="15" t="str">
        <f>VLOOKUP(P46,'Time Chart'!$A$2:$D$25,4,0)</f>
        <v>14:00 A 14:59</v>
      </c>
      <c r="R46" s="15" t="str">
        <f t="shared" si="3"/>
        <v>24/10/2025</v>
      </c>
      <c r="S46" s="16">
        <f>COUNTIFS(Hoja1!$R$2,"="&amp;R46)</f>
        <v>1</v>
      </c>
      <c r="T46" s="15" t="str">
        <f t="shared" si="4"/>
        <v>24/10/2025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>Aerus</v>
      </c>
      <c r="D47" s="16" t="str">
        <f>IFERROR(INDEX('Pasajeros Pre'!$C$2:C5040,MATCH(ROW()-ROW($B$1),'Pasajeros Pre'!$O$2:$O$4995,0)),"")</f>
        <v>CNF</v>
      </c>
      <c r="E47" s="16" t="str">
        <f>IFERROR(INDEX('Pasajeros Pre'!$D$2:D5040,MATCH(ROW()-ROW($B$1),'Pasajeros Pre'!$O$2:$O$4995,0)),"")</f>
        <v>ZV 361</v>
      </c>
      <c r="F47" s="25">
        <f>IFERROR(INDEX('Pasajeros Pre'!$E$2:E5040,MATCH(ROW()-ROW($B$1),'Pasajeros Pre'!$O$2:$O$4995,0)),"")</f>
        <v>45954.600694444445</v>
      </c>
      <c r="G47" s="16" t="str">
        <f>IFERROR(INDEX('Pasajeros Pre'!$F$2:F5040,MATCH(ROW()-ROW($B$1),'Pasajeros Pre'!$O$2:$O$4995,0)),"")</f>
        <v>Ciudad Victoria</v>
      </c>
      <c r="H47" s="16">
        <f>IFERROR(INDEX('Pasajeros Pre'!$G$2:G5040,MATCH(ROW()-ROW($B$1),'Pasajeros Pre'!$O$2:$O$4995,0)),"")</f>
        <v>1</v>
      </c>
      <c r="I47" s="16">
        <f>IFERROR(INDEX('Pasajeros Pre'!$H$2:H5040,MATCH(ROW()-ROW($B$1),'Pasajeros Pre'!$O$2:$O$4995,0)),"")</f>
        <v>501</v>
      </c>
      <c r="J47" s="16" t="str">
        <f>IFERROR(INDEX('Pasajeros Pre'!$I$2:I5040,MATCH(ROW()-ROW($B$1),'Pasajeros Pre'!$O$2:$O$4995,0)),"")</f>
        <v>ZV 340</v>
      </c>
      <c r="K47" s="16" t="str">
        <f>IFERROR(INDEX('Pasajeros Pre'!$J$2:J5040,MATCH(ROW()-ROW($B$1),'Pasajeros Pre'!$O$2:$O$4995,0)),"")</f>
        <v>San Luis Potosi</v>
      </c>
      <c r="L47" s="25">
        <f>IFERROR(INDEX('Pasajeros Pre'!$K$2:K5040,MATCH(ROW()-ROW($B$1),'Pasajeros Pre'!$O$2:$O$4995,0)),"")</f>
        <v>45954.625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24/10/2025</v>
      </c>
      <c r="S47" s="16">
        <f>COUNTIFS(Hoja1!$R$2,"="&amp;R47)</f>
        <v>1</v>
      </c>
      <c r="T47" s="15" t="str">
        <f t="shared" si="4"/>
        <v>24/10/2025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9295</v>
      </c>
      <c r="F48" s="25">
        <f>IFERROR(INDEX('Pasajeros Pre'!$E$2:E5041,MATCH(ROW()-ROW($B$1),'Pasajeros Pre'!$O$2:$O$4995,0)),"")</f>
        <v>45954.600694444445</v>
      </c>
      <c r="G48" s="16" t="str">
        <f>IFERROR(INDEX('Pasajeros Pre'!$F$2:F5041,MATCH(ROW()-ROW($B$1),'Pasajeros Pre'!$O$2:$O$4995,0)),"")</f>
        <v>Huatulco</v>
      </c>
      <c r="H48" s="16">
        <f>IFERROR(INDEX('Pasajeros Pre'!$G$2:G5041,MATCH(ROW()-ROW($B$1),'Pasajeros Pre'!$O$2:$O$4995,0)),"")</f>
        <v>2</v>
      </c>
      <c r="I48" s="16" t="str">
        <f>IFERROR(INDEX('Pasajeros Pre'!$H$2:H5041,MATCH(ROW()-ROW($B$1),'Pasajeros Pre'!$O$2:$O$4995,0)),"")</f>
        <v>106B</v>
      </c>
      <c r="J48" s="16" t="str">
        <f>IFERROR(INDEX('Pasajeros Pre'!$I$2:I5041,MATCH(ROW()-ROW($B$1),'Pasajeros Pre'!$O$2:$O$4995,0)),"")</f>
        <v>VB 770</v>
      </c>
      <c r="K48" s="16" t="str">
        <f>IFERROR(INDEX('Pasajeros Pre'!$J$2:J5041,MATCH(ROW()-ROW($B$1),'Pasajeros Pre'!$O$2:$O$4995,0)),"")</f>
        <v>Bogota</v>
      </c>
      <c r="L48" s="25">
        <f>IFERROR(INDEX('Pasajeros Pre'!$K$2:K5041,MATCH(ROW()-ROW($B$1),'Pasajeros Pre'!$O$2:$O$4995,0)),"")</f>
        <v>45954.798611111109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20</v>
      </c>
      <c r="Q48" s="15" t="str">
        <f>VLOOKUP(P48,'Time Chart'!$A$2:$D$25,4,0)</f>
        <v>19:00 A 19:59</v>
      </c>
      <c r="R48" s="15" t="str">
        <f t="shared" si="3"/>
        <v>24/10/2025</v>
      </c>
      <c r="S48" s="16">
        <f>COUNTIFS(Hoja1!$R$2,"="&amp;R48)</f>
        <v>1</v>
      </c>
      <c r="T48" s="15" t="str">
        <f t="shared" si="4"/>
        <v>24/10/2025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9451</v>
      </c>
      <c r="F49" s="25">
        <f>IFERROR(INDEX('Pasajeros Pre'!$E$2:E5042,MATCH(ROW()-ROW($B$1),'Pasajeros Pre'!$O$2:$O$4995,0)),"")</f>
        <v>45954.604166666664</v>
      </c>
      <c r="G49" s="16" t="str">
        <f>IFERROR(INDEX('Pasajeros Pre'!$F$2:F5042,MATCH(ROW()-ROW($B$1),'Pasajeros Pre'!$O$2:$O$4995,0)),"")</f>
        <v>Nuevo Laredo</v>
      </c>
      <c r="H49" s="16">
        <f>IFERROR(INDEX('Pasajeros Pre'!$G$2:G5042,MATCH(ROW()-ROW($B$1),'Pasajeros Pre'!$O$2:$O$4995,0)),"")</f>
        <v>2</v>
      </c>
      <c r="I49" s="16" t="str">
        <f>IFERROR(INDEX('Pasajeros Pre'!$H$2:H5042,MATCH(ROW()-ROW($B$1),'Pasajeros Pre'!$O$2:$O$4995,0)),"")</f>
        <v>106A</v>
      </c>
      <c r="J49" s="16" t="str">
        <f>IFERROR(INDEX('Pasajeros Pre'!$I$2:I5042,MATCH(ROW()-ROW($B$1),'Pasajeros Pre'!$O$2:$O$4995,0)),"")</f>
        <v>VB 9404</v>
      </c>
      <c r="K49" s="16" t="str">
        <f>IFERROR(INDEX('Pasajeros Pre'!$J$2:J5042,MATCH(ROW()-ROW($B$1),'Pasajeros Pre'!$O$2:$O$4995,0)),"")</f>
        <v>Monterrey</v>
      </c>
      <c r="L49" s="25">
        <f>IFERROR(INDEX('Pasajeros Pre'!$K$2:K5042,MATCH(ROW()-ROW($B$1),'Pasajeros Pre'!$O$2:$O$4995,0)),"")</f>
        <v>45954.635416666664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16</v>
      </c>
      <c r="Q49" s="15" t="str">
        <f>VLOOKUP(P49,'Time Chart'!$A$2:$D$25,4,0)</f>
        <v>15:00 A 15:59</v>
      </c>
      <c r="R49" s="15" t="str">
        <f t="shared" si="3"/>
        <v>24/10/2025</v>
      </c>
      <c r="S49" s="16">
        <f>COUNTIFS(Hoja1!$R$2,"="&amp;R49)</f>
        <v>1</v>
      </c>
      <c r="T49" s="15" t="str">
        <f t="shared" si="4"/>
        <v>24/10/2025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Viva </v>
      </c>
      <c r="D50" s="16">
        <f>IFERROR(INDEX('Pasajeros Pre'!$C$2:C5043,MATCH(ROW()-ROW($B$1),'Pasajeros Pre'!$O$2:$O$4995,0)),"")</f>
        <v>321</v>
      </c>
      <c r="E50" s="16" t="str">
        <f>IFERROR(INDEX('Pasajeros Pre'!$D$2:D5043,MATCH(ROW()-ROW($B$1),'Pasajeros Pre'!$O$2:$O$4995,0)),"")</f>
        <v>VB 7383</v>
      </c>
      <c r="F50" s="25">
        <f>IFERROR(INDEX('Pasajeros Pre'!$E$2:E5043,MATCH(ROW()-ROW($B$1),'Pasajeros Pre'!$O$2:$O$4995,0)),"")</f>
        <v>45954.614583333336</v>
      </c>
      <c r="G50" s="16" t="str">
        <f>IFERROR(INDEX('Pasajeros Pre'!$F$2:F5043,MATCH(ROW()-ROW($B$1),'Pasajeros Pre'!$O$2:$O$4995,0)),"")</f>
        <v>Monterrey</v>
      </c>
      <c r="H50" s="16">
        <f>IFERROR(INDEX('Pasajeros Pre'!$G$2:G5043,MATCH(ROW()-ROW($B$1),'Pasajeros Pre'!$O$2:$O$4995,0)),"")</f>
        <v>2</v>
      </c>
      <c r="I50" s="16" t="str">
        <f>IFERROR(INDEX('Pasajeros Pre'!$H$2:H5043,MATCH(ROW()-ROW($B$1),'Pasajeros Pre'!$O$2:$O$4995,0)),"")</f>
        <v>107B</v>
      </c>
      <c r="J50" s="16" t="str">
        <f>IFERROR(INDEX('Pasajeros Pre'!$I$2:I5043,MATCH(ROW()-ROW($B$1),'Pasajeros Pre'!$O$2:$O$4995,0)),"")</f>
        <v>VB 9234</v>
      </c>
      <c r="K50" s="16" t="str">
        <f>IFERROR(INDEX('Pasajeros Pre'!$J$2:J5043,MATCH(ROW()-ROW($B$1),'Pasajeros Pre'!$O$2:$O$4995,0)),"")</f>
        <v>Mazatlan</v>
      </c>
      <c r="L50" s="25">
        <f>IFERROR(INDEX('Pasajeros Pre'!$K$2:K5043,MATCH(ROW()-ROW($B$1),'Pasajeros Pre'!$O$2:$O$4995,0)),"")</f>
        <v>45954.652777777781</v>
      </c>
      <c r="M50" s="16" t="str">
        <f>IFERROR(INDEX('Pasajeros Pre'!$L$2:L5043,MATCH(ROW()-ROW($B$1),'Pasajeros Pre'!$O$2:$O$4995,0)),"")</f>
        <v>J</v>
      </c>
      <c r="N50" s="25">
        <f t="shared" si="1"/>
        <v>15</v>
      </c>
      <c r="O50" s="15" t="str">
        <f>VLOOKUP(N50,'Time Chart'!$A$2:$D$25,4,0)</f>
        <v>14:00 A 14:59</v>
      </c>
      <c r="P50" s="25">
        <f t="shared" si="2"/>
        <v>16</v>
      </c>
      <c r="Q50" s="15" t="str">
        <f>VLOOKUP(P50,'Time Chart'!$A$2:$D$25,4,0)</f>
        <v>15:00 A 15:59</v>
      </c>
      <c r="R50" s="15" t="str">
        <f t="shared" si="3"/>
        <v>24/10/2025</v>
      </c>
      <c r="S50" s="16">
        <f>COUNTIFS(Hoja1!$R$2,"="&amp;R50)</f>
        <v>1</v>
      </c>
      <c r="T50" s="15" t="str">
        <f t="shared" si="4"/>
        <v>24/10/2025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Mexicana de Aviación </v>
      </c>
      <c r="D51" s="16">
        <f>IFERROR(INDEX('Pasajeros Pre'!$C$2:C5044,MATCH(ROW()-ROW($B$1),'Pasajeros Pre'!$O$2:$O$4995,0)),"")</f>
        <v>738</v>
      </c>
      <c r="E51" s="16" t="str">
        <f>IFERROR(INDEX('Pasajeros Pre'!$D$2:D5044,MATCH(ROW()-ROW($B$1),'Pasajeros Pre'!$O$2:$O$4995,0)),"")</f>
        <v>XN 1781</v>
      </c>
      <c r="F51" s="25">
        <f>IFERROR(INDEX('Pasajeros Pre'!$E$2:E5044,MATCH(ROW()-ROW($B$1),'Pasajeros Pre'!$O$2:$O$4995,0)),"")</f>
        <v>45954.614583333336</v>
      </c>
      <c r="G51" s="16" t="str">
        <f>IFERROR(INDEX('Pasajeros Pre'!$F$2:F5044,MATCH(ROW()-ROW($B$1),'Pasajeros Pre'!$O$2:$O$4995,0)),"")</f>
        <v>Tulum</v>
      </c>
      <c r="H51" s="16">
        <f>IFERROR(INDEX('Pasajeros Pre'!$G$2:G5044,MATCH(ROW()-ROW($B$1),'Pasajeros Pre'!$O$2:$O$4995,0)),"")</f>
        <v>3</v>
      </c>
      <c r="I51" s="16" t="str">
        <f>IFERROR(INDEX('Pasajeros Pre'!$H$2:H5044,MATCH(ROW()-ROW($B$1),'Pasajeros Pre'!$O$2:$O$4995,0)),"")</f>
        <v>108B</v>
      </c>
      <c r="J51" s="16" t="str">
        <f>IFERROR(INDEX('Pasajeros Pre'!$I$2:I5044,MATCH(ROW()-ROW($B$1),'Pasajeros Pre'!$O$2:$O$4995,0)),"")</f>
        <v>XN 1434</v>
      </c>
      <c r="K51" s="16" t="str">
        <f>IFERROR(INDEX('Pasajeros Pre'!$J$2:J5044,MATCH(ROW()-ROW($B$1),'Pasajeros Pre'!$O$2:$O$4995,0)),"")</f>
        <v>Guadalajara</v>
      </c>
      <c r="L51" s="25">
        <f>IFERROR(INDEX('Pasajeros Pre'!$K$2:K5044,MATCH(ROW()-ROW($B$1),'Pasajeros Pre'!$O$2:$O$4995,0)),"")</f>
        <v>45954.649305555555</v>
      </c>
      <c r="M51" s="16" t="str">
        <f>IFERROR(INDEX('Pasajeros Pre'!$L$2:L5044,MATCH(ROW()-ROW($B$1),'Pasajeros Pre'!$O$2:$O$4995,0)),"")</f>
        <v>J</v>
      </c>
      <c r="N51" s="25">
        <f t="shared" si="1"/>
        <v>15</v>
      </c>
      <c r="O51" s="15" t="str">
        <f>VLOOKUP(N51,'Time Chart'!$A$2:$D$25,4,0)</f>
        <v>14:00 A 14:59</v>
      </c>
      <c r="P51" s="25">
        <f t="shared" si="2"/>
        <v>16</v>
      </c>
      <c r="Q51" s="15" t="str">
        <f>VLOOKUP(P51,'Time Chart'!$A$2:$D$25,4,0)</f>
        <v>15:00 A 15:59</v>
      </c>
      <c r="R51" s="15" t="str">
        <f t="shared" si="3"/>
        <v>24/10/2025</v>
      </c>
      <c r="S51" s="16">
        <f>COUNTIFS(Hoja1!$R$2,"="&amp;R51)</f>
        <v>1</v>
      </c>
      <c r="T51" s="15" t="str">
        <f t="shared" si="4"/>
        <v>24/10/2025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321</v>
      </c>
      <c r="E52" s="16" t="str">
        <f>IFERROR(INDEX('Pasajeros Pre'!$D$2:D5045,MATCH(ROW()-ROW($B$1),'Pasajeros Pre'!$O$2:$O$4995,0)),"")</f>
        <v>VB 7429</v>
      </c>
      <c r="F52" s="25">
        <f>IFERROR(INDEX('Pasajeros Pre'!$E$2:E5045,MATCH(ROW()-ROW($B$1),'Pasajeros Pre'!$O$2:$O$4995,0)),"")</f>
        <v>45954.625</v>
      </c>
      <c r="G52" s="16" t="str">
        <f>IFERROR(INDEX('Pasajeros Pre'!$F$2:F5045,MATCH(ROW()-ROW($B$1),'Pasajeros Pre'!$O$2:$O$4995,0)),"")</f>
        <v>Tuxtla Gutierrez</v>
      </c>
      <c r="H52" s="16">
        <f>IFERROR(INDEX('Pasajeros Pre'!$G$2:G5045,MATCH(ROW()-ROW($B$1),'Pasajeros Pre'!$O$2:$O$4995,0)),"")</f>
        <v>1</v>
      </c>
      <c r="I52" s="16" t="str">
        <f>IFERROR(INDEX('Pasajeros Pre'!$H$2:H5045,MATCH(ROW()-ROW($B$1),'Pasajeros Pre'!$O$2:$O$4995,0)),"")</f>
        <v>107A</v>
      </c>
      <c r="J52" s="16" t="str">
        <f>IFERROR(INDEX('Pasajeros Pre'!$I$2:I5045,MATCH(ROW()-ROW($B$1),'Pasajeros Pre'!$O$2:$O$4995,0)),"")</f>
        <v>VB 7429</v>
      </c>
      <c r="K52" s="16" t="str">
        <f>IFERROR(INDEX('Pasajeros Pre'!$J$2:J5045,MATCH(ROW()-ROW($B$1),'Pasajeros Pre'!$O$2:$O$4995,0)),"")</f>
        <v>Tijuana</v>
      </c>
      <c r="L52" s="25">
        <f>IFERROR(INDEX('Pasajeros Pre'!$K$2:K5045,MATCH(ROW()-ROW($B$1),'Pasajeros Pre'!$O$2:$O$4995,0)),"")</f>
        <v>45954.652777777781</v>
      </c>
      <c r="M52" s="16" t="str">
        <f>IFERROR(INDEX('Pasajeros Pre'!$L$2:L5045,MATCH(ROW()-ROW($B$1),'Pasajeros Pre'!$O$2:$O$4995,0)),"")</f>
        <v>J</v>
      </c>
      <c r="N52" s="25">
        <f t="shared" si="1"/>
        <v>16</v>
      </c>
      <c r="O52" s="15" t="str">
        <f>VLOOKUP(N52,'Time Chart'!$A$2:$D$25,4,0)</f>
        <v>15:00 A 15:59</v>
      </c>
      <c r="P52" s="25">
        <f t="shared" si="2"/>
        <v>16</v>
      </c>
      <c r="Q52" s="15" t="str">
        <f>VLOOKUP(P52,'Time Chart'!$A$2:$D$25,4,0)</f>
        <v>15:00 A 15:59</v>
      </c>
      <c r="R52" s="15" t="str">
        <f t="shared" si="3"/>
        <v>24/10/2025</v>
      </c>
      <c r="S52" s="16">
        <f>COUNTIFS(Hoja1!$R$2,"="&amp;R52)</f>
        <v>1</v>
      </c>
      <c r="T52" s="15" t="str">
        <f t="shared" si="4"/>
        <v>24/10/2025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7370</v>
      </c>
      <c r="F53" s="25">
        <f>IFERROR(INDEX('Pasajeros Pre'!$E$2:E5046,MATCH(ROW()-ROW($B$1),'Pasajeros Pre'!$O$2:$O$4995,0)),"")</f>
        <v>45954.6875</v>
      </c>
      <c r="G53" s="16" t="str">
        <f>IFERROR(INDEX('Pasajeros Pre'!$F$2:F5046,MATCH(ROW()-ROW($B$1),'Pasajeros Pre'!$O$2:$O$4995,0)),"")</f>
        <v>La Paz</v>
      </c>
      <c r="H53" s="16">
        <f>IFERROR(INDEX('Pasajeros Pre'!$G$2:G5046,MATCH(ROW()-ROW($B$1),'Pasajeros Pre'!$O$2:$O$4995,0)),"")</f>
        <v>1</v>
      </c>
      <c r="I53" s="16" t="str">
        <f>IFERROR(INDEX('Pasajeros Pre'!$H$2:H5046,MATCH(ROW()-ROW($B$1),'Pasajeros Pre'!$O$2:$O$4995,0)),"")</f>
        <v>106A</v>
      </c>
      <c r="J53" s="16" t="str">
        <f>IFERROR(INDEX('Pasajeros Pre'!$I$2:I5046,MATCH(ROW()-ROW($B$1),'Pasajeros Pre'!$O$2:$O$4995,0)),"")</f>
        <v>VB 7371</v>
      </c>
      <c r="K53" s="16" t="str">
        <f>IFERROR(INDEX('Pasajeros Pre'!$J$2:J5046,MATCH(ROW()-ROW($B$1),'Pasajeros Pre'!$O$2:$O$4995,0)),"")</f>
        <v>La Paz</v>
      </c>
      <c r="L53" s="25">
        <f>IFERROR(INDEX('Pasajeros Pre'!$K$2:K5046,MATCH(ROW()-ROW($B$1),'Pasajeros Pre'!$O$2:$O$4995,0)),"")</f>
        <v>45954.71875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24/10/2025</v>
      </c>
      <c r="S53" s="16">
        <f>COUNTIFS(Hoja1!$R$2,"="&amp;R53)</f>
        <v>1</v>
      </c>
      <c r="T53" s="15" t="str">
        <f t="shared" si="4"/>
        <v>24/10/2025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Aeromexico</v>
      </c>
      <c r="D54" s="16" t="str">
        <f>IFERROR(INDEX('Pasajeros Pre'!$C$2:C5047,MATCH(ROW()-ROW($B$1),'Pasajeros Pre'!$O$2:$O$4995,0)),"")</f>
        <v>E90</v>
      </c>
      <c r="E54" s="16" t="str">
        <f>IFERROR(INDEX('Pasajeros Pre'!$D$2:D5047,MATCH(ROW()-ROW($B$1),'Pasajeros Pre'!$O$2:$O$4995,0)),"")</f>
        <v>AM 875</v>
      </c>
      <c r="F54" s="25">
        <f>IFERROR(INDEX('Pasajeros Pre'!$E$2:E5047,MATCH(ROW()-ROW($B$1),'Pasajeros Pre'!$O$2:$O$4995,0)),"")</f>
        <v>45954.696527777778</v>
      </c>
      <c r="G54" s="16" t="str">
        <f>IFERROR(INDEX('Pasajeros Pre'!$F$2:F5047,MATCH(ROW()-ROW($B$1),'Pasajeros Pre'!$O$2:$O$4995,0)),"")</f>
        <v>Merida</v>
      </c>
      <c r="H54" s="16">
        <f>IFERROR(INDEX('Pasajeros Pre'!$G$2:G5047,MATCH(ROW()-ROW($B$1),'Pasajeros Pre'!$O$2:$O$4995,0)),"")</f>
        <v>3</v>
      </c>
      <c r="I54" s="16" t="str">
        <f>IFERROR(INDEX('Pasajeros Pre'!$H$2:H5047,MATCH(ROW()-ROW($B$1),'Pasajeros Pre'!$O$2:$O$4995,0)),"")</f>
        <v>111A</v>
      </c>
      <c r="J54" s="16" t="str">
        <f>IFERROR(INDEX('Pasajeros Pre'!$I$2:I5047,MATCH(ROW()-ROW($B$1),'Pasajeros Pre'!$O$2:$O$4995,0)),"")</f>
        <v>AM 2780</v>
      </c>
      <c r="K54" s="16" t="str">
        <f>IFERROR(INDEX('Pasajeros Pre'!$J$2:J5047,MATCH(ROW()-ROW($B$1),'Pasajeros Pre'!$O$2:$O$4995,0)),"")</f>
        <v>Houston</v>
      </c>
      <c r="L54" s="25">
        <f>IFERROR(INDEX('Pasajeros Pre'!$K$2:K5047,MATCH(ROW()-ROW($B$1),'Pasajeros Pre'!$O$2:$O$4995,0)),"")</f>
        <v>45954.727777777778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24/10/2025</v>
      </c>
      <c r="S54" s="16">
        <f>COUNTIFS(Hoja1!$R$2,"="&amp;R54)</f>
        <v>1</v>
      </c>
      <c r="T54" s="15" t="str">
        <f t="shared" si="4"/>
        <v>24/10/2025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Volaris</v>
      </c>
      <c r="D55" s="16">
        <f>IFERROR(INDEX('Pasajeros Pre'!$C$2:C5048,MATCH(ROW()-ROW($B$1),'Pasajeros Pre'!$O$2:$O$4995,0)),"")</f>
        <v>320</v>
      </c>
      <c r="E55" s="16" t="str">
        <f>IFERROR(INDEX('Pasajeros Pre'!$D$2:D5048,MATCH(ROW()-ROW($B$1),'Pasajeros Pre'!$O$2:$O$4995,0)),"")</f>
        <v>Y4 7121</v>
      </c>
      <c r="F55" s="25">
        <f>IFERROR(INDEX('Pasajeros Pre'!$E$2:E5048,MATCH(ROW()-ROW($B$1),'Pasajeros Pre'!$O$2:$O$4995,0)),"")</f>
        <v>45954.70416666667</v>
      </c>
      <c r="G55" s="16" t="str">
        <f>IFERROR(INDEX('Pasajeros Pre'!$F$2:F5048,MATCH(ROW()-ROW($B$1),'Pasajeros Pre'!$O$2:$O$4995,0)),"")</f>
        <v>San Jose Del Cabo</v>
      </c>
      <c r="H55" s="16">
        <f>IFERROR(INDEX('Pasajeros Pre'!$G$2:G5048,MATCH(ROW()-ROW($B$1),'Pasajeros Pre'!$O$2:$O$4995,0)),"")</f>
        <v>1</v>
      </c>
      <c r="I55" s="16" t="str">
        <f>IFERROR(INDEX('Pasajeros Pre'!$H$2:H5048,MATCH(ROW()-ROW($B$1),'Pasajeros Pre'!$O$2:$O$4995,0)),"")</f>
        <v>109A</v>
      </c>
      <c r="J55" s="16" t="str">
        <f>IFERROR(INDEX('Pasajeros Pre'!$I$2:I5048,MATCH(ROW()-ROW($B$1),'Pasajeros Pre'!$O$2:$O$4995,0)),"")</f>
        <v>Y4 3535</v>
      </c>
      <c r="K55" s="16" t="str">
        <f>IFERROR(INDEX('Pasajeros Pre'!$J$2:J5048,MATCH(ROW()-ROW($B$1),'Pasajeros Pre'!$O$2:$O$4995,0)),"")</f>
        <v>Cancun</v>
      </c>
      <c r="L55" s="25">
        <f>IFERROR(INDEX('Pasajeros Pre'!$K$2:K5048,MATCH(ROW()-ROW($B$1),'Pasajeros Pre'!$O$2:$O$4995,0)),"")</f>
        <v>45954.736805555556</v>
      </c>
      <c r="M55" s="16" t="str">
        <f>IFERROR(INDEX('Pasajeros Pre'!$L$2:L5048,MATCH(ROW()-ROW($B$1),'Pasajeros Pre'!$O$2:$O$4995,0)),"")</f>
        <v>J</v>
      </c>
      <c r="N55" s="25">
        <f t="shared" si="1"/>
        <v>17</v>
      </c>
      <c r="O55" s="15" t="str">
        <f>VLOOKUP(N55,'Time Chart'!$A$2:$D$25,4,0)</f>
        <v>16:00 A 16:59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24/10/2025</v>
      </c>
      <c r="S55" s="16">
        <f>COUNTIFS(Hoja1!$R$2,"="&amp;R55)</f>
        <v>1</v>
      </c>
      <c r="T55" s="15" t="str">
        <f t="shared" si="4"/>
        <v>24/10/2025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 xml:space="preserve">Viva </v>
      </c>
      <c r="D56" s="16">
        <f>IFERROR(INDEX('Pasajeros Pre'!$C$2:C5049,MATCH(ROW()-ROW($B$1),'Pasajeros Pre'!$O$2:$O$4995,0)),"")</f>
        <v>320</v>
      </c>
      <c r="E56" s="16" t="str">
        <f>IFERROR(INDEX('Pasajeros Pre'!$D$2:D5049,MATCH(ROW()-ROW($B$1),'Pasajeros Pre'!$O$2:$O$4995,0)),"")</f>
        <v>VB 7443</v>
      </c>
      <c r="F56" s="25">
        <f>IFERROR(INDEX('Pasajeros Pre'!$E$2:E5049,MATCH(ROW()-ROW($B$1),'Pasajeros Pre'!$O$2:$O$4995,0)),"")</f>
        <v>45954.708333333336</v>
      </c>
      <c r="G56" s="16" t="str">
        <f>IFERROR(INDEX('Pasajeros Pre'!$F$2:F5049,MATCH(ROW()-ROW($B$1),'Pasajeros Pre'!$O$2:$O$4995,0)),"")</f>
        <v>Cancun</v>
      </c>
      <c r="H56" s="16">
        <f>IFERROR(INDEX('Pasajeros Pre'!$G$2:G5049,MATCH(ROW()-ROW($B$1),'Pasajeros Pre'!$O$2:$O$4995,0)),"")</f>
        <v>2</v>
      </c>
      <c r="I56" s="16">
        <f>IFERROR(INDEX('Pasajeros Pre'!$H$2:H5049,MATCH(ROW()-ROW($B$1),'Pasajeros Pre'!$O$2:$O$4995,0)),"")</f>
        <v>505</v>
      </c>
      <c r="J56" s="16" t="str">
        <f>IFERROR(INDEX('Pasajeros Pre'!$I$2:I5049,MATCH(ROW()-ROW($B$1),'Pasajeros Pre'!$O$2:$O$4995,0)),"")</f>
        <v>VB 7443</v>
      </c>
      <c r="K56" s="16" t="str">
        <f>IFERROR(INDEX('Pasajeros Pre'!$J$2:J5049,MATCH(ROW()-ROW($B$1),'Pasajeros Pre'!$O$2:$O$4995,0)),"")</f>
        <v>San Jose Del Cabo</v>
      </c>
      <c r="L56" s="25">
        <f>IFERROR(INDEX('Pasajeros Pre'!$K$2:K5049,MATCH(ROW()-ROW($B$1),'Pasajeros Pre'!$O$2:$O$4995,0)),"")</f>
        <v>45954.729166666664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24/10/2025</v>
      </c>
      <c r="S56" s="16">
        <f>COUNTIFS(Hoja1!$R$2,"="&amp;R56)</f>
        <v>1</v>
      </c>
      <c r="T56" s="15" t="str">
        <f t="shared" si="4"/>
        <v>24/10/2025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321</v>
      </c>
      <c r="E57" s="16" t="str">
        <f>IFERROR(INDEX('Pasajeros Pre'!$D$2:D5050,MATCH(ROW()-ROW($B$1),'Pasajeros Pre'!$O$2:$O$4995,0)),"")</f>
        <v>VB 7417</v>
      </c>
      <c r="F57" s="25">
        <f>IFERROR(INDEX('Pasajeros Pre'!$E$2:E5050,MATCH(ROW()-ROW($B$1),'Pasajeros Pre'!$O$2:$O$4995,0)),"")</f>
        <v>45954.711805555555</v>
      </c>
      <c r="G57" s="16" t="str">
        <f>IFERROR(INDEX('Pasajeros Pre'!$F$2:F5050,MATCH(ROW()-ROW($B$1),'Pasajeros Pre'!$O$2:$O$4995,0)),"")</f>
        <v>Culiacan</v>
      </c>
      <c r="H57" s="16">
        <f>IFERROR(INDEX('Pasajeros Pre'!$G$2:G5050,MATCH(ROW()-ROW($B$1),'Pasajeros Pre'!$O$2:$O$4995,0)),"")</f>
        <v>2</v>
      </c>
      <c r="I57" s="16" t="str">
        <f>IFERROR(INDEX('Pasajeros Pre'!$H$2:H5050,MATCH(ROW()-ROW($B$1),'Pasajeros Pre'!$O$2:$O$4995,0)),"")</f>
        <v>107B</v>
      </c>
      <c r="J57" s="16" t="str">
        <f>IFERROR(INDEX('Pasajeros Pre'!$I$2:I5050,MATCH(ROW()-ROW($B$1),'Pasajeros Pre'!$O$2:$O$4995,0)),"")</f>
        <v>VB 7417</v>
      </c>
      <c r="K57" s="16" t="str">
        <f>IFERROR(INDEX('Pasajeros Pre'!$J$2:J5050,MATCH(ROW()-ROW($B$1),'Pasajeros Pre'!$O$2:$O$4995,0)),"")</f>
        <v>Cancun</v>
      </c>
      <c r="L57" s="25">
        <f>IFERROR(INDEX('Pasajeros Pre'!$K$2:K5050,MATCH(ROW()-ROW($B$1),'Pasajeros Pre'!$O$2:$O$4995,0)),"")</f>
        <v>45954.739583333336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18</v>
      </c>
      <c r="Q57" s="15" t="str">
        <f>VLOOKUP(P57,'Time Chart'!$A$2:$D$25,4,0)</f>
        <v>17:00 A 17:59</v>
      </c>
      <c r="R57" s="15" t="str">
        <f t="shared" si="3"/>
        <v>24/10/2025</v>
      </c>
      <c r="S57" s="16">
        <f>COUNTIFS(Hoja1!$R$2,"="&amp;R57)</f>
        <v>1</v>
      </c>
      <c r="T57" s="15" t="str">
        <f t="shared" si="4"/>
        <v>24/10/2025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2783</v>
      </c>
      <c r="F58" s="25">
        <f>IFERROR(INDEX('Pasajeros Pre'!$E$2:E5051,MATCH(ROW()-ROW($B$1),'Pasajeros Pre'!$O$2:$O$4995,0)),"")</f>
        <v>45954.717361111114</v>
      </c>
      <c r="G58" s="16" t="str">
        <f>IFERROR(INDEX('Pasajeros Pre'!$F$2:F5051,MATCH(ROW()-ROW($B$1),'Pasajeros Pre'!$O$2:$O$4995,0)),"")</f>
        <v>Mcallen Mission</v>
      </c>
      <c r="H58" s="16">
        <f>IFERROR(INDEX('Pasajeros Pre'!$G$2:G5051,MATCH(ROW()-ROW($B$1),'Pasajeros Pre'!$O$2:$O$4995,0)),"")</f>
        <v>7</v>
      </c>
      <c r="I58" s="16" t="str">
        <f>IFERROR(INDEX('Pasajeros Pre'!$H$2:H5051,MATCH(ROW()-ROW($B$1),'Pasajeros Pre'!$O$2:$O$4995,0)),"")</f>
        <v>113A</v>
      </c>
      <c r="J58" s="16" t="str">
        <f>IFERROR(INDEX('Pasajeros Pre'!$I$2:I5051,MATCH(ROW()-ROW($B$1),'Pasajeros Pre'!$O$2:$O$4995,0)),"")</f>
        <v>AM 2042</v>
      </c>
      <c r="K58" s="16" t="str">
        <f>IFERROR(INDEX('Pasajeros Pre'!$J$2:J5051,MATCH(ROW()-ROW($B$1),'Pasajeros Pre'!$O$2:$O$4995,0)),"")</f>
        <v>Oaxaca</v>
      </c>
      <c r="L58" s="25">
        <f>IFERROR(INDEX('Pasajeros Pre'!$K$2:K5051,MATCH(ROW()-ROW($B$1),'Pasajeros Pre'!$O$2:$O$4995,0)),"")</f>
        <v>45954.759027777778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24/10/2025</v>
      </c>
      <c r="S58" s="16">
        <f>COUNTIFS(Hoja1!$R$2,"="&amp;R58)</f>
        <v>1</v>
      </c>
      <c r="T58" s="15" t="str">
        <f t="shared" si="4"/>
        <v>24/10/2025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Aeromexico</v>
      </c>
      <c r="D59" s="16" t="str">
        <f>IFERROR(INDEX('Pasajeros Pre'!$C$2:C5052,MATCH(ROW()-ROW($B$1),'Pasajeros Pre'!$O$2:$O$4995,0)),"")</f>
        <v>E90</v>
      </c>
      <c r="E59" s="16" t="str">
        <f>IFERROR(INDEX('Pasajeros Pre'!$D$2:D5052,MATCH(ROW()-ROW($B$1),'Pasajeros Pre'!$O$2:$O$4995,0)),"")</f>
        <v>AM 2469</v>
      </c>
      <c r="F59" s="25">
        <f>IFERROR(INDEX('Pasajeros Pre'!$E$2:E5052,MATCH(ROW()-ROW($B$1),'Pasajeros Pre'!$O$2:$O$4995,0)),"")</f>
        <v>45954.720833333333</v>
      </c>
      <c r="G59" s="16" t="str">
        <f>IFERROR(INDEX('Pasajeros Pre'!$F$2:F5052,MATCH(ROW()-ROW($B$1),'Pasajeros Pre'!$O$2:$O$4995,0)),"")</f>
        <v>Durango</v>
      </c>
      <c r="H59" s="16">
        <f>IFERROR(INDEX('Pasajeros Pre'!$G$2:G5052,MATCH(ROW()-ROW($B$1),'Pasajeros Pre'!$O$2:$O$4995,0)),"")</f>
        <v>3</v>
      </c>
      <c r="I59" s="16" t="str">
        <f>IFERROR(INDEX('Pasajeros Pre'!$H$2:H5052,MATCH(ROW()-ROW($B$1),'Pasajeros Pre'!$O$2:$O$4995,0)),"")</f>
        <v>110B</v>
      </c>
      <c r="J59" s="16" t="str">
        <f>IFERROR(INDEX('Pasajeros Pre'!$I$2:I5052,MATCH(ROW()-ROW($B$1),'Pasajeros Pre'!$O$2:$O$4995,0)),"")</f>
        <v>AM 872</v>
      </c>
      <c r="K59" s="16" t="str">
        <f>IFERROR(INDEX('Pasajeros Pre'!$J$2:J5052,MATCH(ROW()-ROW($B$1),'Pasajeros Pre'!$O$2:$O$4995,0)),"")</f>
        <v>Veracruz</v>
      </c>
      <c r="L59" s="25">
        <f>IFERROR(INDEX('Pasajeros Pre'!$K$2:K5052,MATCH(ROW()-ROW($B$1),'Pasajeros Pre'!$O$2:$O$4995,0)),"")</f>
        <v>45954.748611111114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18</v>
      </c>
      <c r="Q59" s="15" t="str">
        <f>VLOOKUP(P59,'Time Chart'!$A$2:$D$25,4,0)</f>
        <v>17:00 A 17:59</v>
      </c>
      <c r="R59" s="15" t="str">
        <f t="shared" si="3"/>
        <v>24/10/2025</v>
      </c>
      <c r="S59" s="16">
        <f>COUNTIFS(Hoja1!$R$2,"="&amp;R59)</f>
        <v>1</v>
      </c>
      <c r="T59" s="15" t="str">
        <f t="shared" si="4"/>
        <v>24/10/2025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7016</v>
      </c>
      <c r="F60" s="25">
        <f>IFERROR(INDEX('Pasajeros Pre'!$E$2:E5053,MATCH(ROW()-ROW($B$1),'Pasajeros Pre'!$O$2:$O$4995,0)),"")</f>
        <v>45954.732638888891</v>
      </c>
      <c r="G60" s="16" t="str">
        <f>IFERROR(INDEX('Pasajeros Pre'!$F$2:F5053,MATCH(ROW()-ROW($B$1),'Pasajeros Pre'!$O$2:$O$4995,0)),"")</f>
        <v>Monterrey</v>
      </c>
      <c r="H60" s="16">
        <f>IFERROR(INDEX('Pasajeros Pre'!$G$2:G5053,MATCH(ROW()-ROW($B$1),'Pasajeros Pre'!$O$2:$O$4995,0)),"")</f>
        <v>1</v>
      </c>
      <c r="I60" s="16">
        <f>IFERROR(INDEX('Pasajeros Pre'!$H$2:H5053,MATCH(ROW()-ROW($B$1),'Pasajeros Pre'!$O$2:$O$4995,0)),"")</f>
        <v>503</v>
      </c>
      <c r="J60" s="16" t="str">
        <f>IFERROR(INDEX('Pasajeros Pre'!$I$2:I5053,MATCH(ROW()-ROW($B$1),'Pasajeros Pre'!$O$2:$O$4995,0)),"")</f>
        <v>VB 7016</v>
      </c>
      <c r="K60" s="16" t="str">
        <f>IFERROR(INDEX('Pasajeros Pre'!$J$2:J5053,MATCH(ROW()-ROW($B$1),'Pasajeros Pre'!$O$2:$O$4995,0)),"")</f>
        <v>Acapulco</v>
      </c>
      <c r="L60" s="25">
        <f>IFERROR(INDEX('Pasajeros Pre'!$K$2:K5053,MATCH(ROW()-ROW($B$1),'Pasajeros Pre'!$O$2:$O$4995,0)),"")</f>
        <v>45954.753472222219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24/10/2025</v>
      </c>
      <c r="S60" s="16">
        <f>COUNTIFS(Hoja1!$R$2,"="&amp;R60)</f>
        <v>1</v>
      </c>
      <c r="T60" s="15" t="str">
        <f t="shared" si="4"/>
        <v>24/10/2025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7447</v>
      </c>
      <c r="F61" s="25">
        <f>IFERROR(INDEX('Pasajeros Pre'!$E$2:E5054,MATCH(ROW()-ROW($B$1),'Pasajeros Pre'!$O$2:$O$4995,0)),"")</f>
        <v>45954.732638888891</v>
      </c>
      <c r="G61" s="16" t="str">
        <f>IFERROR(INDEX('Pasajeros Pre'!$F$2:F5054,MATCH(ROW()-ROW($B$1),'Pasajeros Pre'!$O$2:$O$4995,0)),"")</f>
        <v>Tulum</v>
      </c>
      <c r="H61" s="16">
        <f>IFERROR(INDEX('Pasajeros Pre'!$G$2:G5054,MATCH(ROW()-ROW($B$1),'Pasajeros Pre'!$O$2:$O$4995,0)),"")</f>
        <v>1</v>
      </c>
      <c r="I61" s="16" t="str">
        <f>IFERROR(INDEX('Pasajeros Pre'!$H$2:H5054,MATCH(ROW()-ROW($B$1),'Pasajeros Pre'!$O$2:$O$4995,0)),"")</f>
        <v>107A</v>
      </c>
      <c r="J61" s="16" t="str">
        <f>IFERROR(INDEX('Pasajeros Pre'!$I$2:I5054,MATCH(ROW()-ROW($B$1),'Pasajeros Pre'!$O$2:$O$4995,0)),"")</f>
        <v>VB 7447</v>
      </c>
      <c r="K61" s="16" t="str">
        <f>IFERROR(INDEX('Pasajeros Pre'!$J$2:J5054,MATCH(ROW()-ROW($B$1),'Pasajeros Pre'!$O$2:$O$4995,0)),"")</f>
        <v>Hermosillo</v>
      </c>
      <c r="L61" s="25">
        <f>IFERROR(INDEX('Pasajeros Pre'!$K$2:K5054,MATCH(ROW()-ROW($B$1),'Pasajeros Pre'!$O$2:$O$4995,0)),"")</f>
        <v>45954.760416666664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24/10/2025</v>
      </c>
      <c r="S61" s="16">
        <f>COUNTIFS(Hoja1!$R$2,"="&amp;R61)</f>
        <v>1</v>
      </c>
      <c r="T61" s="15" t="str">
        <f t="shared" si="4"/>
        <v>24/10/2025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5070</v>
      </c>
      <c r="F62" s="25">
        <f>IFERROR(INDEX('Pasajeros Pre'!$E$2:E5055,MATCH(ROW()-ROW($B$1),'Pasajeros Pre'!$O$2:$O$4995,0)),"")</f>
        <v>45954.736111111109</v>
      </c>
      <c r="G62" s="16" t="str">
        <f>IFERROR(INDEX('Pasajeros Pre'!$F$2:F5055,MATCH(ROW()-ROW($B$1),'Pasajeros Pre'!$O$2:$O$4995,0)),"")</f>
        <v>Tijuana</v>
      </c>
      <c r="H62" s="16">
        <f>IFERROR(INDEX('Pasajeros Pre'!$G$2:G5055,MATCH(ROW()-ROW($B$1),'Pasajeros Pre'!$O$2:$O$4995,0)),"")</f>
        <v>1</v>
      </c>
      <c r="I62" s="16" t="str">
        <f>IFERROR(INDEX('Pasajeros Pre'!$H$2:H5055,MATCH(ROW()-ROW($B$1),'Pasajeros Pre'!$O$2:$O$4995,0)),"")</f>
        <v>112A</v>
      </c>
      <c r="J62" s="16" t="str">
        <f>IFERROR(INDEX('Pasajeros Pre'!$I$2:I5055,MATCH(ROW()-ROW($B$1),'Pasajeros Pre'!$O$2:$O$4995,0)),"")</f>
        <v>VB 9406</v>
      </c>
      <c r="K62" s="16" t="str">
        <f>IFERROR(INDEX('Pasajeros Pre'!$J$2:J5055,MATCH(ROW()-ROW($B$1),'Pasajeros Pre'!$O$2:$O$4995,0)),"")</f>
        <v>Monterrey</v>
      </c>
      <c r="L62" s="25">
        <f>IFERROR(INDEX('Pasajeros Pre'!$K$2:K5055,MATCH(ROW()-ROW($B$1),'Pasajeros Pre'!$O$2:$O$4995,0)),"")</f>
        <v>45954.795138888891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20</v>
      </c>
      <c r="Q62" s="15" t="str">
        <f>VLOOKUP(P62,'Time Chart'!$A$2:$D$25,4,0)</f>
        <v>19:00 A 19:59</v>
      </c>
      <c r="R62" s="15" t="str">
        <f t="shared" si="3"/>
        <v>24/10/2025</v>
      </c>
      <c r="S62" s="16">
        <f>COUNTIFS(Hoja1!$R$2,"="&amp;R62)</f>
        <v>1</v>
      </c>
      <c r="T62" s="15" t="str">
        <f t="shared" si="4"/>
        <v>24/10/2025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320</v>
      </c>
      <c r="E63" s="16" t="str">
        <f>IFERROR(INDEX('Pasajeros Pre'!$D$2:D5056,MATCH(ROW()-ROW($B$1),'Pasajeros Pre'!$O$2:$O$4995,0)),"")</f>
        <v>VB 7439</v>
      </c>
      <c r="F63" s="25">
        <f>IFERROR(INDEX('Pasajeros Pre'!$E$2:E5056,MATCH(ROW()-ROW($B$1),'Pasajeros Pre'!$O$2:$O$4995,0)),"")</f>
        <v>45954.739583333336</v>
      </c>
      <c r="G63" s="16" t="str">
        <f>IFERROR(INDEX('Pasajeros Pre'!$F$2:F5056,MATCH(ROW()-ROW($B$1),'Pasajeros Pre'!$O$2:$O$4995,0)),"")</f>
        <v>Cancun</v>
      </c>
      <c r="H63" s="16">
        <f>IFERROR(INDEX('Pasajeros Pre'!$G$2:G5056,MATCH(ROW()-ROW($B$1),'Pasajeros Pre'!$O$2:$O$4995,0)),"")</f>
        <v>1</v>
      </c>
      <c r="I63" s="16">
        <f>IFERROR(INDEX('Pasajeros Pre'!$H$2:H5056,MATCH(ROW()-ROW($B$1),'Pasajeros Pre'!$O$2:$O$4995,0)),"")</f>
        <v>502</v>
      </c>
      <c r="J63" s="16" t="str">
        <f>IFERROR(INDEX('Pasajeros Pre'!$I$2:I5056,MATCH(ROW()-ROW($B$1),'Pasajeros Pre'!$O$2:$O$4995,0)),"")</f>
        <v>VB 7439</v>
      </c>
      <c r="K63" s="16" t="str">
        <f>IFERROR(INDEX('Pasajeros Pre'!$J$2:J5056,MATCH(ROW()-ROW($B$1),'Pasajeros Pre'!$O$2:$O$4995,0)),"")</f>
        <v>Ciudad Juarez</v>
      </c>
      <c r="L63" s="25">
        <f>IFERROR(INDEX('Pasajeros Pre'!$K$2:K5056,MATCH(ROW()-ROW($B$1),'Pasajeros Pre'!$O$2:$O$4995,0)),"")</f>
        <v>45954.760416666664</v>
      </c>
      <c r="M63" s="16" t="str">
        <f>IFERROR(INDEX('Pasajeros Pre'!$L$2:L5056,MATCH(ROW()-ROW($B$1),'Pasajeros Pre'!$O$2:$O$4995,0)),"")</f>
        <v>J</v>
      </c>
      <c r="N63" s="25">
        <f t="shared" si="1"/>
        <v>18</v>
      </c>
      <c r="O63" s="15" t="str">
        <f>VLOOKUP(N63,'Time Chart'!$A$2:$D$25,4,0)</f>
        <v>17:00 A 17:59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24/10/2025</v>
      </c>
      <c r="S63" s="16">
        <f>COUNTIFS(Hoja1!$R$2,"="&amp;R63)</f>
        <v>1</v>
      </c>
      <c r="T63" s="15" t="str">
        <f t="shared" si="4"/>
        <v>24/10/2025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Mexicana de Aviación </v>
      </c>
      <c r="D64" s="16">
        <f>IFERROR(INDEX('Pasajeros Pre'!$C$2:C5057,MATCH(ROW()-ROW($B$1),'Pasajeros Pre'!$O$2:$O$4995,0)),"")</f>
        <v>738</v>
      </c>
      <c r="E64" s="16" t="str">
        <f>IFERROR(INDEX('Pasajeros Pre'!$D$2:D5057,MATCH(ROW()-ROW($B$1),'Pasajeros Pre'!$O$2:$O$4995,0)),"")</f>
        <v>XN 1735</v>
      </c>
      <c r="F64" s="25">
        <f>IFERROR(INDEX('Pasajeros Pre'!$E$2:E5057,MATCH(ROW()-ROW($B$1),'Pasajeros Pre'!$O$2:$O$4995,0)),"")</f>
        <v>45954.743055555555</v>
      </c>
      <c r="G64" s="16" t="str">
        <f>IFERROR(INDEX('Pasajeros Pre'!$F$2:F5057,MATCH(ROW()-ROW($B$1),'Pasajeros Pre'!$O$2:$O$4995,0)),"")</f>
        <v>Chetumal</v>
      </c>
      <c r="H64" s="16">
        <f>IFERROR(INDEX('Pasajeros Pre'!$G$2:G5057,MATCH(ROW()-ROW($B$1),'Pasajeros Pre'!$O$2:$O$4995,0)),"")</f>
        <v>3</v>
      </c>
      <c r="I64" s="16" t="str">
        <f>IFERROR(INDEX('Pasajeros Pre'!$H$2:H5057,MATCH(ROW()-ROW($B$1),'Pasajeros Pre'!$O$2:$O$4995,0)),"")</f>
        <v>108B</v>
      </c>
      <c r="J64" s="16" t="str">
        <f>IFERROR(INDEX('Pasajeros Pre'!$I$2:I5057,MATCH(ROW()-ROW($B$1),'Pasajeros Pre'!$O$2:$O$4995,0)),"")</f>
        <v>XN 1764</v>
      </c>
      <c r="K64" s="16" t="str">
        <f>IFERROR(INDEX('Pasajeros Pre'!$J$2:J5057,MATCH(ROW()-ROW($B$1),'Pasajeros Pre'!$O$2:$O$4995,0)),"")</f>
        <v>Merida</v>
      </c>
      <c r="L64" s="25">
        <f>IFERROR(INDEX('Pasajeros Pre'!$K$2:K5057,MATCH(ROW()-ROW($B$1),'Pasajeros Pre'!$O$2:$O$4995,0)),"")</f>
        <v>45954.777777777781</v>
      </c>
      <c r="M64" s="16" t="str">
        <f>IFERROR(INDEX('Pasajeros Pre'!$L$2:L5057,MATCH(ROW()-ROW($B$1),'Pasajeros Pre'!$O$2:$O$4995,0)),"")</f>
        <v>J</v>
      </c>
      <c r="N64" s="25">
        <f t="shared" si="1"/>
        <v>18</v>
      </c>
      <c r="O64" s="15" t="str">
        <f>VLOOKUP(N64,'Time Chart'!$A$2:$D$25,4,0)</f>
        <v>17:00 A 17:59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24/10/2025</v>
      </c>
      <c r="S64" s="16">
        <f>COUNTIFS(Hoja1!$R$2,"="&amp;R64)</f>
        <v>1</v>
      </c>
      <c r="T64" s="15" t="str">
        <f t="shared" si="4"/>
        <v>24/10/2025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7304</v>
      </c>
      <c r="F65" s="25">
        <f>IFERROR(INDEX('Pasajeros Pre'!$E$2:E5058,MATCH(ROW()-ROW($B$1),'Pasajeros Pre'!$O$2:$O$4995,0)),"")</f>
        <v>45954.746527777781</v>
      </c>
      <c r="G65" s="16" t="str">
        <f>IFERROR(INDEX('Pasajeros Pre'!$F$2:F5058,MATCH(ROW()-ROW($B$1),'Pasajeros Pre'!$O$2:$O$4995,0)),"")</f>
        <v>Guadalajara</v>
      </c>
      <c r="H65" s="16">
        <f>IFERROR(INDEX('Pasajeros Pre'!$G$2:G5058,MATCH(ROW()-ROW($B$1),'Pasajeros Pre'!$O$2:$O$4995,0)),"")</f>
        <v>2</v>
      </c>
      <c r="I65" s="16" t="str">
        <f>IFERROR(INDEX('Pasajeros Pre'!$H$2:H5058,MATCH(ROW()-ROW($B$1),'Pasajeros Pre'!$O$2:$O$4995,0)),"")</f>
        <v>106A</v>
      </c>
      <c r="J65" s="16" t="str">
        <f>IFERROR(INDEX('Pasajeros Pre'!$I$2:I5058,MATCH(ROW()-ROW($B$1),'Pasajeros Pre'!$O$2:$O$4995,0)),"")</f>
        <v>VB 7304</v>
      </c>
      <c r="K65" s="16" t="str">
        <f>IFERROR(INDEX('Pasajeros Pre'!$J$2:J5058,MATCH(ROW()-ROW($B$1),'Pasajeros Pre'!$O$2:$O$4995,0)),"")</f>
        <v>Tampico</v>
      </c>
      <c r="L65" s="25">
        <f>IFERROR(INDEX('Pasajeros Pre'!$K$2:K5058,MATCH(ROW()-ROW($B$1),'Pasajeros Pre'!$O$2:$O$4995,0)),"")</f>
        <v>45954.767361111109</v>
      </c>
      <c r="M65" s="16" t="str">
        <f>IFERROR(INDEX('Pasajeros Pre'!$L$2:L5058,MATCH(ROW()-ROW($B$1),'Pasajeros Pre'!$O$2:$O$4995,0)),"")</f>
        <v>J</v>
      </c>
      <c r="N65" s="25">
        <f t="shared" si="1"/>
        <v>18</v>
      </c>
      <c r="O65" s="15" t="str">
        <f>VLOOKUP(N65,'Time Chart'!$A$2:$D$25,4,0)</f>
        <v>17:00 A 17:59</v>
      </c>
      <c r="P65" s="25">
        <f t="shared" si="2"/>
        <v>19</v>
      </c>
      <c r="Q65" s="15" t="str">
        <f>VLOOKUP(P65,'Time Chart'!$A$2:$D$25,4,0)</f>
        <v>18:00 A 18:59</v>
      </c>
      <c r="R65" s="15" t="str">
        <f t="shared" si="3"/>
        <v>24/10/2025</v>
      </c>
      <c r="S65" s="16">
        <f>COUNTIFS(Hoja1!$R$2,"="&amp;R65)</f>
        <v>1</v>
      </c>
      <c r="T65" s="15" t="str">
        <f t="shared" si="4"/>
        <v>24/10/2025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>Aeromexico</v>
      </c>
      <c r="D66" s="16" t="str">
        <f>IFERROR(INDEX('Pasajeros Pre'!$C$2:C5059,MATCH(ROW()-ROW($B$1),'Pasajeros Pre'!$O$2:$O$4995,0)),"")</f>
        <v>E90</v>
      </c>
      <c r="E66" s="16" t="str">
        <f>IFERROR(INDEX('Pasajeros Pre'!$D$2:D5059,MATCH(ROW()-ROW($B$1),'Pasajeros Pre'!$O$2:$O$4995,0)),"")</f>
        <v>AM 881</v>
      </c>
      <c r="F66" s="25">
        <f>IFERROR(INDEX('Pasajeros Pre'!$E$2:E5059,MATCH(ROW()-ROW($B$1),'Pasajeros Pre'!$O$2:$O$4995,0)),"")</f>
        <v>45954.750694444447</v>
      </c>
      <c r="G66" s="16" t="str">
        <f>IFERROR(INDEX('Pasajeros Pre'!$F$2:F5059,MATCH(ROW()-ROW($B$1),'Pasajeros Pre'!$O$2:$O$4995,0)),"")</f>
        <v>Puerto Vallarta</v>
      </c>
      <c r="H66" s="16">
        <f>IFERROR(INDEX('Pasajeros Pre'!$G$2:G5059,MATCH(ROW()-ROW($B$1),'Pasajeros Pre'!$O$2:$O$4995,0)),"")</f>
        <v>3</v>
      </c>
      <c r="I66" s="16" t="str">
        <f>IFERROR(INDEX('Pasajeros Pre'!$H$2:H5059,MATCH(ROW()-ROW($B$1),'Pasajeros Pre'!$O$2:$O$4995,0)),"")</f>
        <v>111A</v>
      </c>
      <c r="J66" s="16" t="str">
        <f>IFERROR(INDEX('Pasajeros Pre'!$I$2:I5059,MATCH(ROW()-ROW($B$1),'Pasajeros Pre'!$O$2:$O$4995,0)),"")</f>
        <v>AM 284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45954.781944444447</v>
      </c>
      <c r="M66" s="16" t="str">
        <f>IFERROR(INDEX('Pasajeros Pre'!$L$2:L5059,MATCH(ROW()-ROW($B$1),'Pasajeros Pre'!$O$2:$O$4995,0)),"")</f>
        <v>J</v>
      </c>
      <c r="N66" s="25">
        <f t="shared" si="1"/>
        <v>19</v>
      </c>
      <c r="O66" s="15" t="str">
        <f>VLOOKUP(N66,'Time Chart'!$A$2:$D$25,4,0)</f>
        <v>18:00 A 18:59</v>
      </c>
      <c r="P66" s="25">
        <f t="shared" si="2"/>
        <v>19</v>
      </c>
      <c r="Q66" s="15" t="str">
        <f>VLOOKUP(P66,'Time Chart'!$A$2:$D$25,4,0)</f>
        <v>18:00 A 18:59</v>
      </c>
      <c r="R66" s="15" t="str">
        <f t="shared" si="3"/>
        <v>24/10/2025</v>
      </c>
      <c r="S66" s="16">
        <f>COUNTIFS(Hoja1!$R$2,"="&amp;R66)</f>
        <v>1</v>
      </c>
      <c r="T66" s="15" t="str">
        <f t="shared" si="4"/>
        <v>24/10/2025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Viva </v>
      </c>
      <c r="D67" s="16">
        <f>IFERROR(INDEX('Pasajeros Pre'!$C$2:C5060,MATCH(ROW()-ROW($B$1),'Pasajeros Pre'!$O$2:$O$4995,0)),"")</f>
        <v>321</v>
      </c>
      <c r="E67" s="16" t="str">
        <f>IFERROR(INDEX('Pasajeros Pre'!$D$2:D5060,MATCH(ROW()-ROW($B$1),'Pasajeros Pre'!$O$2:$O$4995,0)),"")</f>
        <v>VB 7282</v>
      </c>
      <c r="F67" s="25">
        <f>IFERROR(INDEX('Pasajeros Pre'!$E$2:E5060,MATCH(ROW()-ROW($B$1),'Pasajeros Pre'!$O$2:$O$4995,0)),"")</f>
        <v>45954.756944444445</v>
      </c>
      <c r="G67" s="16" t="str">
        <f>IFERROR(INDEX('Pasajeros Pre'!$F$2:F5060,MATCH(ROW()-ROW($B$1),'Pasajeros Pre'!$O$2:$O$4995,0)),"")</f>
        <v>Merida</v>
      </c>
      <c r="H67" s="16">
        <f>IFERROR(INDEX('Pasajeros Pre'!$G$2:G5060,MATCH(ROW()-ROW($B$1),'Pasajeros Pre'!$O$2:$O$4995,0)),"")</f>
        <v>2</v>
      </c>
      <c r="I67" s="16" t="str">
        <f>IFERROR(INDEX('Pasajeros Pre'!$H$2:H5060,MATCH(ROW()-ROW($B$1),'Pasajeros Pre'!$O$2:$O$4995,0)),"")</f>
        <v>107B</v>
      </c>
      <c r="J67" s="16" t="str">
        <f>IFERROR(INDEX('Pasajeros Pre'!$I$2:I5060,MATCH(ROW()-ROW($B$1),'Pasajeros Pre'!$O$2:$O$4995,0)),"")</f>
        <v>VB 7282</v>
      </c>
      <c r="K67" s="16" t="str">
        <f>IFERROR(INDEX('Pasajeros Pre'!$J$2:J5060,MATCH(ROW()-ROW($B$1),'Pasajeros Pre'!$O$2:$O$4995,0)),"")</f>
        <v>Puerto Escondido</v>
      </c>
      <c r="L67" s="25">
        <f>IFERROR(INDEX('Pasajeros Pre'!$K$2:K5060,MATCH(ROW()-ROW($B$1),'Pasajeros Pre'!$O$2:$O$4995,0)),"")</f>
        <v>45954.784722222219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19</v>
      </c>
      <c r="O67" s="15" t="str">
        <f>VLOOKUP(N67,'Time Chart'!$A$2:$D$25,4,0)</f>
        <v>18:00 A 18:59</v>
      </c>
      <c r="P67" s="25">
        <f t="shared" ref="P67:P130" si="7">ROUNDDOWN(HOUR(L67),1)+1</f>
        <v>19</v>
      </c>
      <c r="Q67" s="15" t="str">
        <f>VLOOKUP(P67,'Time Chart'!$A$2:$D$25,4,0)</f>
        <v>18:00 A 18:59</v>
      </c>
      <c r="R67" s="15" t="str">
        <f t="shared" ref="R67:R130" si="8">TEXT(F67,"dd/mm/aaaa")</f>
        <v>24/10/2025</v>
      </c>
      <c r="S67" s="16">
        <f>COUNTIFS(Hoja1!$R$2,"="&amp;R67)</f>
        <v>1</v>
      </c>
      <c r="T67" s="15" t="str">
        <f t="shared" ref="T67:T130" si="9">TEXT(L67,"dd/mm/aaaa")</f>
        <v>24/10/2025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320</v>
      </c>
      <c r="E68" s="16" t="str">
        <f>IFERROR(INDEX('Pasajeros Pre'!$D$2:D5061,MATCH(ROW()-ROW($B$1),'Pasajeros Pre'!$O$2:$O$4995,0)),"")</f>
        <v>VB 9387</v>
      </c>
      <c r="F68" s="25">
        <f>IFERROR(INDEX('Pasajeros Pre'!$E$2:E5061,MATCH(ROW()-ROW($B$1),'Pasajeros Pre'!$O$2:$O$4995,0)),"")</f>
        <v>45954.756944444445</v>
      </c>
      <c r="G68" s="16" t="str">
        <f>IFERROR(INDEX('Pasajeros Pre'!$F$2:F5061,MATCH(ROW()-ROW($B$1),'Pasajeros Pre'!$O$2:$O$4995,0)),"")</f>
        <v>Reynosa</v>
      </c>
      <c r="H68" s="16">
        <f>IFERROR(INDEX('Pasajeros Pre'!$G$2:G5061,MATCH(ROW()-ROW($B$1),'Pasajeros Pre'!$O$2:$O$4995,0)),"")</f>
        <v>2</v>
      </c>
      <c r="I68" s="16" t="str">
        <f>IFERROR(INDEX('Pasajeros Pre'!$H$2:H5061,MATCH(ROW()-ROW($B$1),'Pasajeros Pre'!$O$2:$O$4995,0)),"")</f>
        <v>112B</v>
      </c>
      <c r="J68" s="16" t="str">
        <f>IFERROR(INDEX('Pasajeros Pre'!$I$2:I5061,MATCH(ROW()-ROW($B$1),'Pasajeros Pre'!$O$2:$O$4995,0)),"")</f>
        <v>VB 9400</v>
      </c>
      <c r="K68" s="16" t="str">
        <f>IFERROR(INDEX('Pasajeros Pre'!$J$2:J5061,MATCH(ROW()-ROW($B$1),'Pasajeros Pre'!$O$2:$O$4995,0)),"")</f>
        <v>Monterrey</v>
      </c>
      <c r="L68" s="25">
        <f>IFERROR(INDEX('Pasajeros Pre'!$K$2:K5061,MATCH(ROW()-ROW($B$1),'Pasajeros Pre'!$O$2:$O$4995,0)),"")</f>
        <v>45955.25</v>
      </c>
      <c r="M68" s="16" t="str">
        <f>IFERROR(INDEX('Pasajeros Pre'!$L$2:L5061,MATCH(ROW()-ROW($B$1),'Pasajeros Pre'!$O$2:$O$4995,0)),"")</f>
        <v>J</v>
      </c>
      <c r="N68" s="25">
        <f t="shared" si="6"/>
        <v>19</v>
      </c>
      <c r="O68" s="15" t="str">
        <f>VLOOKUP(N68,'Time Chart'!$A$2:$D$25,4,0)</f>
        <v>18:00 A 18:59</v>
      </c>
      <c r="P68" s="25">
        <f t="shared" si="7"/>
        <v>7</v>
      </c>
      <c r="Q68" s="15" t="str">
        <f>VLOOKUP(P68,'Time Chart'!$A$2:$D$25,4,0)</f>
        <v>06:00 A 06:59</v>
      </c>
      <c r="R68" s="15" t="str">
        <f t="shared" si="8"/>
        <v>24/10/2025</v>
      </c>
      <c r="S68" s="16">
        <f>COUNTIFS(Hoja1!$R$2,"="&amp;R68)</f>
        <v>1</v>
      </c>
      <c r="T68" s="15" t="str">
        <f t="shared" si="9"/>
        <v>25/10/2025</v>
      </c>
      <c r="U68" s="16">
        <f>COUNTIFS(Hoja1!$R$2,"="&amp;T68)</f>
        <v>0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321</v>
      </c>
      <c r="E69" s="16" t="str">
        <f>IFERROR(INDEX('Pasajeros Pre'!$D$2:D5062,MATCH(ROW()-ROW($B$1),'Pasajeros Pre'!$O$2:$O$4995,0)),"")</f>
        <v>VB 9235</v>
      </c>
      <c r="F69" s="25">
        <f>IFERROR(INDEX('Pasajeros Pre'!$E$2:E5062,MATCH(ROW()-ROW($B$1),'Pasajeros Pre'!$O$2:$O$4995,0)),"")</f>
        <v>45954.819444444445</v>
      </c>
      <c r="G69" s="16" t="str">
        <f>IFERROR(INDEX('Pasajeros Pre'!$F$2:F5062,MATCH(ROW()-ROW($B$1),'Pasajeros Pre'!$O$2:$O$4995,0)),"")</f>
        <v>Mazatlan</v>
      </c>
      <c r="H69" s="16">
        <f>IFERROR(INDEX('Pasajeros Pre'!$G$2:G5062,MATCH(ROW()-ROW($B$1),'Pasajeros Pre'!$O$2:$O$4995,0)),"")</f>
        <v>2</v>
      </c>
      <c r="I69" s="16" t="str">
        <f>IFERROR(INDEX('Pasajeros Pre'!$H$2:H5062,MATCH(ROW()-ROW($B$1),'Pasajeros Pre'!$O$2:$O$4995,0)),"")</f>
        <v>107B</v>
      </c>
      <c r="J69" s="16" t="str">
        <f>IFERROR(INDEX('Pasajeros Pre'!$I$2:I5062,MATCH(ROW()-ROW($B$1),'Pasajeros Pre'!$O$2:$O$4995,0)),"")</f>
        <v>VB 9522I</v>
      </c>
      <c r="K69" s="16" t="str">
        <f>IFERROR(INDEX('Pasajeros Pre'!$J$2:J5062,MATCH(ROW()-ROW($B$1),'Pasajeros Pre'!$O$2:$O$4995,0)),"")</f>
        <v>Guadalajara</v>
      </c>
      <c r="L69" s="25">
        <f>IFERROR(INDEX('Pasajeros Pre'!$K$2:K5062,MATCH(ROW()-ROW($B$1),'Pasajeros Pre'!$O$2:$O$4995,0)),"")</f>
        <v>45954.854166666664</v>
      </c>
      <c r="M69" s="16" t="str">
        <f>IFERROR(INDEX('Pasajeros Pre'!$L$2:L5062,MATCH(ROW()-ROW($B$1),'Pasajeros Pre'!$O$2:$O$4995,0)),"")</f>
        <v>J</v>
      </c>
      <c r="N69" s="25">
        <f t="shared" si="6"/>
        <v>20</v>
      </c>
      <c r="O69" s="15" t="str">
        <f>VLOOKUP(N69,'Time Chart'!$A$2:$D$25,4,0)</f>
        <v>19:00 A 19:59</v>
      </c>
      <c r="P69" s="25">
        <f t="shared" si="7"/>
        <v>21</v>
      </c>
      <c r="Q69" s="15" t="str">
        <f>VLOOKUP(P69,'Time Chart'!$A$2:$D$25,4,0)</f>
        <v>20:00 A 20:59</v>
      </c>
      <c r="R69" s="15" t="str">
        <f t="shared" si="8"/>
        <v>24/10/2025</v>
      </c>
      <c r="S69" s="16">
        <f>COUNTIFS(Hoja1!$R$2,"="&amp;R69)</f>
        <v>1</v>
      </c>
      <c r="T69" s="15" t="str">
        <f t="shared" si="9"/>
        <v>24/10/2025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>Aeromexico</v>
      </c>
      <c r="D70" s="16" t="str">
        <f>IFERROR(INDEX('Pasajeros Pre'!$C$2:C5063,MATCH(ROW()-ROW($B$1),'Pasajeros Pre'!$O$2:$O$4995,0)),"")</f>
        <v>E90</v>
      </c>
      <c r="E70" s="16" t="str">
        <f>IFERROR(INDEX('Pasajeros Pre'!$D$2:D5063,MATCH(ROW()-ROW($B$1),'Pasajeros Pre'!$O$2:$O$4995,0)),"")</f>
        <v>AM 995</v>
      </c>
      <c r="F70" s="25">
        <f>IFERROR(INDEX('Pasajeros Pre'!$E$2:E5063,MATCH(ROW()-ROW($B$1),'Pasajeros Pre'!$O$2:$O$4995,0)),"")</f>
        <v>45954.829861111109</v>
      </c>
      <c r="G70" s="16" t="str">
        <f>IFERROR(INDEX('Pasajeros Pre'!$F$2:F5063,MATCH(ROW()-ROW($B$1),'Pasajeros Pre'!$O$2:$O$4995,0)),"")</f>
        <v>Monterrey</v>
      </c>
      <c r="H70" s="16">
        <f>IFERROR(INDEX('Pasajeros Pre'!$G$2:G5063,MATCH(ROW()-ROW($B$1),'Pasajeros Pre'!$O$2:$O$4995,0)),"")</f>
        <v>3</v>
      </c>
      <c r="I70" s="16" t="str">
        <f>IFERROR(INDEX('Pasajeros Pre'!$H$2:H5063,MATCH(ROW()-ROW($B$1),'Pasajeros Pre'!$O$2:$O$4995,0)),"")</f>
        <v>110A</v>
      </c>
      <c r="J70" s="16" t="str">
        <f>IFERROR(INDEX('Pasajeros Pre'!$I$2:I5063,MATCH(ROW()-ROW($B$1),'Pasajeros Pre'!$O$2:$O$4995,0)),"")</f>
        <v>AM 998</v>
      </c>
      <c r="K70" s="16" t="str">
        <f>IFERROR(INDEX('Pasajeros Pre'!$J$2:J5063,MATCH(ROW()-ROW($B$1),'Pasajeros Pre'!$O$2:$O$4995,0)),"")</f>
        <v>Monterrey</v>
      </c>
      <c r="L70" s="25">
        <f>IFERROR(INDEX('Pasajeros Pre'!$K$2:K5063,MATCH(ROW()-ROW($B$1),'Pasajeros Pre'!$O$2:$O$4995,0)),"")</f>
        <v>45954.857638888891</v>
      </c>
      <c r="M70" s="16" t="str">
        <f>IFERROR(INDEX('Pasajeros Pre'!$L$2:L5063,MATCH(ROW()-ROW($B$1),'Pasajeros Pre'!$O$2:$O$4995,0)),"")</f>
        <v>J</v>
      </c>
      <c r="N70" s="25">
        <f t="shared" si="6"/>
        <v>20</v>
      </c>
      <c r="O70" s="15" t="str">
        <f>VLOOKUP(N70,'Time Chart'!$A$2:$D$25,4,0)</f>
        <v>19:00 A 19:59</v>
      </c>
      <c r="P70" s="25">
        <f t="shared" si="7"/>
        <v>21</v>
      </c>
      <c r="Q70" s="15" t="str">
        <f>VLOOKUP(P70,'Time Chart'!$A$2:$D$25,4,0)</f>
        <v>20:00 A 20:59</v>
      </c>
      <c r="R70" s="15" t="str">
        <f t="shared" si="8"/>
        <v>24/10/2025</v>
      </c>
      <c r="S70" s="16">
        <f>COUNTIFS(Hoja1!$R$2,"="&amp;R70)</f>
        <v>1</v>
      </c>
      <c r="T70" s="15" t="str">
        <f t="shared" si="9"/>
        <v>24/10/2025</v>
      </c>
      <c r="U70" s="16">
        <f>COUNTIFS(Hoja1!$R$2,"="&amp;T70)</f>
        <v>1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>Aeromexico</v>
      </c>
      <c r="D71" s="16" t="str">
        <f>IFERROR(INDEX('Pasajeros Pre'!$C$2:C5064,MATCH(ROW()-ROW($B$1),'Pasajeros Pre'!$O$2:$O$4995,0)),"")</f>
        <v>E90</v>
      </c>
      <c r="E71" s="16" t="str">
        <f>IFERROR(INDEX('Pasajeros Pre'!$D$2:D5064,MATCH(ROW()-ROW($B$1),'Pasajeros Pre'!$O$2:$O$4995,0)),"")</f>
        <v>AM 2041</v>
      </c>
      <c r="F71" s="25">
        <f>IFERROR(INDEX('Pasajeros Pre'!$E$2:E5064,MATCH(ROW()-ROW($B$1),'Pasajeros Pre'!$O$2:$O$4995,0)),"")</f>
        <v>45954.862500000003</v>
      </c>
      <c r="G71" s="16" t="str">
        <f>IFERROR(INDEX('Pasajeros Pre'!$F$2:F5064,MATCH(ROW()-ROW($B$1),'Pasajeros Pre'!$O$2:$O$4995,0)),"")</f>
        <v>Oaxaca</v>
      </c>
      <c r="H71" s="16">
        <f>IFERROR(INDEX('Pasajeros Pre'!$G$2:G5064,MATCH(ROW()-ROW($B$1),'Pasajeros Pre'!$O$2:$O$4995,0)),"")</f>
        <v>3</v>
      </c>
      <c r="I71" s="16" t="str">
        <f>IFERROR(INDEX('Pasajeros Pre'!$H$2:H5064,MATCH(ROW()-ROW($B$1),'Pasajeros Pre'!$O$2:$O$4995,0)),"")</f>
        <v>110B</v>
      </c>
      <c r="J71" s="16">
        <f>IFERROR(INDEX('Pasajeros Pre'!$I$2:I5064,MATCH(ROW()-ROW($B$1),'Pasajeros Pre'!$O$2:$O$4995,0)),"")</f>
        <v>0</v>
      </c>
      <c r="K71" s="16" t="str">
        <f>IFERROR(INDEX('Pasajeros Pre'!$J$2:J5064,MATCH(ROW()-ROW($B$1),'Pasajeros Pre'!$O$2:$O$4995,0)),"")</f>
        <v/>
      </c>
      <c r="L71" s="25">
        <f>IFERROR(INDEX('Pasajeros Pre'!$K$2:K5064,MATCH(ROW()-ROW($B$1),'Pasajeros Pre'!$O$2:$O$4995,0)),"")</f>
        <v>0</v>
      </c>
      <c r="M71" s="16" t="str">
        <f>IFERROR(INDEX('Pasajeros Pre'!$L$2:L5064,MATCH(ROW()-ROW($B$1),'Pasajeros Pre'!$O$2:$O$4995,0)),"")</f>
        <v>J</v>
      </c>
      <c r="N71" s="25">
        <f t="shared" si="6"/>
        <v>21</v>
      </c>
      <c r="O71" s="15" t="str">
        <f>VLOOKUP(N71,'Time Chart'!$A$2:$D$25,4,0)</f>
        <v>20:00 A 20:59</v>
      </c>
      <c r="P71" s="25">
        <f t="shared" si="7"/>
        <v>1</v>
      </c>
      <c r="Q71" s="15" t="str">
        <f>VLOOKUP(P71,'Time Chart'!$A$2:$D$25,4,0)</f>
        <v>00:00 A 00:59</v>
      </c>
      <c r="R71" s="15" t="str">
        <f t="shared" si="8"/>
        <v>24/10/2025</v>
      </c>
      <c r="S71" s="16">
        <f>COUNTIFS(Hoja1!$R$2,"="&amp;R71)</f>
        <v>1</v>
      </c>
      <c r="T71" s="15" t="str">
        <f t="shared" si="9"/>
        <v>00/01/1900</v>
      </c>
      <c r="U71" s="16">
        <f>COUNTIFS(Hoja1!$R$2,"="&amp;T71)</f>
        <v>0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Viva </v>
      </c>
      <c r="D72" s="16">
        <f>IFERROR(INDEX('Pasajeros Pre'!$C$2:C5065,MATCH(ROW()-ROW($B$1),'Pasajeros Pre'!$O$2:$O$4995,0)),"")</f>
        <v>320</v>
      </c>
      <c r="E72" s="16" t="str">
        <f>IFERROR(INDEX('Pasajeros Pre'!$D$2:D5065,MATCH(ROW()-ROW($B$1),'Pasajeros Pre'!$O$2:$O$4995,0)),"")</f>
        <v>VB 7017</v>
      </c>
      <c r="F72" s="25">
        <f>IFERROR(INDEX('Pasajeros Pre'!$E$2:E5065,MATCH(ROW()-ROW($B$1),'Pasajeros Pre'!$O$2:$O$4995,0)),"")</f>
        <v>45954.875</v>
      </c>
      <c r="G72" s="16" t="str">
        <f>IFERROR(INDEX('Pasajeros Pre'!$F$2:F5065,MATCH(ROW()-ROW($B$1),'Pasajeros Pre'!$O$2:$O$4995,0)),"")</f>
        <v>Acapulco</v>
      </c>
      <c r="H72" s="16">
        <f>IFERROR(INDEX('Pasajeros Pre'!$G$2:G5065,MATCH(ROW()-ROW($B$1),'Pasajeros Pre'!$O$2:$O$4995,0)),"")</f>
        <v>1</v>
      </c>
      <c r="I72" s="16">
        <f>IFERROR(INDEX('Pasajeros Pre'!$H$2:H5065,MATCH(ROW()-ROW($B$1),'Pasajeros Pre'!$O$2:$O$4995,0)),"")</f>
        <v>502</v>
      </c>
      <c r="J72" s="16" t="str">
        <f>IFERROR(INDEX('Pasajeros Pre'!$I$2:I5065,MATCH(ROW()-ROW($B$1),'Pasajeros Pre'!$O$2:$O$4995,0)),"")</f>
        <v>VB 7017</v>
      </c>
      <c r="K72" s="16" t="str">
        <f>IFERROR(INDEX('Pasajeros Pre'!$J$2:J5065,MATCH(ROW()-ROW($B$1),'Pasajeros Pre'!$O$2:$O$4995,0)),"")</f>
        <v>Monterrey</v>
      </c>
      <c r="L72" s="25">
        <f>IFERROR(INDEX('Pasajeros Pre'!$K$2:K5065,MATCH(ROW()-ROW($B$1),'Pasajeros Pre'!$O$2:$O$4995,0)),"")</f>
        <v>45954.895833333336</v>
      </c>
      <c r="M72" s="16" t="str">
        <f>IFERROR(INDEX('Pasajeros Pre'!$L$2:L5065,MATCH(ROW()-ROW($B$1),'Pasajeros Pre'!$O$2:$O$4995,0)),"")</f>
        <v>J</v>
      </c>
      <c r="N72" s="25">
        <f t="shared" si="6"/>
        <v>22</v>
      </c>
      <c r="O72" s="15" t="str">
        <f>VLOOKUP(N72,'Time Chart'!$A$2:$D$25,4,0)</f>
        <v>21:59 A 21:59</v>
      </c>
      <c r="P72" s="25">
        <f t="shared" si="7"/>
        <v>22</v>
      </c>
      <c r="Q72" s="15" t="str">
        <f>VLOOKUP(P72,'Time Chart'!$A$2:$D$25,4,0)</f>
        <v>21:59 A 21:59</v>
      </c>
      <c r="R72" s="15" t="str">
        <f t="shared" si="8"/>
        <v>24/10/2025</v>
      </c>
      <c r="S72" s="16">
        <f>COUNTIFS(Hoja1!$R$2,"="&amp;R72)</f>
        <v>1</v>
      </c>
      <c r="T72" s="15" t="str">
        <f t="shared" si="9"/>
        <v>24/10/2025</v>
      </c>
      <c r="U72" s="16">
        <f>COUNTIFS(Hoja1!$R$2,"="&amp;T72)</f>
        <v>1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>Aeromexico</v>
      </c>
      <c r="D73" s="16" t="str">
        <f>IFERROR(INDEX('Pasajeros Pre'!$C$2:C5066,MATCH(ROW()-ROW($B$1),'Pasajeros Pre'!$O$2:$O$4995,0)),"")</f>
        <v>E90</v>
      </c>
      <c r="E73" s="16" t="str">
        <f>IFERROR(INDEX('Pasajeros Pre'!$D$2:D5066,MATCH(ROW()-ROW($B$1),'Pasajeros Pre'!$O$2:$O$4995,0)),"")</f>
        <v>AM 871</v>
      </c>
      <c r="F73" s="25">
        <f>IFERROR(INDEX('Pasajeros Pre'!$E$2:E5066,MATCH(ROW()-ROW($B$1),'Pasajeros Pre'!$O$2:$O$4995,0)),"")</f>
        <v>45954.885416666664</v>
      </c>
      <c r="G73" s="16" t="str">
        <f>IFERROR(INDEX('Pasajeros Pre'!$F$2:F5066,MATCH(ROW()-ROW($B$1),'Pasajeros Pre'!$O$2:$O$4995,0)),"")</f>
        <v>Veracruz</v>
      </c>
      <c r="H73" s="16">
        <f>IFERROR(INDEX('Pasajeros Pre'!$G$2:G5066,MATCH(ROW()-ROW($B$1),'Pasajeros Pre'!$O$2:$O$4995,0)),"")</f>
        <v>3</v>
      </c>
      <c r="I73" s="16" t="str">
        <f>IFERROR(INDEX('Pasajeros Pre'!$H$2:H5066,MATCH(ROW()-ROW($B$1),'Pasajeros Pre'!$O$2:$O$4995,0)),"")</f>
        <v>111A</v>
      </c>
      <c r="J73" s="16">
        <f>IFERROR(INDEX('Pasajeros Pre'!$I$2:I5066,MATCH(ROW()-ROW($B$1),'Pasajeros Pre'!$O$2:$O$4995,0)),"")</f>
        <v>0</v>
      </c>
      <c r="K73" s="16" t="str">
        <f>IFERROR(INDEX('Pasajeros Pre'!$J$2:J5066,MATCH(ROW()-ROW($B$1),'Pasajeros Pre'!$O$2:$O$4995,0)),"")</f>
        <v/>
      </c>
      <c r="L73" s="25">
        <f>IFERROR(INDEX('Pasajeros Pre'!$K$2:K5066,MATCH(ROW()-ROW($B$1),'Pasajeros Pre'!$O$2:$O$4995,0)),"")</f>
        <v>0</v>
      </c>
      <c r="M73" s="16" t="str">
        <f>IFERROR(INDEX('Pasajeros Pre'!$L$2:L5066,MATCH(ROW()-ROW($B$1),'Pasajeros Pre'!$O$2:$O$4995,0)),"")</f>
        <v>J</v>
      </c>
      <c r="N73" s="25">
        <f t="shared" si="6"/>
        <v>22</v>
      </c>
      <c r="O73" s="15" t="str">
        <f>VLOOKUP(N73,'Time Chart'!$A$2:$D$25,4,0)</f>
        <v>21:59 A 21:59</v>
      </c>
      <c r="P73" s="25">
        <f t="shared" si="7"/>
        <v>1</v>
      </c>
      <c r="Q73" s="15" t="str">
        <f>VLOOKUP(P73,'Time Chart'!$A$2:$D$25,4,0)</f>
        <v>00:00 A 00:59</v>
      </c>
      <c r="R73" s="15" t="str">
        <f t="shared" si="8"/>
        <v>24/10/2025</v>
      </c>
      <c r="S73" s="16">
        <f>COUNTIFS(Hoja1!$R$2,"="&amp;R73)</f>
        <v>1</v>
      </c>
      <c r="T73" s="15" t="str">
        <f t="shared" si="9"/>
        <v>00/01/1900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320</v>
      </c>
      <c r="E74" s="16" t="str">
        <f>IFERROR(INDEX('Pasajeros Pre'!$D$2:D5067,MATCH(ROW()-ROW($B$1),'Pasajeros Pre'!$O$2:$O$4995,0)),"")</f>
        <v>VB 7305</v>
      </c>
      <c r="F74" s="25">
        <f>IFERROR(INDEX('Pasajeros Pre'!$E$2:E5067,MATCH(ROW()-ROW($B$1),'Pasajeros Pre'!$O$2:$O$4995,0)),"")</f>
        <v>45954.895833333336</v>
      </c>
      <c r="G74" s="16" t="str">
        <f>IFERROR(INDEX('Pasajeros Pre'!$F$2:F5067,MATCH(ROW()-ROW($B$1),'Pasajeros Pre'!$O$2:$O$4995,0)),"")</f>
        <v>Tampico</v>
      </c>
      <c r="H74" s="16">
        <f>IFERROR(INDEX('Pasajeros Pre'!$G$2:G5067,MATCH(ROW()-ROW($B$1),'Pasajeros Pre'!$O$2:$O$4995,0)),"")</f>
        <v>2</v>
      </c>
      <c r="I74" s="16">
        <f>IFERROR(INDEX('Pasajeros Pre'!$H$2:H5067,MATCH(ROW()-ROW($B$1),'Pasajeros Pre'!$O$2:$O$4995,0)),"")</f>
        <v>505</v>
      </c>
      <c r="J74" s="16" t="str">
        <f>IFERROR(INDEX('Pasajeros Pre'!$I$2:I5067,MATCH(ROW()-ROW($B$1),'Pasajeros Pre'!$O$2:$O$4995,0)),"")</f>
        <v>VB 7305</v>
      </c>
      <c r="K74" s="16" t="str">
        <f>IFERROR(INDEX('Pasajeros Pre'!$J$2:J5067,MATCH(ROW()-ROW($B$1),'Pasajeros Pre'!$O$2:$O$4995,0)),"")</f>
        <v>Guadalajara</v>
      </c>
      <c r="L74" s="25">
        <f>IFERROR(INDEX('Pasajeros Pre'!$K$2:K5067,MATCH(ROW()-ROW($B$1),'Pasajeros Pre'!$O$2:$O$4995,0)),"")</f>
        <v>45954.916666666664</v>
      </c>
      <c r="M74" s="16" t="str">
        <f>IFERROR(INDEX('Pasajeros Pre'!$L$2:L5067,MATCH(ROW()-ROW($B$1),'Pasajeros Pre'!$O$2:$O$4995,0)),"")</f>
        <v>J</v>
      </c>
      <c r="N74" s="25">
        <f t="shared" si="6"/>
        <v>22</v>
      </c>
      <c r="O74" s="15" t="str">
        <f>VLOOKUP(N74,'Time Chart'!$A$2:$D$25,4,0)</f>
        <v>21:59 A 21:59</v>
      </c>
      <c r="P74" s="25">
        <f t="shared" si="7"/>
        <v>23</v>
      </c>
      <c r="Q74" s="15" t="str">
        <f>VLOOKUP(P74,'Time Chart'!$A$2:$D$25,4,0)</f>
        <v>22:00 A 22:59</v>
      </c>
      <c r="R74" s="15" t="str">
        <f t="shared" si="8"/>
        <v>24/10/2025</v>
      </c>
      <c r="S74" s="16">
        <f>COUNTIFS(Hoja1!$R$2,"="&amp;R74)</f>
        <v>1</v>
      </c>
      <c r="T74" s="15" t="str">
        <f t="shared" si="9"/>
        <v>24/10/2025</v>
      </c>
      <c r="U74" s="16">
        <f>COUNTIFS(Hoja1!$R$2,"="&amp;T74)</f>
        <v>1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Viva </v>
      </c>
      <c r="D75" s="16">
        <f>IFERROR(INDEX('Pasajeros Pre'!$C$2:C5068,MATCH(ROW()-ROW($B$1),'Pasajeros Pre'!$O$2:$O$4995,0)),"")</f>
        <v>321</v>
      </c>
      <c r="E75" s="16" t="str">
        <f>IFERROR(INDEX('Pasajeros Pre'!$D$2:D5068,MATCH(ROW()-ROW($B$1),'Pasajeros Pre'!$O$2:$O$4995,0)),"")</f>
        <v>VB 7283</v>
      </c>
      <c r="F75" s="25">
        <f>IFERROR(INDEX('Pasajeros Pre'!$E$2:E5068,MATCH(ROW()-ROW($B$1),'Pasajeros Pre'!$O$2:$O$4995,0)),"")</f>
        <v>45954.923611111109</v>
      </c>
      <c r="G75" s="16" t="str">
        <f>IFERROR(INDEX('Pasajeros Pre'!$F$2:F5068,MATCH(ROW()-ROW($B$1),'Pasajeros Pre'!$O$2:$O$4995,0)),"")</f>
        <v>Puerto Escondido</v>
      </c>
      <c r="H75" s="16">
        <f>IFERROR(INDEX('Pasajeros Pre'!$G$2:G5068,MATCH(ROW()-ROW($B$1),'Pasajeros Pre'!$O$2:$O$4995,0)),"")</f>
        <v>1</v>
      </c>
      <c r="I75" s="16" t="str">
        <f>IFERROR(INDEX('Pasajeros Pre'!$H$2:H5068,MATCH(ROW()-ROW($B$1),'Pasajeros Pre'!$O$2:$O$4995,0)),"")</f>
        <v>106A</v>
      </c>
      <c r="J75" s="16" t="str">
        <f>IFERROR(INDEX('Pasajeros Pre'!$I$2:I5068,MATCH(ROW()-ROW($B$1),'Pasajeros Pre'!$O$2:$O$4995,0)),"")</f>
        <v>VB 7283</v>
      </c>
      <c r="K75" s="16" t="str">
        <f>IFERROR(INDEX('Pasajeros Pre'!$J$2:J5068,MATCH(ROW()-ROW($B$1),'Pasajeros Pre'!$O$2:$O$4995,0)),"")</f>
        <v>Merida</v>
      </c>
      <c r="L75" s="25">
        <f>IFERROR(INDEX('Pasajeros Pre'!$K$2:K5068,MATCH(ROW()-ROW($B$1),'Pasajeros Pre'!$O$2:$O$4995,0)),"")</f>
        <v>45954.951388888891</v>
      </c>
      <c r="M75" s="16" t="str">
        <f>IFERROR(INDEX('Pasajeros Pre'!$L$2:L5068,MATCH(ROW()-ROW($B$1),'Pasajeros Pre'!$O$2:$O$4995,0)),"")</f>
        <v>J</v>
      </c>
      <c r="N75" s="25">
        <f t="shared" si="6"/>
        <v>23</v>
      </c>
      <c r="O75" s="15" t="str">
        <f>VLOOKUP(N75,'Time Chart'!$A$2:$D$25,4,0)</f>
        <v>22:00 A 22:59</v>
      </c>
      <c r="P75" s="25">
        <f t="shared" si="7"/>
        <v>23</v>
      </c>
      <c r="Q75" s="15" t="str">
        <f>VLOOKUP(P75,'Time Chart'!$A$2:$D$25,4,0)</f>
        <v>22:00 A 22:59</v>
      </c>
      <c r="R75" s="15" t="str">
        <f t="shared" si="8"/>
        <v>24/10/2025</v>
      </c>
      <c r="S75" s="16">
        <f>COUNTIFS(Hoja1!$R$2,"="&amp;R75)</f>
        <v>1</v>
      </c>
      <c r="T75" s="15" t="str">
        <f t="shared" si="9"/>
        <v>24/10/2025</v>
      </c>
      <c r="U75" s="16">
        <f>COUNTIFS(Hoja1!$R$2,"="&amp;T75)</f>
        <v>1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Arajet </v>
      </c>
      <c r="D76" s="16" t="str">
        <f>IFERROR(INDEX('Pasajeros Pre'!$C$2:C5069,MATCH(ROW()-ROW($B$1),'Pasajeros Pre'!$O$2:$O$4995,0)),"")</f>
        <v>7M8</v>
      </c>
      <c r="E76" s="16" t="str">
        <f>IFERROR(INDEX('Pasajeros Pre'!$D$2:D5069,MATCH(ROW()-ROW($B$1),'Pasajeros Pre'!$O$2:$O$4995,0)),"")</f>
        <v>DM 4100</v>
      </c>
      <c r="F76" s="25">
        <f>IFERROR(INDEX('Pasajeros Pre'!$E$2:E5069,MATCH(ROW()-ROW($B$1),'Pasajeros Pre'!$O$2:$O$4995,0)),"")</f>
        <v>45954.94027777778</v>
      </c>
      <c r="G76" s="16" t="str">
        <f>IFERROR(INDEX('Pasajeros Pre'!$F$2:F5069,MATCH(ROW()-ROW($B$1),'Pasajeros Pre'!$O$2:$O$4995,0)),"")</f>
        <v>Santo Domingo</v>
      </c>
      <c r="H76" s="16">
        <f>IFERROR(INDEX('Pasajeros Pre'!$G$2:G5069,MATCH(ROW()-ROW($B$1),'Pasajeros Pre'!$O$2:$O$4995,0)),"")</f>
        <v>6</v>
      </c>
      <c r="I76" s="16" t="str">
        <f>IFERROR(INDEX('Pasajeros Pre'!$H$2:H5069,MATCH(ROW()-ROW($B$1),'Pasajeros Pre'!$O$2:$O$4995,0)),"")</f>
        <v>114A</v>
      </c>
      <c r="J76" s="16" t="str">
        <f>IFERROR(INDEX('Pasajeros Pre'!$I$2:I5069,MATCH(ROW()-ROW($B$1),'Pasajeros Pre'!$O$2:$O$4995,0)),"")</f>
        <v>DM 4101</v>
      </c>
      <c r="K76" s="16" t="str">
        <f>IFERROR(INDEX('Pasajeros Pre'!$J$2:J5069,MATCH(ROW()-ROW($B$1),'Pasajeros Pre'!$O$2:$O$4995,0)),"")</f>
        <v>Santo Domingo</v>
      </c>
      <c r="L76" s="25">
        <f>IFERROR(INDEX('Pasajeros Pre'!$K$2:K5069,MATCH(ROW()-ROW($B$1),'Pasajeros Pre'!$O$2:$O$4995,0)),"")</f>
        <v>45954.981944444444</v>
      </c>
      <c r="M76" s="16" t="str">
        <f>IFERROR(INDEX('Pasajeros Pre'!$L$2:L5069,MATCH(ROW()-ROW($B$1),'Pasajeros Pre'!$O$2:$O$4995,0)),"")</f>
        <v>J</v>
      </c>
      <c r="N76" s="25">
        <f t="shared" si="6"/>
        <v>23</v>
      </c>
      <c r="O76" s="15" t="str">
        <f>VLOOKUP(N76,'Time Chart'!$A$2:$D$25,4,0)</f>
        <v>22:00 A 22:59</v>
      </c>
      <c r="P76" s="25">
        <f t="shared" si="7"/>
        <v>24</v>
      </c>
      <c r="Q76" s="15" t="str">
        <f>VLOOKUP(P76,'Time Chart'!$A$2:$D$25,4,0)</f>
        <v>23:00 A 23:59</v>
      </c>
      <c r="R76" s="15" t="str">
        <f t="shared" si="8"/>
        <v>24/10/2025</v>
      </c>
      <c r="S76" s="16">
        <f>COUNTIFS(Hoja1!$R$2,"="&amp;R76)</f>
        <v>1</v>
      </c>
      <c r="T76" s="15" t="str">
        <f t="shared" si="9"/>
        <v>24/10/2025</v>
      </c>
      <c r="U76" s="16">
        <f>COUNTIFS(Hoja1!$R$2,"="&amp;T76)</f>
        <v>1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Mexicana de Aviación </v>
      </c>
      <c r="D77" s="16">
        <f>IFERROR(INDEX('Pasajeros Pre'!$C$2:C5070,MATCH(ROW()-ROW($B$1),'Pasajeros Pre'!$O$2:$O$4995,0)),"")</f>
        <v>738</v>
      </c>
      <c r="E77" s="16" t="str">
        <f>IFERROR(INDEX('Pasajeros Pre'!$D$2:D5070,MATCH(ROW()-ROW($B$1),'Pasajeros Pre'!$O$2:$O$4995,0)),"")</f>
        <v>XN 1435</v>
      </c>
      <c r="F77" s="25">
        <f>IFERROR(INDEX('Pasajeros Pre'!$E$2:E5070,MATCH(ROW()-ROW($B$1),'Pasajeros Pre'!$O$2:$O$4995,0)),"")</f>
        <v>45954.940972222219</v>
      </c>
      <c r="G77" s="16" t="str">
        <f>IFERROR(INDEX('Pasajeros Pre'!$F$2:F5070,MATCH(ROW()-ROW($B$1),'Pasajeros Pre'!$O$2:$O$4995,0)),"")</f>
        <v>Guadalajara</v>
      </c>
      <c r="H77" s="16">
        <f>IFERROR(INDEX('Pasajeros Pre'!$G$2:G5070,MATCH(ROW()-ROW($B$1),'Pasajeros Pre'!$O$2:$O$4995,0)),"")</f>
        <v>1</v>
      </c>
      <c r="I77" s="16" t="str">
        <f>IFERROR(INDEX('Pasajeros Pre'!$H$2:H5070,MATCH(ROW()-ROW($B$1),'Pasajeros Pre'!$O$2:$O$4995,0)),"")</f>
        <v>108A</v>
      </c>
      <c r="J77" s="16" t="str">
        <f>IFERROR(INDEX('Pasajeros Pre'!$I$2:I5070,MATCH(ROW()-ROW($B$1),'Pasajeros Pre'!$O$2:$O$4995,0)),"")</f>
        <v>XN 1990</v>
      </c>
      <c r="K77" s="16" t="str">
        <f>IFERROR(INDEX('Pasajeros Pre'!$J$2:J5070,MATCH(ROW()-ROW($B$1),'Pasajeros Pre'!$O$2:$O$4995,0)),"")</f>
        <v>Ixtepec</v>
      </c>
      <c r="L77" s="25">
        <f>IFERROR(INDEX('Pasajeros Pre'!$K$2:K5070,MATCH(ROW()-ROW($B$1),'Pasajeros Pre'!$O$2:$O$4995,0)),"")</f>
        <v>45955.378472222219</v>
      </c>
      <c r="M77" s="16" t="str">
        <f>IFERROR(INDEX('Pasajeros Pre'!$L$2:L5070,MATCH(ROW()-ROW($B$1),'Pasajeros Pre'!$O$2:$O$4995,0)),"")</f>
        <v>J</v>
      </c>
      <c r="N77" s="25">
        <f t="shared" si="6"/>
        <v>23</v>
      </c>
      <c r="O77" s="15" t="str">
        <f>VLOOKUP(N77,'Time Chart'!$A$2:$D$25,4,0)</f>
        <v>22:00 A 22:59</v>
      </c>
      <c r="P77" s="25">
        <f t="shared" si="7"/>
        <v>10</v>
      </c>
      <c r="Q77" s="15" t="str">
        <f>VLOOKUP(P77,'Time Chart'!$A$2:$D$25,4,0)</f>
        <v>09:00 A 09:59</v>
      </c>
      <c r="R77" s="15" t="str">
        <f t="shared" si="8"/>
        <v>24/10/2025</v>
      </c>
      <c r="S77" s="16">
        <f>COUNTIFS(Hoja1!$R$2,"="&amp;R77)</f>
        <v>1</v>
      </c>
      <c r="T77" s="15" t="str">
        <f t="shared" si="9"/>
        <v>25/10/2025</v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>Volaris</v>
      </c>
      <c r="D78" s="16">
        <f>IFERROR(INDEX('Pasajeros Pre'!$C$2:C5071,MATCH(ROW()-ROW($B$1),'Pasajeros Pre'!$O$2:$O$4995,0)),"")</f>
        <v>320</v>
      </c>
      <c r="E78" s="16" t="str">
        <f>IFERROR(INDEX('Pasajeros Pre'!$D$2:D5071,MATCH(ROW()-ROW($B$1),'Pasajeros Pre'!$O$2:$O$4995,0)),"")</f>
        <v>Y4 3534</v>
      </c>
      <c r="F78" s="25">
        <f>IFERROR(INDEX('Pasajeros Pre'!$E$2:E5071,MATCH(ROW()-ROW($B$1),'Pasajeros Pre'!$O$2:$O$4995,0)),"")</f>
        <v>45954.95</v>
      </c>
      <c r="G78" s="16" t="str">
        <f>IFERROR(INDEX('Pasajeros Pre'!$F$2:F5071,MATCH(ROW()-ROW($B$1),'Pasajeros Pre'!$O$2:$O$4995,0)),"")</f>
        <v>Cancun</v>
      </c>
      <c r="H78" s="16">
        <f>IFERROR(INDEX('Pasajeros Pre'!$G$2:G5071,MATCH(ROW()-ROW($B$1),'Pasajeros Pre'!$O$2:$O$4995,0)),"")</f>
        <v>2</v>
      </c>
      <c r="I78" s="16" t="str">
        <f>IFERROR(INDEX('Pasajeros Pre'!$H$2:H5071,MATCH(ROW()-ROW($B$1),'Pasajeros Pre'!$O$2:$O$4995,0)),"")</f>
        <v>109A</v>
      </c>
      <c r="J78" s="16" t="str">
        <f>IFERROR(INDEX('Pasajeros Pre'!$I$2:I5071,MATCH(ROW()-ROW($B$1),'Pasajeros Pre'!$O$2:$O$4995,0)),"")</f>
        <v>Y4 7110</v>
      </c>
      <c r="K78" s="16" t="str">
        <f>IFERROR(INDEX('Pasajeros Pre'!$J$2:J5071,MATCH(ROW()-ROW($B$1),'Pasajeros Pre'!$O$2:$O$4995,0)),"")</f>
        <v>Merida</v>
      </c>
      <c r="L78" s="25">
        <f>IFERROR(INDEX('Pasajeros Pre'!$K$2:K5071,MATCH(ROW()-ROW($B$1),'Pasajeros Pre'!$O$2:$O$4995,0)),"")</f>
        <v>45955.290277777778</v>
      </c>
      <c r="M78" s="16" t="str">
        <f>IFERROR(INDEX('Pasajeros Pre'!$L$2:L5071,MATCH(ROW()-ROW($B$1),'Pasajeros Pre'!$O$2:$O$4995,0)),"")</f>
        <v>J</v>
      </c>
      <c r="N78" s="25">
        <f t="shared" si="6"/>
        <v>23</v>
      </c>
      <c r="O78" s="15" t="str">
        <f>VLOOKUP(N78,'Time Chart'!$A$2:$D$25,4,0)</f>
        <v>22:00 A 22:59</v>
      </c>
      <c r="P78" s="25">
        <f t="shared" si="7"/>
        <v>7</v>
      </c>
      <c r="Q78" s="15" t="str">
        <f>VLOOKUP(P78,'Time Chart'!$A$2:$D$25,4,0)</f>
        <v>06:00 A 06:59</v>
      </c>
      <c r="R78" s="15" t="str">
        <f t="shared" si="8"/>
        <v>24/10/2025</v>
      </c>
      <c r="S78" s="16">
        <f>COUNTIFS(Hoja1!$R$2,"="&amp;R78)</f>
        <v>1</v>
      </c>
      <c r="T78" s="15" t="str">
        <f t="shared" si="9"/>
        <v>25/10/2025</v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 xml:space="preserve">Mexicana de Aviación </v>
      </c>
      <c r="D79" s="16">
        <f>IFERROR(INDEX('Pasajeros Pre'!$C$2:C5072,MATCH(ROW()-ROW($B$1),'Pasajeros Pre'!$O$2:$O$4995,0)),"")</f>
        <v>738</v>
      </c>
      <c r="E79" s="16" t="str">
        <f>IFERROR(INDEX('Pasajeros Pre'!$D$2:D5072,MATCH(ROW()-ROW($B$1),'Pasajeros Pre'!$O$2:$O$4995,0)),"")</f>
        <v>XN 1765</v>
      </c>
      <c r="F79" s="25">
        <f>IFERROR(INDEX('Pasajeros Pre'!$E$2:E5072,MATCH(ROW()-ROW($B$1),'Pasajeros Pre'!$O$2:$O$4995,0)),"")</f>
        <v>45954.958333333336</v>
      </c>
      <c r="G79" s="16" t="str">
        <f>IFERROR(INDEX('Pasajeros Pre'!$F$2:F5072,MATCH(ROW()-ROW($B$1),'Pasajeros Pre'!$O$2:$O$4995,0)),"")</f>
        <v>Merida</v>
      </c>
      <c r="H79" s="16">
        <f>IFERROR(INDEX('Pasajeros Pre'!$G$2:G5072,MATCH(ROW()-ROW($B$1),'Pasajeros Pre'!$O$2:$O$4995,0)),"")</f>
        <v>1</v>
      </c>
      <c r="I79" s="16" t="str">
        <f>IFERROR(INDEX('Pasajeros Pre'!$H$2:H5072,MATCH(ROW()-ROW($B$1),'Pasajeros Pre'!$O$2:$O$4995,0)),"")</f>
        <v>108B</v>
      </c>
      <c r="J79" s="16" t="str">
        <f>IFERROR(INDEX('Pasajeros Pre'!$I$2:I5072,MATCH(ROW()-ROW($B$1),'Pasajeros Pre'!$O$2:$O$4995,0)),"")</f>
        <v>XN 1102</v>
      </c>
      <c r="K79" s="16" t="str">
        <f>IFERROR(INDEX('Pasajeros Pre'!$J$2:J5072,MATCH(ROW()-ROW($B$1),'Pasajeros Pre'!$O$2:$O$4995,0)),"")</f>
        <v>Monterrey</v>
      </c>
      <c r="L79" s="25">
        <f>IFERROR(INDEX('Pasajeros Pre'!$K$2:K5072,MATCH(ROW()-ROW($B$1),'Pasajeros Pre'!$O$2:$O$4995,0)),"")</f>
        <v>45955.402777777781</v>
      </c>
      <c r="M79" s="16" t="str">
        <f>IFERROR(INDEX('Pasajeros Pre'!$L$2:L5072,MATCH(ROW()-ROW($B$1),'Pasajeros Pre'!$O$2:$O$4995,0)),"")</f>
        <v>J</v>
      </c>
      <c r="N79" s="25">
        <f t="shared" si="6"/>
        <v>24</v>
      </c>
      <c r="O79" s="15" t="str">
        <f>VLOOKUP(N79,'Time Chart'!$A$2:$D$25,4,0)</f>
        <v>23:00 A 23:59</v>
      </c>
      <c r="P79" s="25">
        <f t="shared" si="7"/>
        <v>10</v>
      </c>
      <c r="Q79" s="15" t="str">
        <f>VLOOKUP(P79,'Time Chart'!$A$2:$D$25,4,0)</f>
        <v>09:00 A 09:59</v>
      </c>
      <c r="R79" s="15" t="str">
        <f t="shared" si="8"/>
        <v>24/10/2025</v>
      </c>
      <c r="S79" s="16">
        <f>COUNTIFS(Hoja1!$R$2,"="&amp;R79)</f>
        <v>1</v>
      </c>
      <c r="T79" s="15" t="str">
        <f t="shared" si="9"/>
        <v>25/10/2025</v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 xml:space="preserve">Viva </v>
      </c>
      <c r="D80" s="16">
        <f>IFERROR(INDEX('Pasajeros Pre'!$C$2:C5073,MATCH(ROW()-ROW($B$1),'Pasajeros Pre'!$O$2:$O$4995,0)),"")</f>
        <v>320</v>
      </c>
      <c r="E80" s="16" t="str">
        <f>IFERROR(INDEX('Pasajeros Pre'!$D$2:D5073,MATCH(ROW()-ROW($B$1),'Pasajeros Pre'!$O$2:$O$4995,0)),"")</f>
        <v>VB 9407</v>
      </c>
      <c r="F80" s="25">
        <f>IFERROR(INDEX('Pasajeros Pre'!$E$2:E5073,MATCH(ROW()-ROW($B$1),'Pasajeros Pre'!$O$2:$O$4995,0)),"")</f>
        <v>45954.961805555555</v>
      </c>
      <c r="G80" s="16" t="str">
        <f>IFERROR(INDEX('Pasajeros Pre'!$F$2:F5073,MATCH(ROW()-ROW($B$1),'Pasajeros Pre'!$O$2:$O$4995,0)),"")</f>
        <v>Monterrey</v>
      </c>
      <c r="H80" s="16">
        <f>IFERROR(INDEX('Pasajeros Pre'!$G$2:G5073,MATCH(ROW()-ROW($B$1),'Pasajeros Pre'!$O$2:$O$4995,0)),"")</f>
        <v>2</v>
      </c>
      <c r="I80" s="16" t="str">
        <f>IFERROR(INDEX('Pasajeros Pre'!$H$2:H5073,MATCH(ROW()-ROW($B$1),'Pasajeros Pre'!$O$2:$O$4995,0)),"")</f>
        <v>107B</v>
      </c>
      <c r="J80" s="16" t="str">
        <f>IFERROR(INDEX('Pasajeros Pre'!$I$2:I5073,MATCH(ROW()-ROW($B$1),'Pasajeros Pre'!$O$2:$O$4995,0)),"")</f>
        <v>VB 9520</v>
      </c>
      <c r="K80" s="16" t="str">
        <f>IFERROR(INDEX('Pasajeros Pre'!$J$2:J5073,MATCH(ROW()-ROW($B$1),'Pasajeros Pre'!$O$2:$O$4995,0)),"")</f>
        <v>Guadalajara</v>
      </c>
      <c r="L80" s="25">
        <f>IFERROR(INDEX('Pasajeros Pre'!$K$2:K5073,MATCH(ROW()-ROW($B$1),'Pasajeros Pre'!$O$2:$O$4995,0)),"")</f>
        <v>45955.25</v>
      </c>
      <c r="M80" s="16" t="str">
        <f>IFERROR(INDEX('Pasajeros Pre'!$L$2:L5073,MATCH(ROW()-ROW($B$1),'Pasajeros Pre'!$O$2:$O$4995,0)),"")</f>
        <v>J</v>
      </c>
      <c r="N80" s="25">
        <f t="shared" si="6"/>
        <v>24</v>
      </c>
      <c r="O80" s="15" t="str">
        <f>VLOOKUP(N80,'Time Chart'!$A$2:$D$25,4,0)</f>
        <v>23:00 A 23:59</v>
      </c>
      <c r="P80" s="25">
        <f t="shared" si="7"/>
        <v>7</v>
      </c>
      <c r="Q80" s="15" t="str">
        <f>VLOOKUP(P80,'Time Chart'!$A$2:$D$25,4,0)</f>
        <v>06:00 A 06:59</v>
      </c>
      <c r="R80" s="15" t="str">
        <f t="shared" si="8"/>
        <v>24/10/2025</v>
      </c>
      <c r="S80" s="16">
        <f>COUNTIFS(Hoja1!$R$2,"="&amp;R80)</f>
        <v>1</v>
      </c>
      <c r="T80" s="15" t="str">
        <f t="shared" si="9"/>
        <v>25/10/2025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 xml:space="preserve">Viva </v>
      </c>
      <c r="D81" s="16">
        <f>IFERROR(INDEX('Pasajeros Pre'!$C$2:C5074,MATCH(ROW()-ROW($B$1),'Pasajeros Pre'!$O$2:$O$4995,0)),"")</f>
        <v>321</v>
      </c>
      <c r="E81" s="16" t="str">
        <f>IFERROR(INDEX('Pasajeros Pre'!$D$2:D5074,MATCH(ROW()-ROW($B$1),'Pasajeros Pre'!$O$2:$O$4995,0)),"")</f>
        <v>VB 2288</v>
      </c>
      <c r="F81" s="25">
        <f>IFERROR(INDEX('Pasajeros Pre'!$E$2:E5074,MATCH(ROW()-ROW($B$1),'Pasajeros Pre'!$O$2:$O$4995,0)),"")</f>
        <v>45954.975694444445</v>
      </c>
      <c r="G81" s="16" t="str">
        <f>IFERROR(INDEX('Pasajeros Pre'!$F$2:F5074,MATCH(ROW()-ROW($B$1),'Pasajeros Pre'!$O$2:$O$4995,0)),"")</f>
        <v>Cancun</v>
      </c>
      <c r="H81" s="16">
        <f>IFERROR(INDEX('Pasajeros Pre'!$G$2:G5074,MATCH(ROW()-ROW($B$1),'Pasajeros Pre'!$O$2:$O$4995,0)),"")</f>
        <v>2</v>
      </c>
      <c r="I81" s="16" t="str">
        <f>IFERROR(INDEX('Pasajeros Pre'!$H$2:H5074,MATCH(ROW()-ROW($B$1),'Pasajeros Pre'!$O$2:$O$4995,0)),"")</f>
        <v>106B</v>
      </c>
      <c r="J81" s="16">
        <f>IFERROR(INDEX('Pasajeros Pre'!$I$2:I5074,MATCH(ROW()-ROW($B$1),'Pasajeros Pre'!$O$2:$O$4995,0)),"")</f>
        <v>0</v>
      </c>
      <c r="K81" s="16" t="str">
        <f>IFERROR(INDEX('Pasajeros Pre'!$J$2:J5074,MATCH(ROW()-ROW($B$1),'Pasajeros Pre'!$O$2:$O$4995,0)),"")</f>
        <v/>
      </c>
      <c r="L81" s="25">
        <f>IFERROR(INDEX('Pasajeros Pre'!$K$2:K5074,MATCH(ROW()-ROW($B$1),'Pasajeros Pre'!$O$2:$O$4995,0)),"")</f>
        <v>0</v>
      </c>
      <c r="M81" s="16" t="str">
        <f>IFERROR(INDEX('Pasajeros Pre'!$L$2:L5074,MATCH(ROW()-ROW($B$1),'Pasajeros Pre'!$O$2:$O$4995,0)),"")</f>
        <v>J</v>
      </c>
      <c r="N81" s="25">
        <f t="shared" si="6"/>
        <v>24</v>
      </c>
      <c r="O81" s="15" t="str">
        <f>VLOOKUP(N81,'Time Chart'!$A$2:$D$25,4,0)</f>
        <v>23:00 A 23:59</v>
      </c>
      <c r="P81" s="25">
        <f t="shared" si="7"/>
        <v>1</v>
      </c>
      <c r="Q81" s="15" t="str">
        <f>VLOOKUP(P81,'Time Chart'!$A$2:$D$25,4,0)</f>
        <v>00:00 A 00:59</v>
      </c>
      <c r="R81" s="15" t="str">
        <f t="shared" si="8"/>
        <v>24/10/2025</v>
      </c>
      <c r="S81" s="16">
        <f>COUNTIFS(Hoja1!$R$2,"="&amp;R81)</f>
        <v>1</v>
      </c>
      <c r="T81" s="15" t="str">
        <f t="shared" si="9"/>
        <v>00/01/1900</v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>Flight scheduled</v>
      </c>
      <c r="C82" s="16" t="str">
        <f>IFERROR(INDEX('Pasajeros Pre'!$B$2:$B$195,MATCH(ROW()-ROW($A$1),'Pasajeros Pre'!$O$2:$O$195,0)),"")</f>
        <v xml:space="preserve">Viva </v>
      </c>
      <c r="D82" s="16">
        <f>IFERROR(INDEX('Pasajeros Pre'!$C$2:C5075,MATCH(ROW()-ROW($B$1),'Pasajeros Pre'!$O$2:$O$4995,0)),"")</f>
        <v>321</v>
      </c>
      <c r="E82" s="16" t="str">
        <f>IFERROR(INDEX('Pasajeros Pre'!$D$2:D5075,MATCH(ROW()-ROW($B$1),'Pasajeros Pre'!$O$2:$O$4995,0)),"")</f>
        <v>VB 9405</v>
      </c>
      <c r="F82" s="25">
        <f>IFERROR(INDEX('Pasajeros Pre'!$E$2:E5075,MATCH(ROW()-ROW($B$1),'Pasajeros Pre'!$O$2:$O$4995,0)),"")</f>
        <v>45954.986111111109</v>
      </c>
      <c r="G82" s="16" t="str">
        <f>IFERROR(INDEX('Pasajeros Pre'!$F$2:F5075,MATCH(ROW()-ROW($B$1),'Pasajeros Pre'!$O$2:$O$4995,0)),"")</f>
        <v>Monterrey</v>
      </c>
      <c r="H82" s="16">
        <f>IFERROR(INDEX('Pasajeros Pre'!$G$2:G5075,MATCH(ROW()-ROW($B$1),'Pasajeros Pre'!$O$2:$O$4995,0)),"")</f>
        <v>1</v>
      </c>
      <c r="I82" s="16">
        <f>IFERROR(INDEX('Pasajeros Pre'!$H$2:H5075,MATCH(ROW()-ROW($B$1),'Pasajeros Pre'!$O$2:$O$4995,0)),"")</f>
        <v>505</v>
      </c>
      <c r="J82" s="16" t="str">
        <f>IFERROR(INDEX('Pasajeros Pre'!$I$2:I5075,MATCH(ROW()-ROW($B$1),'Pasajeros Pre'!$O$2:$O$4995,0)),"")</f>
        <v>VB 2281</v>
      </c>
      <c r="K82" s="16" t="str">
        <f>IFERROR(INDEX('Pasajeros Pre'!$J$2:J5075,MATCH(ROW()-ROW($B$1),'Pasajeros Pre'!$O$2:$O$4995,0)),"")</f>
        <v>Cancun</v>
      </c>
      <c r="L82" s="25">
        <f>IFERROR(INDEX('Pasajeros Pre'!$K$2:K5075,MATCH(ROW()-ROW($B$1),'Pasajeros Pre'!$O$2:$O$4995,0)),"")</f>
        <v>45955.260416666664</v>
      </c>
      <c r="M82" s="16" t="str">
        <f>IFERROR(INDEX('Pasajeros Pre'!$L$2:L5075,MATCH(ROW()-ROW($B$1),'Pasajeros Pre'!$O$2:$O$4995,0)),"")</f>
        <v>J</v>
      </c>
      <c r="N82" s="25">
        <f t="shared" si="6"/>
        <v>24</v>
      </c>
      <c r="O82" s="15" t="str">
        <f>VLOOKUP(N82,'Time Chart'!$A$2:$D$25,4,0)</f>
        <v>23:00 A 23:59</v>
      </c>
      <c r="P82" s="25">
        <f t="shared" si="7"/>
        <v>7</v>
      </c>
      <c r="Q82" s="15" t="str">
        <f>VLOOKUP(P82,'Time Chart'!$A$2:$D$25,4,0)</f>
        <v>06:00 A 06:59</v>
      </c>
      <c r="R82" s="15" t="str">
        <f t="shared" si="8"/>
        <v>24/10/2025</v>
      </c>
      <c r="S82" s="16">
        <f>COUNTIFS(Hoja1!$R$2,"="&amp;R82)</f>
        <v>1</v>
      </c>
      <c r="T82" s="15" t="str">
        <f t="shared" si="9"/>
        <v>25/10/2025</v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>Flight scheduled</v>
      </c>
      <c r="C83" s="16" t="str">
        <f>IFERROR(INDEX('Pasajeros Pre'!$B$2:$B$195,MATCH(ROW()-ROW($A$1),'Pasajeros Pre'!$O$2:$O$195,0)),"")</f>
        <v xml:space="preserve">Viva </v>
      </c>
      <c r="D83" s="16">
        <f>IFERROR(INDEX('Pasajeros Pre'!$C$2:C5076,MATCH(ROW()-ROW($B$1),'Pasajeros Pre'!$O$2:$O$4995,0)),"")</f>
        <v>321</v>
      </c>
      <c r="E83" s="16" t="str">
        <f>IFERROR(INDEX('Pasajeros Pre'!$D$2:D5076,MATCH(ROW()-ROW($B$1),'Pasajeros Pre'!$O$2:$O$4995,0)),"")</f>
        <v>VB 9523</v>
      </c>
      <c r="F83" s="25">
        <f>IFERROR(INDEX('Pasajeros Pre'!$E$2:E5076,MATCH(ROW()-ROW($B$1),'Pasajeros Pre'!$O$2:$O$4995,0)),"")</f>
        <v>45954.996527777781</v>
      </c>
      <c r="G83" s="16" t="str">
        <f>IFERROR(INDEX('Pasajeros Pre'!$F$2:F5076,MATCH(ROW()-ROW($B$1),'Pasajeros Pre'!$O$2:$O$4995,0)),"")</f>
        <v>Guadalajara</v>
      </c>
      <c r="H83" s="16">
        <f>IFERROR(INDEX('Pasajeros Pre'!$G$2:G5076,MATCH(ROW()-ROW($B$1),'Pasajeros Pre'!$O$2:$O$4995,0)),"")</f>
        <v>2</v>
      </c>
      <c r="I83" s="16">
        <f>IFERROR(INDEX('Pasajeros Pre'!$H$2:H5076,MATCH(ROW()-ROW($B$1),'Pasajeros Pre'!$O$2:$O$4995,0)),"")</f>
        <v>503</v>
      </c>
      <c r="J83" s="16" t="str">
        <f>IFERROR(INDEX('Pasajeros Pre'!$I$2:I5076,MATCH(ROW()-ROW($B$1),'Pasajeros Pre'!$O$2:$O$4995,0)),"")</f>
        <v>VB 9294</v>
      </c>
      <c r="K83" s="16" t="str">
        <f>IFERROR(INDEX('Pasajeros Pre'!$J$2:J5076,MATCH(ROW()-ROW($B$1),'Pasajeros Pre'!$O$2:$O$4995,0)),"")</f>
        <v>Huatulco</v>
      </c>
      <c r="L83" s="25">
        <f>IFERROR(INDEX('Pasajeros Pre'!$K$2:K5076,MATCH(ROW()-ROW($B$1),'Pasajeros Pre'!$O$2:$O$4995,0)),"")</f>
        <v>45955.461805555555</v>
      </c>
      <c r="M83" s="16" t="str">
        <f>IFERROR(INDEX('Pasajeros Pre'!$L$2:L5076,MATCH(ROW()-ROW($B$1),'Pasajeros Pre'!$O$2:$O$4995,0)),"")</f>
        <v>J</v>
      </c>
      <c r="N83" s="25">
        <f t="shared" si="6"/>
        <v>24</v>
      </c>
      <c r="O83" s="15" t="str">
        <f>VLOOKUP(N83,'Time Chart'!$A$2:$D$25,4,0)</f>
        <v>23:00 A 23:59</v>
      </c>
      <c r="P83" s="25">
        <f t="shared" si="7"/>
        <v>12</v>
      </c>
      <c r="Q83" s="15" t="str">
        <f>VLOOKUP(P83,'Time Chart'!$A$2:$D$25,4,0)</f>
        <v>11:00 A 11:59</v>
      </c>
      <c r="R83" s="15" t="str">
        <f t="shared" si="8"/>
        <v>24/10/2025</v>
      </c>
      <c r="S83" s="16">
        <f>COUNTIFS(Hoja1!$R$2,"="&amp;R83)</f>
        <v>1</v>
      </c>
      <c r="T83" s="15" t="str">
        <f t="shared" si="9"/>
        <v>25/10/2025</v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45953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K85"/>
  <sheetViews>
    <sheetView tabSelected="1" view="pageLayout" topLeftCell="A53" zoomScale="128" zoomScaleNormal="100" zoomScalePageLayoutView="128" workbookViewId="0">
      <selection activeCell="F61" sqref="F61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45954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25">
      <c r="A4" s="10">
        <v>1</v>
      </c>
      <c r="B4" s="11" t="str">
        <f>Pasajeros!C2</f>
        <v xml:space="preserve">Mexicana de Aviación </v>
      </c>
      <c r="C4" s="10" t="str">
        <f>Pasajeros!D2</f>
        <v>E95</v>
      </c>
      <c r="D4" s="10" t="str">
        <f>Pasajeros!E2</f>
        <v>XN 1105</v>
      </c>
      <c r="E4" s="12">
        <f>Pasajeros!F2</f>
        <v>45950.930555555555</v>
      </c>
      <c r="F4" s="17" t="str">
        <f>Pasajeros!G2</f>
        <v>Monterrey</v>
      </c>
      <c r="G4" s="10">
        <f>Pasajeros!H2</f>
        <v>2</v>
      </c>
      <c r="H4" s="11" t="str">
        <f>Pasajeros!I2</f>
        <v>108A</v>
      </c>
      <c r="I4" s="10" t="str">
        <f>Pasajeros!J2</f>
        <v>XN 1440</v>
      </c>
      <c r="J4" s="17" t="str">
        <f>Pasajeros!K2</f>
        <v>Puerto Vallarta</v>
      </c>
      <c r="K4" s="12">
        <f>Pasajeros!L2</f>
        <v>45954.364583333336</v>
      </c>
    </row>
    <row r="5" spans="1:11" x14ac:dyDescent="0.25">
      <c r="A5" s="10">
        <v>2</v>
      </c>
      <c r="B5" s="11" t="str">
        <f>Pasajeros!C3</f>
        <v xml:space="preserve">Viva </v>
      </c>
      <c r="C5" s="10" t="str">
        <f>Pasajeros!D3</f>
        <v>32Q/321</v>
      </c>
      <c r="D5" s="10" t="str">
        <f>Pasajeros!E3</f>
        <v>VB 7417</v>
      </c>
      <c r="E5" s="12">
        <f>Pasajeros!F3</f>
        <v>45953.711805555555</v>
      </c>
      <c r="F5" s="17" t="str">
        <f>Pasajeros!G3</f>
        <v>Culiacan</v>
      </c>
      <c r="G5" s="10">
        <f>Pasajeros!H3</f>
        <v>1</v>
      </c>
      <c r="H5" s="11">
        <f>Pasajeros!I3</f>
        <v>502</v>
      </c>
      <c r="I5" s="10" t="str">
        <f>Pasajeros!J3</f>
        <v>VB 9222I</v>
      </c>
      <c r="J5" s="17" t="str">
        <f>Pasajeros!K3</f>
        <v>Puerto Escondido</v>
      </c>
      <c r="K5" s="12">
        <f>Pasajeros!L3</f>
        <v>45954.298611111109</v>
      </c>
    </row>
    <row r="6" spans="1:11" ht="24" x14ac:dyDescent="0.25">
      <c r="A6" s="10">
        <v>3</v>
      </c>
      <c r="B6" s="11" t="str">
        <f>Pasajeros!C4</f>
        <v xml:space="preserve">Mexicana de Aviación </v>
      </c>
      <c r="C6" s="10" t="str">
        <f>Pasajeros!D4</f>
        <v>E95</v>
      </c>
      <c r="D6" s="10" t="str">
        <f>Pasajeros!E4</f>
        <v>XN 1433</v>
      </c>
      <c r="E6" s="12">
        <f>Pasajeros!F4</f>
        <v>45953.729166666664</v>
      </c>
      <c r="F6" s="17" t="str">
        <f>Pasajeros!G4</f>
        <v>Guadalajara</v>
      </c>
      <c r="G6" s="10">
        <f>Pasajeros!H4</f>
        <v>3</v>
      </c>
      <c r="H6" s="11" t="str">
        <f>Pasajeros!I4</f>
        <v>108A</v>
      </c>
      <c r="I6" s="10" t="str">
        <f>Pasajeros!J4</f>
        <v>XN 1204</v>
      </c>
      <c r="J6" s="17" t="str">
        <f>Pasajeros!K4</f>
        <v>Tijuana</v>
      </c>
      <c r="K6" s="12">
        <f>Pasajeros!L4</f>
        <v>45954.819444444445</v>
      </c>
    </row>
    <row r="7" spans="1:11" ht="24" x14ac:dyDescent="0.25">
      <c r="A7" s="10">
        <v>4</v>
      </c>
      <c r="B7" s="11" t="str">
        <f>Pasajeros!C5</f>
        <v xml:space="preserve">Mexicana de Aviación </v>
      </c>
      <c r="C7" s="10" t="str">
        <f>Pasajeros!D5</f>
        <v>E95</v>
      </c>
      <c r="D7" s="10" t="str">
        <f>Pasajeros!E5</f>
        <v>XN 1763</v>
      </c>
      <c r="E7" s="12">
        <f>Pasajeros!F5</f>
        <v>45953.829861111109</v>
      </c>
      <c r="F7" s="17" t="str">
        <f>Pasajeros!G5</f>
        <v>Merida</v>
      </c>
      <c r="G7" s="10">
        <f>Pasajeros!H5</f>
        <v>1</v>
      </c>
      <c r="H7" s="11" t="str">
        <f>Pasajeros!I5</f>
        <v>108A</v>
      </c>
      <c r="I7" s="10" t="str">
        <f>Pasajeros!J5</f>
        <v>XN 1780</v>
      </c>
      <c r="J7" s="17" t="str">
        <f>Pasajeros!K5</f>
        <v>Tulum</v>
      </c>
      <c r="K7" s="12">
        <f>Pasajeros!L5</f>
        <v>45954.416666666664</v>
      </c>
    </row>
    <row r="8" spans="1:11" x14ac:dyDescent="0.25">
      <c r="A8" s="10">
        <v>5</v>
      </c>
      <c r="B8" s="11" t="str">
        <f>Pasajeros!C6</f>
        <v>Aeromexico</v>
      </c>
      <c r="C8" s="10" t="str">
        <f>Pasajeros!D6</f>
        <v>E90</v>
      </c>
      <c r="D8" s="10" t="str">
        <f>Pasajeros!E6</f>
        <v>AM 2041</v>
      </c>
      <c r="E8" s="12">
        <f>Pasajeros!F6</f>
        <v>45953.862500000003</v>
      </c>
      <c r="F8" s="17" t="str">
        <f>Pasajeros!G6</f>
        <v>Oaxaca</v>
      </c>
      <c r="G8" s="10">
        <f>Pasajeros!H6</f>
        <v>3</v>
      </c>
      <c r="H8" s="11" t="str">
        <f>Pasajeros!I6</f>
        <v>111A</v>
      </c>
      <c r="I8" s="10" t="str">
        <f>Pasajeros!J6</f>
        <v>AM 878</v>
      </c>
      <c r="J8" s="17" t="str">
        <f>Pasajeros!K6</f>
        <v>Merida</v>
      </c>
      <c r="K8" s="12">
        <f>Pasajeros!L6</f>
        <v>45954.505555555559</v>
      </c>
    </row>
    <row r="9" spans="1:11" x14ac:dyDescent="0.25">
      <c r="A9" s="10">
        <v>6</v>
      </c>
      <c r="B9" s="11" t="str">
        <f>Pasajeros!C7</f>
        <v>Aeromexico</v>
      </c>
      <c r="C9" s="10" t="str">
        <f>Pasajeros!D7</f>
        <v>E90</v>
      </c>
      <c r="D9" s="10" t="str">
        <f>Pasajeros!E7</f>
        <v>AM 871</v>
      </c>
      <c r="E9" s="12">
        <f>Pasajeros!F7</f>
        <v>45953.885416666664</v>
      </c>
      <c r="F9" s="17" t="str">
        <f>Pasajeros!G7</f>
        <v>Veracruz</v>
      </c>
      <c r="G9" s="10">
        <f>Pasajeros!H7</f>
        <v>3</v>
      </c>
      <c r="H9" s="11" t="str">
        <f>Pasajeros!I7</f>
        <v>111B</v>
      </c>
      <c r="I9" s="10" t="str">
        <f>Pasajeros!J7</f>
        <v>AM 592</v>
      </c>
      <c r="J9" s="17" t="str">
        <f>Pasajeros!K7</f>
        <v>Tulum</v>
      </c>
      <c r="K9" s="12">
        <f>Pasajeros!L7</f>
        <v>45954.354861111111</v>
      </c>
    </row>
    <row r="10" spans="1:11" x14ac:dyDescent="0.25">
      <c r="A10" s="10">
        <v>7</v>
      </c>
      <c r="B10" s="11" t="str">
        <f>Pasajeros!C8</f>
        <v>Volaris</v>
      </c>
      <c r="C10" s="10">
        <f>Pasajeros!D8</f>
        <v>320</v>
      </c>
      <c r="D10" s="10" t="str">
        <f>Pasajeros!E8</f>
        <v>Y4 3534</v>
      </c>
      <c r="E10" s="12">
        <f>Pasajeros!F8</f>
        <v>45953.95</v>
      </c>
      <c r="F10" s="17" t="str">
        <f>Pasajeros!G8</f>
        <v>Cancun</v>
      </c>
      <c r="G10" s="10">
        <f>Pasajeros!H8</f>
        <v>2</v>
      </c>
      <c r="H10" s="11" t="str">
        <f>Pasajeros!I8</f>
        <v>109A</v>
      </c>
      <c r="I10" s="10" t="str">
        <f>Pasajeros!J8</f>
        <v>Y4 7110</v>
      </c>
      <c r="J10" s="17" t="str">
        <f>Pasajeros!K8</f>
        <v>Merida</v>
      </c>
      <c r="K10" s="12">
        <f>Pasajeros!L8</f>
        <v>45954.290277777778</v>
      </c>
    </row>
    <row r="11" spans="1:11" x14ac:dyDescent="0.25">
      <c r="A11" s="10">
        <v>8</v>
      </c>
      <c r="B11" s="11" t="str">
        <f>Pasajeros!C9</f>
        <v xml:space="preserve">Viva </v>
      </c>
      <c r="C11" s="10">
        <f>Pasajeros!D9</f>
        <v>320</v>
      </c>
      <c r="D11" s="10" t="str">
        <f>Pasajeros!E9</f>
        <v>VB 9407</v>
      </c>
      <c r="E11" s="12">
        <f>Pasajeros!F9</f>
        <v>45953.961805555555</v>
      </c>
      <c r="F11" s="17" t="str">
        <f>Pasajeros!G9</f>
        <v>Monterrey</v>
      </c>
      <c r="G11" s="10">
        <f>Pasajeros!H9</f>
        <v>1</v>
      </c>
      <c r="H11" s="11" t="str">
        <f>Pasajeros!I9</f>
        <v>107A</v>
      </c>
      <c r="I11" s="10" t="str">
        <f>Pasajeros!J9</f>
        <v>VB 9520</v>
      </c>
      <c r="J11" s="17" t="str">
        <f>Pasajeros!K9</f>
        <v>Guadalajara</v>
      </c>
      <c r="K11" s="12">
        <f>Pasajeros!L9</f>
        <v>45954.25</v>
      </c>
    </row>
    <row r="12" spans="1:11" x14ac:dyDescent="0.25">
      <c r="A12" s="10">
        <v>9</v>
      </c>
      <c r="B12" s="11" t="str">
        <f>Pasajeros!C10</f>
        <v xml:space="preserve">Viva </v>
      </c>
      <c r="C12" s="10">
        <f>Pasajeros!D10</f>
        <v>321</v>
      </c>
      <c r="D12" s="10" t="str">
        <f>Pasajeros!E10</f>
        <v>VB 2288</v>
      </c>
      <c r="E12" s="12">
        <f>Pasajeros!F10</f>
        <v>45953.975694444445</v>
      </c>
      <c r="F12" s="17" t="str">
        <f>Pasajeros!G10</f>
        <v>Cancun</v>
      </c>
      <c r="G12" s="10">
        <f>Pasajeros!H10</f>
        <v>2</v>
      </c>
      <c r="H12" s="11">
        <f>Pasajeros!I10</f>
        <v>505</v>
      </c>
      <c r="I12" s="10" t="str">
        <f>Pasajeros!J10</f>
        <v>VB 2281</v>
      </c>
      <c r="J12" s="17" t="str">
        <f>Pasajeros!K10</f>
        <v>Cancun</v>
      </c>
      <c r="K12" s="12">
        <f>Pasajeros!L10</f>
        <v>45954.260416666664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321</v>
      </c>
      <c r="D13" s="10" t="str">
        <f>Pasajeros!E11</f>
        <v>VB 9405</v>
      </c>
      <c r="E13" s="12">
        <f>Pasajeros!F11</f>
        <v>45953.986111111109</v>
      </c>
      <c r="F13" s="17" t="str">
        <f>Pasajeros!G11</f>
        <v>Monterrey</v>
      </c>
      <c r="G13" s="10">
        <f>Pasajeros!H11</f>
        <v>1</v>
      </c>
      <c r="H13" s="11" t="str">
        <f>Pasajeros!I11</f>
        <v>106B</v>
      </c>
      <c r="I13" s="10" t="str">
        <f>Pasajeros!J11</f>
        <v>VB 7382</v>
      </c>
      <c r="J13" s="17" t="str">
        <f>Pasajeros!K11</f>
        <v>Monterrey</v>
      </c>
      <c r="K13" s="12">
        <f>Pasajeros!L11</f>
        <v>45954.25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321</v>
      </c>
      <c r="D14" s="10" t="str">
        <f>Pasajeros!E12</f>
        <v>VB 9523</v>
      </c>
      <c r="E14" s="12">
        <f>Pasajeros!F12</f>
        <v>45953.996527777781</v>
      </c>
      <c r="F14" s="17" t="str">
        <f>Pasajeros!G12</f>
        <v>Guadalajara</v>
      </c>
      <c r="G14" s="10">
        <f>Pasajeros!H12</f>
        <v>3</v>
      </c>
      <c r="H14" s="11" t="str">
        <f>Pasajeros!I12</f>
        <v>106A</v>
      </c>
      <c r="I14" s="10" t="str">
        <f>Pasajeros!J12</f>
        <v>VB 9410</v>
      </c>
      <c r="J14" s="17" t="str">
        <f>Pasajeros!K12</f>
        <v>Merida</v>
      </c>
      <c r="K14" s="12">
        <f>Pasajeros!L12</f>
        <v>45954.25</v>
      </c>
    </row>
    <row r="15" spans="1:11" x14ac:dyDescent="0.25">
      <c r="A15" s="10">
        <v>12</v>
      </c>
      <c r="B15" s="11" t="str">
        <f>Pasajeros!C13</f>
        <v>Volaris</v>
      </c>
      <c r="C15" s="10" t="str">
        <f>Pasajeros!D13</f>
        <v>32N</v>
      </c>
      <c r="D15" s="10" t="str">
        <f>Pasajeros!E13</f>
        <v>Y4 3296</v>
      </c>
      <c r="E15" s="12">
        <f>Pasajeros!F13</f>
        <v>45954.039583333331</v>
      </c>
      <c r="F15" s="17" t="str">
        <f>Pasajeros!G13</f>
        <v>Tijuana</v>
      </c>
      <c r="G15" s="10">
        <f>Pasajeros!H13</f>
        <v>3</v>
      </c>
      <c r="H15" s="11" t="str">
        <f>Pasajeros!I13</f>
        <v>109B</v>
      </c>
      <c r="I15" s="10" t="str">
        <f>Pasajeros!J13</f>
        <v>Y4 3297</v>
      </c>
      <c r="J15" s="17" t="str">
        <f>Pasajeros!K13</f>
        <v>Tijuana</v>
      </c>
      <c r="K15" s="12">
        <f>Pasajeros!L13</f>
        <v>45954.099305555559</v>
      </c>
    </row>
    <row r="16" spans="1:11" ht="24" x14ac:dyDescent="0.25">
      <c r="A16" s="10">
        <v>13</v>
      </c>
      <c r="B16" s="11" t="str">
        <f>Pasajeros!C14</f>
        <v xml:space="preserve">Mexicana de Aviación </v>
      </c>
      <c r="C16" s="10" t="str">
        <f>Pasajeros!D14</f>
        <v>E95</v>
      </c>
      <c r="D16" s="10" t="str">
        <f>Pasajeros!E14</f>
        <v>XN 1205</v>
      </c>
      <c r="E16" s="12">
        <f>Pasajeros!F14</f>
        <v>45954.134722222225</v>
      </c>
      <c r="F16" s="17" t="str">
        <f>Pasajeros!G14</f>
        <v>Tijuana</v>
      </c>
      <c r="G16" s="10">
        <f>Pasajeros!H14</f>
        <v>2</v>
      </c>
      <c r="H16" s="11" t="str">
        <f>Pasajeros!I14</f>
        <v>108B</v>
      </c>
      <c r="I16" s="10" t="str">
        <f>Pasajeros!J14</f>
        <v>XN 1260</v>
      </c>
      <c r="J16" s="17" t="str">
        <f>Pasajeros!K14</f>
        <v>Mazatlan</v>
      </c>
      <c r="K16" s="12">
        <f>Pasajeros!L14</f>
        <v>45954.357638888891</v>
      </c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771</v>
      </c>
      <c r="E17" s="12">
        <f>Pasajeros!F15</f>
        <v>45954.225694444445</v>
      </c>
      <c r="F17" s="17" t="str">
        <f>Pasajeros!G15</f>
        <v>Bogota</v>
      </c>
      <c r="G17" s="10">
        <f>Pasajeros!H15</f>
        <v>6</v>
      </c>
      <c r="H17" s="11" t="str">
        <f>Pasajeros!I15</f>
        <v>114A</v>
      </c>
      <c r="I17" s="10" t="str">
        <f>Pasajeros!J15</f>
        <v>VB 9532</v>
      </c>
      <c r="J17" s="17" t="str">
        <f>Pasajeros!K15</f>
        <v>Matamoros</v>
      </c>
      <c r="K17" s="12">
        <f>Pasajeros!L15</f>
        <v>45954.277777777781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7240</v>
      </c>
      <c r="E18" s="12">
        <f>Pasajeros!F16</f>
        <v>45954.309027777781</v>
      </c>
      <c r="F18" s="17" t="str">
        <f>Pasajeros!G16</f>
        <v>Guadalajara</v>
      </c>
      <c r="G18" s="10">
        <f>Pasajeros!H16</f>
        <v>1</v>
      </c>
      <c r="H18" s="11" t="str">
        <f>Pasajeros!I16</f>
        <v>106A</v>
      </c>
      <c r="I18" s="10" t="str">
        <f>Pasajeros!J16</f>
        <v>VB 7240</v>
      </c>
      <c r="J18" s="17" t="str">
        <f>Pasajeros!K16</f>
        <v>Tulum</v>
      </c>
      <c r="K18" s="12">
        <f>Pasajeros!L16</f>
        <v>45954.329861111109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45954.3125</v>
      </c>
      <c r="F19" s="17" t="str">
        <f>Pasajeros!G17</f>
        <v xml:space="preserve">Bajio </v>
      </c>
      <c r="G19" s="10">
        <f>Pasajeros!H17</f>
        <v>1</v>
      </c>
      <c r="H19" s="11">
        <f>Pasajeros!I17</f>
        <v>503</v>
      </c>
      <c r="I19" s="10" t="str">
        <f>Pasajeros!J17</f>
        <v>VB 7344</v>
      </c>
      <c r="J19" s="17" t="str">
        <f>Pasajeros!K17</f>
        <v>Chihuahua</v>
      </c>
      <c r="K19" s="12">
        <f>Pasajeros!L17</f>
        <v>45954.333333333336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2272</v>
      </c>
      <c r="E20" s="12">
        <f>Pasajeros!F18</f>
        <v>45954.319444444445</v>
      </c>
      <c r="F20" s="17" t="str">
        <f>Pasajeros!G18</f>
        <v>Cancun</v>
      </c>
      <c r="G20" s="10">
        <f>Pasajeros!H18</f>
        <v>2</v>
      </c>
      <c r="H20" s="11" t="str">
        <f>Pasajeros!I18</f>
        <v>106B</v>
      </c>
      <c r="I20" s="10" t="str">
        <f>Pasajeros!J18</f>
        <v>VB 2273</v>
      </c>
      <c r="J20" s="17" t="str">
        <f>Pasajeros!K18</f>
        <v>Cancun</v>
      </c>
      <c r="K20" s="12">
        <f>Pasajeros!L18</f>
        <v>45954.354166666664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321</v>
      </c>
      <c r="D21" s="10" t="str">
        <f>Pasajeros!E19</f>
        <v>VB 7350</v>
      </c>
      <c r="E21" s="12">
        <f>Pasajeros!F19</f>
        <v>45954.329861111109</v>
      </c>
      <c r="F21" s="17" t="str">
        <f>Pasajeros!G19</f>
        <v>Merida</v>
      </c>
      <c r="G21" s="10">
        <f>Pasajeros!H19</f>
        <v>2</v>
      </c>
      <c r="H21" s="11" t="str">
        <f>Pasajeros!I19</f>
        <v>115B</v>
      </c>
      <c r="I21" s="10" t="str">
        <f>Pasajeros!J19</f>
        <v>VB 7350</v>
      </c>
      <c r="J21" s="17" t="str">
        <f>Pasajeros!K19</f>
        <v>Puerto Vallarta</v>
      </c>
      <c r="K21" s="12">
        <f>Pasajeros!L19</f>
        <v>45954.357638888891</v>
      </c>
    </row>
    <row r="22" spans="1:11" x14ac:dyDescent="0.25">
      <c r="A22" s="10">
        <v>19</v>
      </c>
      <c r="B22" s="11" t="str">
        <f>Pasajeros!C20</f>
        <v>Volaris</v>
      </c>
      <c r="C22" s="10" t="str">
        <f>Pasajeros!D20</f>
        <v>32N</v>
      </c>
      <c r="D22" s="10" t="str">
        <f>Pasajeros!E20</f>
        <v>Y4 1290</v>
      </c>
      <c r="E22" s="12">
        <f>Pasajeros!F20</f>
        <v>45954.335416666669</v>
      </c>
      <c r="F22" s="17" t="str">
        <f>Pasajeros!G20</f>
        <v>Guadalajara</v>
      </c>
      <c r="G22" s="10">
        <f>Pasajeros!H20</f>
        <v>2</v>
      </c>
      <c r="H22" s="11" t="str">
        <f>Pasajeros!I20</f>
        <v>109A</v>
      </c>
      <c r="I22" s="10" t="str">
        <f>Pasajeros!J20</f>
        <v>Y4 3533</v>
      </c>
      <c r="J22" s="17" t="str">
        <f>Pasajeros!K20</f>
        <v>Cancun</v>
      </c>
      <c r="K22" s="12">
        <f>Pasajeros!L20</f>
        <v>45954.365277777775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320</v>
      </c>
      <c r="D23" s="10" t="str">
        <f>Pasajeros!E21</f>
        <v>VB 7332</v>
      </c>
      <c r="E23" s="12">
        <f>Pasajeros!F21</f>
        <v>45954.336805555555</v>
      </c>
      <c r="F23" s="17" t="str">
        <f>Pasajeros!G21</f>
        <v>Monterrey</v>
      </c>
      <c r="G23" s="10">
        <f>Pasajeros!H21</f>
        <v>1</v>
      </c>
      <c r="H23" s="11">
        <f>Pasajeros!I21</f>
        <v>505</v>
      </c>
      <c r="I23" s="10" t="str">
        <f>Pasajeros!J21</f>
        <v>VB 7332</v>
      </c>
      <c r="J23" s="17" t="str">
        <f>Pasajeros!K21</f>
        <v>Villahermosa</v>
      </c>
      <c r="K23" s="12">
        <f>Pasajeros!L21</f>
        <v>45954.357638888891</v>
      </c>
    </row>
    <row r="24" spans="1:11" x14ac:dyDescent="0.25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287</v>
      </c>
      <c r="E24" s="12">
        <f>Pasajeros!F22</f>
        <v>45954.371527777781</v>
      </c>
      <c r="F24" s="17" t="str">
        <f>Pasajeros!G22</f>
        <v>Guadalajara</v>
      </c>
      <c r="G24" s="10">
        <f>Pasajeros!H22</f>
        <v>3</v>
      </c>
      <c r="H24" s="11" t="str">
        <f>Pasajeros!I22</f>
        <v>110B</v>
      </c>
      <c r="I24" s="10" t="str">
        <f>Pasajeros!J22</f>
        <v>AM 2436</v>
      </c>
      <c r="J24" s="17" t="str">
        <f>Pasajeros!K22</f>
        <v>Colima</v>
      </c>
      <c r="K24" s="12">
        <f>Pasajeros!L22</f>
        <v>45954.399305555555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320</v>
      </c>
      <c r="D25" s="10" t="str">
        <f>Pasajeros!E23</f>
        <v>VB 9521</v>
      </c>
      <c r="E25" s="12">
        <f>Pasajeros!F23</f>
        <v>45954.395833333336</v>
      </c>
      <c r="F25" s="17" t="str">
        <f>Pasajeros!G23</f>
        <v>Guadalajara</v>
      </c>
      <c r="G25" s="10">
        <f>Pasajeros!H23</f>
        <v>2</v>
      </c>
      <c r="H25" s="11" t="str">
        <f>Pasajeros!I23</f>
        <v>106B</v>
      </c>
      <c r="I25" s="10" t="str">
        <f>Pasajeros!J23</f>
        <v>VB 5069</v>
      </c>
      <c r="J25" s="17" t="str">
        <f>Pasajeros!K23</f>
        <v>Tijuana</v>
      </c>
      <c r="K25" s="12">
        <f>Pasajeros!L23</f>
        <v>45954.430555555555</v>
      </c>
    </row>
    <row r="26" spans="1:11" x14ac:dyDescent="0.25">
      <c r="A26" s="10">
        <v>23</v>
      </c>
      <c r="B26" s="11" t="str">
        <f>Pasajeros!C24</f>
        <v>Aerus</v>
      </c>
      <c r="C26" s="10" t="str">
        <f>Pasajeros!D24</f>
        <v>CNF</v>
      </c>
      <c r="D26" s="10" t="str">
        <f>Pasajeros!E24</f>
        <v>ZV 341</v>
      </c>
      <c r="E26" s="12">
        <f>Pasajeros!F24</f>
        <v>45954.40625</v>
      </c>
      <c r="F26" s="17" t="str">
        <f>Pasajeros!G24</f>
        <v>San Luis Potosi</v>
      </c>
      <c r="G26" s="10">
        <f>Pasajeros!H24</f>
        <v>1</v>
      </c>
      <c r="H26" s="11">
        <f>Pasajeros!I24</f>
        <v>501</v>
      </c>
      <c r="I26" s="10" t="str">
        <f>Pasajeros!J24</f>
        <v>ZV 360</v>
      </c>
      <c r="J26" s="17" t="str">
        <f>Pasajeros!K24</f>
        <v>Ciudad Victoria</v>
      </c>
      <c r="K26" s="12">
        <f>Pasajeros!L24</f>
        <v>45954.427777777775</v>
      </c>
    </row>
    <row r="27" spans="1:11" x14ac:dyDescent="0.25">
      <c r="A27" s="10">
        <v>24</v>
      </c>
      <c r="B27" s="11" t="str">
        <f>Pasajeros!C25</f>
        <v xml:space="preserve">Viva </v>
      </c>
      <c r="C27" s="10">
        <f>Pasajeros!D25</f>
        <v>320</v>
      </c>
      <c r="D27" s="10" t="str">
        <f>Pasajeros!E25</f>
        <v>VB 9401</v>
      </c>
      <c r="E27" s="12">
        <f>Pasajeros!F25</f>
        <v>45954.420138888891</v>
      </c>
      <c r="F27" s="17" t="str">
        <f>Pasajeros!G25</f>
        <v>Monterrey</v>
      </c>
      <c r="G27" s="10">
        <f>Pasajeros!H25</f>
        <v>2</v>
      </c>
      <c r="H27" s="11" t="str">
        <f>Pasajeros!I25</f>
        <v>107B</v>
      </c>
      <c r="I27" s="10" t="str">
        <f>Pasajeros!J25</f>
        <v>VB 9402</v>
      </c>
      <c r="J27" s="17" t="str">
        <f>Pasajeros!K25</f>
        <v>Monterrey</v>
      </c>
      <c r="K27" s="12">
        <f>Pasajeros!L25</f>
        <v>45954.454861111109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321</v>
      </c>
      <c r="D28" s="10" t="str">
        <f>Pasajeros!E26</f>
        <v>VB 7428</v>
      </c>
      <c r="E28" s="12">
        <f>Pasajeros!F26</f>
        <v>45954.427083333336</v>
      </c>
      <c r="F28" s="17" t="str">
        <f>Pasajeros!G26</f>
        <v>Tijuana</v>
      </c>
      <c r="G28" s="10">
        <f>Pasajeros!H26</f>
        <v>1</v>
      </c>
      <c r="H28" s="11" t="str">
        <f>Pasajeros!I26</f>
        <v>115B</v>
      </c>
      <c r="I28" s="10" t="str">
        <f>Pasajeros!J26</f>
        <v>VB 7428</v>
      </c>
      <c r="J28" s="17" t="str">
        <f>Pasajeros!K26</f>
        <v>Tuxtla Gutierrez</v>
      </c>
      <c r="K28" s="12">
        <f>Pasajeros!L26</f>
        <v>45954.454861111109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320</v>
      </c>
      <c r="D29" s="10" t="str">
        <f>Pasajeros!E27</f>
        <v>VB 9533</v>
      </c>
      <c r="E29" s="12">
        <f>Pasajeros!F27</f>
        <v>45954.427083333336</v>
      </c>
      <c r="F29" s="17" t="str">
        <f>Pasajeros!G27</f>
        <v>Matamoros</v>
      </c>
      <c r="G29" s="10">
        <f>Pasajeros!H27</f>
        <v>1</v>
      </c>
      <c r="H29" s="11" t="str">
        <f>Pasajeros!I27</f>
        <v>106A</v>
      </c>
      <c r="I29" s="10" t="str">
        <f>Pasajeros!J27</f>
        <v>VB 9312</v>
      </c>
      <c r="J29" s="17" t="str">
        <f>Pasajeros!K27</f>
        <v>Ixtapa Zihuatanejo</v>
      </c>
      <c r="K29" s="12">
        <f>Pasajeros!L27</f>
        <v>45954.454861111109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321</v>
      </c>
      <c r="D30" s="10" t="str">
        <f>Pasajeros!E28</f>
        <v>VB 9223</v>
      </c>
      <c r="E30" s="12">
        <f>Pasajeros!F28</f>
        <v>45954.430555555555</v>
      </c>
      <c r="F30" s="17" t="str">
        <f>Pasajeros!G28</f>
        <v>Puerto Escondido</v>
      </c>
      <c r="G30" s="10">
        <f>Pasajeros!H28</f>
        <v>2</v>
      </c>
      <c r="H30" s="11" t="str">
        <f>Pasajeros!I28</f>
        <v>107A</v>
      </c>
      <c r="I30" s="10" t="str">
        <f>Pasajeros!J28</f>
        <v>VB 9294</v>
      </c>
      <c r="J30" s="17" t="str">
        <f>Pasajeros!K28</f>
        <v>Huatulco</v>
      </c>
      <c r="K30" s="12">
        <f>Pasajeros!L28</f>
        <v>45954.461805555555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320</v>
      </c>
      <c r="D31" s="10" t="str">
        <f>Pasajeros!E29</f>
        <v>VB 9411</v>
      </c>
      <c r="E31" s="12">
        <f>Pasajeros!F29</f>
        <v>45954.430555555555</v>
      </c>
      <c r="F31" s="17" t="str">
        <f>Pasajeros!G29</f>
        <v>Merida</v>
      </c>
      <c r="G31" s="10">
        <f>Pasajeros!H29</f>
        <v>2</v>
      </c>
      <c r="H31" s="11">
        <f>Pasajeros!I29</f>
        <v>502</v>
      </c>
      <c r="I31" s="10" t="str">
        <f>Pasajeros!J29</f>
        <v>VB 9450</v>
      </c>
      <c r="J31" s="17" t="str">
        <f>Pasajeros!K29</f>
        <v>Nuevo Laredo</v>
      </c>
      <c r="K31" s="12">
        <f>Pasajeros!L29</f>
        <v>45954.451388888891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320</v>
      </c>
      <c r="D32" s="10" t="str">
        <f>Pasajeros!E30</f>
        <v>VB 7442</v>
      </c>
      <c r="E32" s="12">
        <f>Pasajeros!F30</f>
        <v>45954.451388888891</v>
      </c>
      <c r="F32" s="17" t="str">
        <f>Pasajeros!G30</f>
        <v>San Jose Del Cabo</v>
      </c>
      <c r="G32" s="10">
        <f>Pasajeros!H30</f>
        <v>1</v>
      </c>
      <c r="H32" s="11">
        <f>Pasajeros!I30</f>
        <v>505</v>
      </c>
      <c r="I32" s="10" t="str">
        <f>Pasajeros!J30</f>
        <v>VB 7442</v>
      </c>
      <c r="J32" s="17" t="str">
        <f>Pasajeros!K30</f>
        <v>Cancun</v>
      </c>
      <c r="K32" s="12">
        <f>Pasajeros!L30</f>
        <v>45954.472222222219</v>
      </c>
    </row>
    <row r="33" spans="1:11" x14ac:dyDescent="0.25">
      <c r="A33" s="10">
        <v>30</v>
      </c>
      <c r="B33" s="11" t="str">
        <f>Pasajeros!C31</f>
        <v>Volaris</v>
      </c>
      <c r="C33" s="10">
        <f>Pasajeros!D31</f>
        <v>320</v>
      </c>
      <c r="D33" s="10" t="str">
        <f>Pasajeros!E31</f>
        <v>Y4 7111</v>
      </c>
      <c r="E33" s="12">
        <f>Pasajeros!F31</f>
        <v>45954.472916666666</v>
      </c>
      <c r="F33" s="17" t="str">
        <f>Pasajeros!G31</f>
        <v>Merida</v>
      </c>
      <c r="G33" s="10">
        <f>Pasajeros!H31</f>
        <v>2</v>
      </c>
      <c r="H33" s="11" t="str">
        <f>Pasajeros!I31</f>
        <v>109A</v>
      </c>
      <c r="I33" s="10" t="str">
        <f>Pasajeros!J31</f>
        <v>Y4 7120</v>
      </c>
      <c r="J33" s="17" t="str">
        <f>Pasajeros!K31</f>
        <v>San Jose Del Cabo</v>
      </c>
      <c r="K33" s="12">
        <f>Pasajeros!L31</f>
        <v>45954.504166666666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7438</v>
      </c>
      <c r="E34" s="12">
        <f>Pasajeros!F32</f>
        <v>45954.486111111109</v>
      </c>
      <c r="F34" s="17" t="str">
        <f>Pasajeros!G32</f>
        <v>Ciudad Juarez</v>
      </c>
      <c r="G34" s="10">
        <f>Pasajeros!H32</f>
        <v>2</v>
      </c>
      <c r="H34" s="11">
        <f>Pasajeros!I32</f>
        <v>502</v>
      </c>
      <c r="I34" s="10" t="str">
        <f>Pasajeros!J32</f>
        <v>VB 7438</v>
      </c>
      <c r="J34" s="17" t="str">
        <f>Pasajeros!K32</f>
        <v>Cancun</v>
      </c>
      <c r="K34" s="12">
        <f>Pasajeros!L32</f>
        <v>45954.506944444445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321</v>
      </c>
      <c r="D35" s="10" t="str">
        <f>Pasajeros!E33</f>
        <v>VB 7416</v>
      </c>
      <c r="E35" s="12">
        <f>Pasajeros!F33</f>
        <v>45954.489583333336</v>
      </c>
      <c r="F35" s="17" t="str">
        <f>Pasajeros!G33</f>
        <v>Cancun</v>
      </c>
      <c r="G35" s="10">
        <f>Pasajeros!H33</f>
        <v>1</v>
      </c>
      <c r="H35" s="11" t="str">
        <f>Pasajeros!I33</f>
        <v>107B</v>
      </c>
      <c r="I35" s="10" t="str">
        <f>Pasajeros!J33</f>
        <v>VB 7416</v>
      </c>
      <c r="J35" s="17" t="str">
        <f>Pasajeros!K33</f>
        <v>Culiacan</v>
      </c>
      <c r="K35" s="12">
        <f>Pasajeros!L33</f>
        <v>45954.517361111109</v>
      </c>
    </row>
    <row r="36" spans="1:11" x14ac:dyDescent="0.25">
      <c r="A36" s="10">
        <v>33</v>
      </c>
      <c r="B36" s="11" t="str">
        <f>Pasajeros!C34</f>
        <v>Aeromexico</v>
      </c>
      <c r="C36" s="10" t="str">
        <f>Pasajeros!D34</f>
        <v>7S8</v>
      </c>
      <c r="D36" s="10" t="str">
        <f>Pasajeros!E34</f>
        <v>AM 589</v>
      </c>
      <c r="E36" s="12">
        <f>Pasajeros!F34</f>
        <v>45954.490277777775</v>
      </c>
      <c r="F36" s="17" t="str">
        <f>Pasajeros!G34</f>
        <v>Cancun</v>
      </c>
      <c r="G36" s="10">
        <f>Pasajeros!H34</f>
        <v>3</v>
      </c>
      <c r="H36" s="11" t="str">
        <f>Pasajeros!I34</f>
        <v>110B</v>
      </c>
      <c r="I36" s="10" t="str">
        <f>Pasajeros!J34</f>
        <v>AM 528</v>
      </c>
      <c r="J36" s="17" t="str">
        <f>Pasajeros!K34</f>
        <v>Cancun</v>
      </c>
      <c r="K36" s="12">
        <f>Pasajeros!L34</f>
        <v>45954.552083333336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E90</v>
      </c>
      <c r="D37" s="10" t="str">
        <f>Pasajeros!E35</f>
        <v>AM 2781</v>
      </c>
      <c r="E37" s="12">
        <f>Pasajeros!F35</f>
        <v>45954.491666666669</v>
      </c>
      <c r="F37" s="17" t="str">
        <f>Pasajeros!G35</f>
        <v>Houston</v>
      </c>
      <c r="G37" s="10">
        <f>Pasajeros!H35</f>
        <v>7</v>
      </c>
      <c r="H37" s="11" t="str">
        <f>Pasajeros!I35</f>
        <v>113A</v>
      </c>
      <c r="I37" s="10" t="str">
        <f>Pasajeros!J35</f>
        <v>AM 2782</v>
      </c>
      <c r="J37" s="17" t="str">
        <f>Pasajeros!K35</f>
        <v>Mcallen Mission</v>
      </c>
      <c r="K37" s="12">
        <f>Pasajeros!L35</f>
        <v>45954.533333333333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320</v>
      </c>
      <c r="D38" s="10" t="str">
        <f>Pasajeros!E36</f>
        <v>VB 7446</v>
      </c>
      <c r="E38" s="12">
        <f>Pasajeros!F36</f>
        <v>45954.503472222219</v>
      </c>
      <c r="F38" s="17" t="str">
        <f>Pasajeros!G36</f>
        <v>Hermosillo</v>
      </c>
      <c r="G38" s="10">
        <f>Pasajeros!H36</f>
        <v>1</v>
      </c>
      <c r="H38" s="11" t="str">
        <f>Pasajeros!I36</f>
        <v>115B</v>
      </c>
      <c r="I38" s="10" t="str">
        <f>Pasajeros!J36</f>
        <v>VB 7446</v>
      </c>
      <c r="J38" s="17" t="str">
        <f>Pasajeros!K36</f>
        <v>Tulum</v>
      </c>
      <c r="K38" s="12">
        <f>Pasajeros!L36</f>
        <v>45954.53125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321</v>
      </c>
      <c r="D39" s="10" t="str">
        <f>Pasajeros!E37</f>
        <v>VB 7351</v>
      </c>
      <c r="E39" s="12">
        <f>Pasajeros!F37</f>
        <v>45954.510416666664</v>
      </c>
      <c r="F39" s="17" t="str">
        <f>Pasajeros!G37</f>
        <v>Puerto Vallarta</v>
      </c>
      <c r="G39" s="10">
        <f>Pasajeros!H37</f>
        <v>1</v>
      </c>
      <c r="H39" s="11" t="str">
        <f>Pasajeros!I37</f>
        <v>106A</v>
      </c>
      <c r="I39" s="10" t="str">
        <f>Pasajeros!J37</f>
        <v>VB 7351</v>
      </c>
      <c r="J39" s="17" t="str">
        <f>Pasajeros!K37</f>
        <v>Merida</v>
      </c>
      <c r="K39" s="12">
        <f>Pasajeros!L37</f>
        <v>45954.541666666664</v>
      </c>
    </row>
    <row r="40" spans="1:11" ht="24" hidden="1" x14ac:dyDescent="0.25">
      <c r="A40" s="10">
        <v>37</v>
      </c>
      <c r="B40" s="11" t="str">
        <f>Pasajeros!C38</f>
        <v xml:space="preserve">Mexicana de Aviación </v>
      </c>
      <c r="C40" s="10">
        <f>Pasajeros!D38</f>
        <v>738</v>
      </c>
      <c r="D40" s="10" t="str">
        <f>Pasajeros!E38</f>
        <v>XN 1261</v>
      </c>
      <c r="E40" s="12">
        <f>Pasajeros!F38</f>
        <v>45954.517361111109</v>
      </c>
      <c r="F40" s="17" t="str">
        <f>Pasajeros!G38</f>
        <v>Mazatlan</v>
      </c>
      <c r="G40" s="10">
        <f>Pasajeros!H38</f>
        <v>2</v>
      </c>
      <c r="H40" s="11" t="str">
        <f>Pasajeros!I38</f>
        <v>108B</v>
      </c>
      <c r="I40" s="111" t="s">
        <v>1201</v>
      </c>
      <c r="J40" s="112"/>
      <c r="K40" s="113"/>
    </row>
    <row r="41" spans="1:11" ht="24" x14ac:dyDescent="0.25">
      <c r="A41" s="10">
        <v>38</v>
      </c>
      <c r="B41" s="11" t="str">
        <f>Pasajeros!C39</f>
        <v xml:space="preserve">Mexicana de Aviación </v>
      </c>
      <c r="C41" s="10">
        <f>Pasajeros!D39</f>
        <v>738</v>
      </c>
      <c r="D41" s="10" t="str">
        <f>Pasajeros!E39</f>
        <v>XN 1441</v>
      </c>
      <c r="E41" s="12">
        <f>Pasajeros!F39</f>
        <v>45954.517361111109</v>
      </c>
      <c r="F41" s="17" t="str">
        <f>Pasajeros!G39</f>
        <v>Puerto Vallarta</v>
      </c>
      <c r="G41" s="10">
        <f>Pasajeros!H39</f>
        <v>3</v>
      </c>
      <c r="H41" s="11" t="str">
        <f>Pasajeros!I39</f>
        <v>108A</v>
      </c>
      <c r="I41" s="10" t="str">
        <f>Pasajeros!J39</f>
        <v>XN 1734</v>
      </c>
      <c r="J41" s="17" t="str">
        <f>Pasajeros!K39</f>
        <v>Chetumal</v>
      </c>
      <c r="K41" s="12">
        <f>Pasajeros!L39</f>
        <v>45954.552083333336</v>
      </c>
    </row>
    <row r="42" spans="1:11" x14ac:dyDescent="0.25">
      <c r="A42" s="10">
        <v>39</v>
      </c>
      <c r="B42" s="11" t="str">
        <f>Pasajeros!C40</f>
        <v xml:space="preserve">Viva </v>
      </c>
      <c r="C42" s="10">
        <f>Pasajeros!D40</f>
        <v>320</v>
      </c>
      <c r="D42" s="10" t="str">
        <f>Pasajeros!E40</f>
        <v>VB 7333</v>
      </c>
      <c r="E42" s="12">
        <f>Pasajeros!F40</f>
        <v>45954.520833333336</v>
      </c>
      <c r="F42" s="17" t="str">
        <f>Pasajeros!G40</f>
        <v>Villahermosa</v>
      </c>
      <c r="G42" s="10">
        <f>Pasajeros!H40</f>
        <v>2</v>
      </c>
      <c r="H42" s="11">
        <f>Pasajeros!I40</f>
        <v>505</v>
      </c>
      <c r="I42" s="10" t="str">
        <f>Pasajeros!J40</f>
        <v>VB 7333</v>
      </c>
      <c r="J42" s="17" t="str">
        <f>Pasajeros!K40</f>
        <v>Monterrey</v>
      </c>
      <c r="K42" s="12">
        <f>Pasajeros!L40</f>
        <v>45954.541666666664</v>
      </c>
    </row>
    <row r="43" spans="1:11" x14ac:dyDescent="0.25">
      <c r="A43" s="10">
        <v>40</v>
      </c>
      <c r="B43" s="11" t="str">
        <f>Pasajeros!C41</f>
        <v>Aeromexico</v>
      </c>
      <c r="C43" s="10" t="str">
        <f>Pasajeros!D41</f>
        <v>E90</v>
      </c>
      <c r="D43" s="10" t="str">
        <f>Pasajeros!E41</f>
        <v>AM 2437</v>
      </c>
      <c r="E43" s="12">
        <f>Pasajeros!F41</f>
        <v>45954.534722222219</v>
      </c>
      <c r="F43" s="17" t="str">
        <f>Pasajeros!G41</f>
        <v>Colima</v>
      </c>
      <c r="G43" s="10">
        <f>Pasajeros!H41</f>
        <v>3</v>
      </c>
      <c r="H43" s="11" t="str">
        <f>Pasajeros!I41</f>
        <v>110A</v>
      </c>
      <c r="I43" s="10" t="str">
        <f>Pasajeros!J41</f>
        <v>AM 2600</v>
      </c>
      <c r="J43" s="17" t="str">
        <f>Pasajeros!K41</f>
        <v>Durango</v>
      </c>
      <c r="K43" s="12">
        <f>Pasajeros!L41</f>
        <v>45954.5625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7241</v>
      </c>
      <c r="E44" s="12">
        <f>Pasajeros!F42</f>
        <v>45954.538194444445</v>
      </c>
      <c r="F44" s="17" t="str">
        <f>Pasajeros!G42</f>
        <v>Tulum</v>
      </c>
      <c r="G44" s="10">
        <f>Pasajeros!H42</f>
        <v>2</v>
      </c>
      <c r="H44" s="11">
        <f>Pasajeros!I42</f>
        <v>504</v>
      </c>
      <c r="I44" s="10" t="str">
        <f>Pasajeros!J42</f>
        <v>VB 7241</v>
      </c>
      <c r="J44" s="17" t="str">
        <f>Pasajeros!K42</f>
        <v>Guadalajara</v>
      </c>
      <c r="K44" s="12">
        <f>Pasajeros!L42</f>
        <v>45954.559027777781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7345</v>
      </c>
      <c r="E45" s="12">
        <f>Pasajeros!F43</f>
        <v>45954.548611111109</v>
      </c>
      <c r="F45" s="17" t="str">
        <f>Pasajeros!G43</f>
        <v>Chihuahua</v>
      </c>
      <c r="G45" s="10">
        <f>Pasajeros!H43</f>
        <v>1</v>
      </c>
      <c r="H45" s="11">
        <f>Pasajeros!I43</f>
        <v>502</v>
      </c>
      <c r="I45" s="10" t="str">
        <f>Pasajeros!J43</f>
        <v>VB 7345</v>
      </c>
      <c r="J45" s="17" t="str">
        <f>Pasajeros!K43</f>
        <v xml:space="preserve">Bajio </v>
      </c>
      <c r="K45" s="12">
        <f>Pasajeros!L43</f>
        <v>45954.569444444445</v>
      </c>
    </row>
    <row r="46" spans="1:11" x14ac:dyDescent="0.25">
      <c r="A46" s="10">
        <v>43</v>
      </c>
      <c r="B46" s="11" t="str">
        <f>Pasajeros!C44</f>
        <v>Aeromexico</v>
      </c>
      <c r="C46" s="10" t="str">
        <f>Pasajeros!D44</f>
        <v>E90</v>
      </c>
      <c r="D46" s="10" t="str">
        <f>Pasajeros!E44</f>
        <v>AM 593</v>
      </c>
      <c r="E46" s="12">
        <f>Pasajeros!F44</f>
        <v>45954.565972222219</v>
      </c>
      <c r="F46" s="17" t="str">
        <f>Pasajeros!G44</f>
        <v>Tulum</v>
      </c>
      <c r="G46" s="10">
        <f>Pasajeros!H44</f>
        <v>3</v>
      </c>
      <c r="H46" s="11" t="str">
        <f>Pasajeros!I44</f>
        <v>111A</v>
      </c>
      <c r="I46" s="10" t="str">
        <f>Pasajeros!J44</f>
        <v>AM 880</v>
      </c>
      <c r="J46" s="17" t="str">
        <f>Pasajeros!K44</f>
        <v>Puerto Vallarta</v>
      </c>
      <c r="K46" s="12">
        <f>Pasajeros!L44</f>
        <v>45954.59375</v>
      </c>
    </row>
    <row r="47" spans="1:11" x14ac:dyDescent="0.25">
      <c r="A47" s="10">
        <v>44</v>
      </c>
      <c r="B47" s="11" t="str">
        <f>Pasajeros!C45</f>
        <v xml:space="preserve">Viva </v>
      </c>
      <c r="C47" s="10">
        <f>Pasajeros!D45</f>
        <v>320</v>
      </c>
      <c r="D47" s="10" t="str">
        <f>Pasajeros!E45</f>
        <v>VB 9313</v>
      </c>
      <c r="E47" s="12">
        <f>Pasajeros!F45</f>
        <v>45954.569444444445</v>
      </c>
      <c r="F47" s="17" t="str">
        <f>Pasajeros!G45</f>
        <v>Ixtapa Zihuatanejo</v>
      </c>
      <c r="G47" s="10">
        <f>Pasajeros!H45</f>
        <v>1</v>
      </c>
      <c r="H47" s="11" t="str">
        <f>Pasajeros!I45</f>
        <v>112A</v>
      </c>
      <c r="I47" s="10" t="str">
        <f>Pasajeros!J45</f>
        <v>VB 9386</v>
      </c>
      <c r="J47" s="17" t="str">
        <f>Pasajeros!K45</f>
        <v>Reynosa</v>
      </c>
      <c r="K47" s="12">
        <f>Pasajeros!L45</f>
        <v>45954.611111111109</v>
      </c>
    </row>
    <row r="48" spans="1:11" x14ac:dyDescent="0.25">
      <c r="A48" s="10">
        <v>45</v>
      </c>
      <c r="B48" s="11" t="str">
        <f>Pasajeros!C46</f>
        <v>Volaris</v>
      </c>
      <c r="C48" s="10" t="str">
        <f>Pasajeros!D46</f>
        <v>32N</v>
      </c>
      <c r="D48" s="10" t="str">
        <f>Pasajeros!E46</f>
        <v>Y4 3532</v>
      </c>
      <c r="E48" s="12">
        <f>Pasajeros!F46</f>
        <v>45954.580555555556</v>
      </c>
      <c r="F48" s="17" t="str">
        <f>Pasajeros!G46</f>
        <v>Cancun</v>
      </c>
      <c r="G48" s="10">
        <f>Pasajeros!H46</f>
        <v>1</v>
      </c>
      <c r="H48" s="11" t="str">
        <f>Pasajeros!I46</f>
        <v>109A</v>
      </c>
      <c r="I48" s="10" t="str">
        <f>Pasajeros!J46</f>
        <v>Y4 1291</v>
      </c>
      <c r="J48" s="17" t="str">
        <f>Pasajeros!K46</f>
        <v>Guadalajara</v>
      </c>
      <c r="K48" s="12">
        <f>Pasajeros!L46</f>
        <v>45954.615972222222</v>
      </c>
    </row>
    <row r="49" spans="1:11" x14ac:dyDescent="0.25">
      <c r="A49" s="10">
        <v>46</v>
      </c>
      <c r="B49" s="11" t="str">
        <f>Pasajeros!C47</f>
        <v>Aerus</v>
      </c>
      <c r="C49" s="10" t="str">
        <f>Pasajeros!D47</f>
        <v>CNF</v>
      </c>
      <c r="D49" s="10" t="str">
        <f>Pasajeros!E47</f>
        <v>ZV 361</v>
      </c>
      <c r="E49" s="12">
        <f>Pasajeros!F47</f>
        <v>45954.600694444445</v>
      </c>
      <c r="F49" s="17" t="str">
        <f>Pasajeros!G47</f>
        <v>Ciudad Victoria</v>
      </c>
      <c r="G49" s="10">
        <f>Pasajeros!H47</f>
        <v>1</v>
      </c>
      <c r="H49" s="11">
        <f>Pasajeros!I47</f>
        <v>501</v>
      </c>
      <c r="I49" s="10" t="str">
        <f>Pasajeros!J47</f>
        <v>ZV 340</v>
      </c>
      <c r="J49" s="17" t="str">
        <f>Pasajeros!K47</f>
        <v>San Luis Potosi</v>
      </c>
      <c r="K49" s="12">
        <f>Pasajeros!L47</f>
        <v>45954.625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9295</v>
      </c>
      <c r="E50" s="12">
        <f>Pasajeros!F48</f>
        <v>45954.600694444445</v>
      </c>
      <c r="F50" s="17" t="str">
        <f>Pasajeros!G48</f>
        <v>Huatulco</v>
      </c>
      <c r="G50" s="10">
        <f>Pasajeros!H48</f>
        <v>2</v>
      </c>
      <c r="H50" s="11" t="str">
        <f>Pasajeros!I48</f>
        <v>106B</v>
      </c>
      <c r="I50" s="10" t="str">
        <f>Pasajeros!J48</f>
        <v>VB 770</v>
      </c>
      <c r="J50" s="17" t="str">
        <f>Pasajeros!K48</f>
        <v>Bogota</v>
      </c>
      <c r="K50" s="12">
        <f>Pasajeros!L48</f>
        <v>45954.798611111109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9451</v>
      </c>
      <c r="E51" s="12">
        <f>Pasajeros!F49</f>
        <v>45954.604166666664</v>
      </c>
      <c r="F51" s="17" t="str">
        <f>Pasajeros!G49</f>
        <v>Nuevo Laredo</v>
      </c>
      <c r="G51" s="10">
        <f>Pasajeros!H49</f>
        <v>2</v>
      </c>
      <c r="H51" s="11" t="str">
        <f>Pasajeros!I49</f>
        <v>106A</v>
      </c>
      <c r="I51" s="10" t="str">
        <f>Pasajeros!J49</f>
        <v>VB 9404</v>
      </c>
      <c r="J51" s="17" t="str">
        <f>Pasajeros!K49</f>
        <v>Monterrey</v>
      </c>
      <c r="K51" s="12">
        <f>Pasajeros!L49</f>
        <v>45954.635416666664</v>
      </c>
    </row>
    <row r="52" spans="1:11" x14ac:dyDescent="0.25">
      <c r="A52" s="10">
        <v>49</v>
      </c>
      <c r="B52" s="11" t="str">
        <f>Pasajeros!C50</f>
        <v xml:space="preserve">Viva </v>
      </c>
      <c r="C52" s="10">
        <f>Pasajeros!D50</f>
        <v>321</v>
      </c>
      <c r="D52" s="10" t="str">
        <f>Pasajeros!E50</f>
        <v>VB 7383</v>
      </c>
      <c r="E52" s="12">
        <f>Pasajeros!F50</f>
        <v>45954.614583333336</v>
      </c>
      <c r="F52" s="17" t="str">
        <f>Pasajeros!G50</f>
        <v>Monterrey</v>
      </c>
      <c r="G52" s="10">
        <f>Pasajeros!H50</f>
        <v>2</v>
      </c>
      <c r="H52" s="11" t="str">
        <f>Pasajeros!I50</f>
        <v>107B</v>
      </c>
      <c r="I52" s="10" t="str">
        <f>Pasajeros!J50</f>
        <v>VB 9234</v>
      </c>
      <c r="J52" s="17" t="str">
        <f>Pasajeros!K50</f>
        <v>Mazatlan</v>
      </c>
      <c r="K52" s="12">
        <f>Pasajeros!L50</f>
        <v>45954.652777777781</v>
      </c>
    </row>
    <row r="53" spans="1:11" ht="24" x14ac:dyDescent="0.25">
      <c r="A53" s="10">
        <v>50</v>
      </c>
      <c r="B53" s="11" t="str">
        <f>Pasajeros!C51</f>
        <v xml:space="preserve">Mexicana de Aviación </v>
      </c>
      <c r="C53" s="10">
        <f>Pasajeros!D51</f>
        <v>738</v>
      </c>
      <c r="D53" s="10" t="str">
        <f>Pasajeros!E51</f>
        <v>XN 1781</v>
      </c>
      <c r="E53" s="12">
        <f>Pasajeros!F51</f>
        <v>45954.614583333336</v>
      </c>
      <c r="F53" s="17" t="str">
        <f>Pasajeros!G51</f>
        <v>Tulum</v>
      </c>
      <c r="G53" s="10">
        <f>Pasajeros!H51</f>
        <v>3</v>
      </c>
      <c r="H53" s="11" t="str">
        <f>Pasajeros!I51</f>
        <v>108B</v>
      </c>
      <c r="I53" s="10" t="str">
        <f>Pasajeros!J51</f>
        <v>XN 1434</v>
      </c>
      <c r="J53" s="17" t="str">
        <f>Pasajeros!K51</f>
        <v>Guadalajara</v>
      </c>
      <c r="K53" s="12">
        <f>Pasajeros!L51</f>
        <v>45954.649305555555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321</v>
      </c>
      <c r="D54" s="10" t="str">
        <f>Pasajeros!E52</f>
        <v>VB 7429</v>
      </c>
      <c r="E54" s="12">
        <f>Pasajeros!F52</f>
        <v>45954.625</v>
      </c>
      <c r="F54" s="17" t="str">
        <f>Pasajeros!G52</f>
        <v>Tuxtla Gutierrez</v>
      </c>
      <c r="G54" s="10">
        <f>Pasajeros!H52</f>
        <v>1</v>
      </c>
      <c r="H54" s="11" t="str">
        <f>Pasajeros!I52</f>
        <v>107A</v>
      </c>
      <c r="I54" s="10" t="str">
        <f>Pasajeros!J52</f>
        <v>VB 7429</v>
      </c>
      <c r="J54" s="17" t="str">
        <f>Pasajeros!K52</f>
        <v>Tijuana</v>
      </c>
      <c r="K54" s="12">
        <f>Pasajeros!L52</f>
        <v>45954.652777777781</v>
      </c>
    </row>
    <row r="55" spans="1:11" x14ac:dyDescent="0.25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7370</v>
      </c>
      <c r="E55" s="12">
        <f>Pasajeros!F53</f>
        <v>45954.6875</v>
      </c>
      <c r="F55" s="17" t="str">
        <f>Pasajeros!G53</f>
        <v>La Paz</v>
      </c>
      <c r="G55" s="10">
        <f>Pasajeros!H53</f>
        <v>1</v>
      </c>
      <c r="H55" s="11" t="str">
        <f>Pasajeros!I53</f>
        <v>106A</v>
      </c>
      <c r="I55" s="10" t="str">
        <f>Pasajeros!J53</f>
        <v>VB 7371</v>
      </c>
      <c r="J55" s="17" t="str">
        <f>Pasajeros!K53</f>
        <v>La Paz</v>
      </c>
      <c r="K55" s="12">
        <f>Pasajeros!L53</f>
        <v>45954.71875</v>
      </c>
    </row>
    <row r="56" spans="1:11" x14ac:dyDescent="0.25">
      <c r="A56" s="10">
        <v>53</v>
      </c>
      <c r="B56" s="11" t="str">
        <f>Pasajeros!C54</f>
        <v>Aeromexico</v>
      </c>
      <c r="C56" s="10" t="str">
        <f>Pasajeros!D54</f>
        <v>E90</v>
      </c>
      <c r="D56" s="10" t="str">
        <f>Pasajeros!E54</f>
        <v>AM 875</v>
      </c>
      <c r="E56" s="12">
        <f>Pasajeros!F54</f>
        <v>45954.696527777778</v>
      </c>
      <c r="F56" s="17" t="str">
        <f>Pasajeros!G54</f>
        <v>Merida</v>
      </c>
      <c r="G56" s="10">
        <f>Pasajeros!H54</f>
        <v>3</v>
      </c>
      <c r="H56" s="11" t="str">
        <f>Pasajeros!I54</f>
        <v>111A</v>
      </c>
      <c r="I56" s="10" t="str">
        <f>Pasajeros!J54</f>
        <v>AM 2780</v>
      </c>
      <c r="J56" s="17" t="str">
        <f>Pasajeros!K54</f>
        <v>Houston</v>
      </c>
      <c r="K56" s="12">
        <f>Pasajeros!L54</f>
        <v>45954.727777777778</v>
      </c>
    </row>
    <row r="57" spans="1:11" x14ac:dyDescent="0.25">
      <c r="A57" s="10">
        <v>54</v>
      </c>
      <c r="B57" s="11" t="str">
        <f>Pasajeros!C55</f>
        <v>Volaris</v>
      </c>
      <c r="C57" s="10">
        <f>Pasajeros!D55</f>
        <v>320</v>
      </c>
      <c r="D57" s="10" t="str">
        <f>Pasajeros!E55</f>
        <v>Y4 7121</v>
      </c>
      <c r="E57" s="12">
        <f>Pasajeros!F55</f>
        <v>45954.70416666667</v>
      </c>
      <c r="F57" s="17" t="str">
        <f>Pasajeros!G55</f>
        <v>San Jose Del Cabo</v>
      </c>
      <c r="G57" s="10">
        <f>Pasajeros!H55</f>
        <v>1</v>
      </c>
      <c r="H57" s="11" t="str">
        <f>Pasajeros!I55</f>
        <v>109A</v>
      </c>
      <c r="I57" s="10" t="str">
        <f>Pasajeros!J55</f>
        <v>Y4 3535</v>
      </c>
      <c r="J57" s="17" t="str">
        <f>Pasajeros!K55</f>
        <v>Cancun</v>
      </c>
      <c r="K57" s="12">
        <f>Pasajeros!L55</f>
        <v>45954.736805555556</v>
      </c>
    </row>
    <row r="58" spans="1:11" x14ac:dyDescent="0.25">
      <c r="A58" s="10">
        <v>55</v>
      </c>
      <c r="B58" s="11" t="str">
        <f>Pasajeros!C56</f>
        <v xml:space="preserve">Viva </v>
      </c>
      <c r="C58" s="10">
        <f>Pasajeros!D56</f>
        <v>320</v>
      </c>
      <c r="D58" s="10" t="str">
        <f>Pasajeros!E56</f>
        <v>VB 7443</v>
      </c>
      <c r="E58" s="12">
        <f>Pasajeros!F56</f>
        <v>45954.708333333336</v>
      </c>
      <c r="F58" s="17" t="str">
        <f>Pasajeros!G56</f>
        <v>Cancun</v>
      </c>
      <c r="G58" s="10">
        <f>Pasajeros!H56</f>
        <v>2</v>
      </c>
      <c r="H58" s="11">
        <f>Pasajeros!I56</f>
        <v>505</v>
      </c>
      <c r="I58" s="10" t="str">
        <f>Pasajeros!J56</f>
        <v>VB 7443</v>
      </c>
      <c r="J58" s="17" t="str">
        <f>Pasajeros!K56</f>
        <v>San Jose Del Cabo</v>
      </c>
      <c r="K58" s="12">
        <f>Pasajeros!L56</f>
        <v>45954.729166666664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321</v>
      </c>
      <c r="D59" s="10" t="str">
        <f>Pasajeros!E57</f>
        <v>VB 7417</v>
      </c>
      <c r="E59" s="12">
        <f>Pasajeros!F57</f>
        <v>45954.711805555555</v>
      </c>
      <c r="F59" s="17" t="str">
        <f>Pasajeros!G57</f>
        <v>Culiacan</v>
      </c>
      <c r="G59" s="10">
        <f>Pasajeros!H57</f>
        <v>2</v>
      </c>
      <c r="H59" s="11" t="str">
        <f>Pasajeros!I57</f>
        <v>107B</v>
      </c>
      <c r="I59" s="10" t="str">
        <f>Pasajeros!J57</f>
        <v>VB 7417</v>
      </c>
      <c r="J59" s="17" t="str">
        <f>Pasajeros!K57</f>
        <v>Cancun</v>
      </c>
      <c r="K59" s="12">
        <f>Pasajeros!L57</f>
        <v>45954.739583333336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2783</v>
      </c>
      <c r="E60" s="12">
        <f>Pasajeros!F58</f>
        <v>45954.717361111114</v>
      </c>
      <c r="F60" s="17" t="str">
        <f>Pasajeros!G58</f>
        <v>Mcallen Mission</v>
      </c>
      <c r="G60" s="10">
        <f>Pasajeros!H58</f>
        <v>7</v>
      </c>
      <c r="H60" s="11" t="str">
        <f>Pasajeros!I58</f>
        <v>113A</v>
      </c>
      <c r="I60" s="10" t="str">
        <f>Pasajeros!J58</f>
        <v>AM 2042</v>
      </c>
      <c r="J60" s="17" t="str">
        <f>Pasajeros!K58</f>
        <v>Oaxaca</v>
      </c>
      <c r="K60" s="12">
        <f>Pasajeros!L58</f>
        <v>45954.759027777778</v>
      </c>
    </row>
    <row r="61" spans="1:11" x14ac:dyDescent="0.25">
      <c r="A61" s="10">
        <v>58</v>
      </c>
      <c r="B61" s="11" t="str">
        <f>Pasajeros!C59</f>
        <v>Aeromexico</v>
      </c>
      <c r="C61" s="10" t="str">
        <f>Pasajeros!D59</f>
        <v>E90</v>
      </c>
      <c r="D61" s="10" t="str">
        <f>Pasajeros!E59</f>
        <v>AM 2469</v>
      </c>
      <c r="E61" s="12">
        <f>Pasajeros!F59</f>
        <v>45954.720833333333</v>
      </c>
      <c r="F61" s="17" t="str">
        <f>Pasajeros!G59</f>
        <v>Durango</v>
      </c>
      <c r="G61" s="10">
        <f>Pasajeros!H59</f>
        <v>3</v>
      </c>
      <c r="H61" s="11" t="str">
        <f>Pasajeros!I59</f>
        <v>110B</v>
      </c>
      <c r="I61" s="10" t="str">
        <f>Pasajeros!J59</f>
        <v>AM 872</v>
      </c>
      <c r="J61" s="17" t="str">
        <f>Pasajeros!K59</f>
        <v>Veracruz</v>
      </c>
      <c r="K61" s="12">
        <f>Pasajeros!L59</f>
        <v>45954.748611111114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7016</v>
      </c>
      <c r="E62" s="12">
        <f>Pasajeros!F60</f>
        <v>45954.732638888891</v>
      </c>
      <c r="F62" s="17" t="str">
        <f>Pasajeros!G60</f>
        <v>Monterrey</v>
      </c>
      <c r="G62" s="10">
        <f>Pasajeros!H60</f>
        <v>1</v>
      </c>
      <c r="H62" s="11">
        <f>Pasajeros!I60</f>
        <v>503</v>
      </c>
      <c r="I62" s="10" t="str">
        <f>Pasajeros!J60</f>
        <v>VB 7016</v>
      </c>
      <c r="J62" s="17" t="str">
        <f>Pasajeros!K60</f>
        <v>Acapulco</v>
      </c>
      <c r="K62" s="12">
        <f>Pasajeros!L60</f>
        <v>45954.753472222219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7447</v>
      </c>
      <c r="E63" s="12">
        <f>Pasajeros!F61</f>
        <v>45954.732638888891</v>
      </c>
      <c r="F63" s="17" t="str">
        <f>Pasajeros!G61</f>
        <v>Tulum</v>
      </c>
      <c r="G63" s="10">
        <f>Pasajeros!H61</f>
        <v>1</v>
      </c>
      <c r="H63" s="11" t="str">
        <f>Pasajeros!I61</f>
        <v>107A</v>
      </c>
      <c r="I63" s="10" t="str">
        <f>Pasajeros!J61</f>
        <v>VB 7447</v>
      </c>
      <c r="J63" s="17" t="str">
        <f>Pasajeros!K61</f>
        <v>Hermosillo</v>
      </c>
      <c r="K63" s="12">
        <f>Pasajeros!L61</f>
        <v>45954.760416666664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5070</v>
      </c>
      <c r="E64" s="12">
        <f>Pasajeros!F62</f>
        <v>45954.736111111109</v>
      </c>
      <c r="F64" s="17" t="str">
        <f>Pasajeros!G62</f>
        <v>Tijuana</v>
      </c>
      <c r="G64" s="10">
        <f>Pasajeros!H62</f>
        <v>1</v>
      </c>
      <c r="H64" s="11" t="str">
        <f>Pasajeros!I62</f>
        <v>112A</v>
      </c>
      <c r="I64" s="10" t="str">
        <f>Pasajeros!J62</f>
        <v>VB 9406</v>
      </c>
      <c r="J64" s="17" t="str">
        <f>Pasajeros!K62</f>
        <v>Monterrey</v>
      </c>
      <c r="K64" s="12">
        <f>Pasajeros!L62</f>
        <v>45954.795138888891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320</v>
      </c>
      <c r="D65" s="10" t="str">
        <f>Pasajeros!E63</f>
        <v>VB 7439</v>
      </c>
      <c r="E65" s="12">
        <f>Pasajeros!F63</f>
        <v>45954.739583333336</v>
      </c>
      <c r="F65" s="17" t="str">
        <f>Pasajeros!G63</f>
        <v>Cancun</v>
      </c>
      <c r="G65" s="10">
        <f>Pasajeros!H63</f>
        <v>1</v>
      </c>
      <c r="H65" s="11">
        <f>Pasajeros!I63</f>
        <v>502</v>
      </c>
      <c r="I65" s="10" t="str">
        <f>Pasajeros!J63</f>
        <v>VB 7439</v>
      </c>
      <c r="J65" s="17" t="str">
        <f>Pasajeros!K63</f>
        <v>Ciudad Juarez</v>
      </c>
      <c r="K65" s="12">
        <f>Pasajeros!L63</f>
        <v>45954.760416666664</v>
      </c>
    </row>
    <row r="66" spans="1:11" ht="24" x14ac:dyDescent="0.25">
      <c r="A66" s="10">
        <v>63</v>
      </c>
      <c r="B66" s="11" t="str">
        <f>Pasajeros!C64</f>
        <v xml:space="preserve">Mexicana de Aviación </v>
      </c>
      <c r="C66" s="10">
        <f>Pasajeros!D64</f>
        <v>738</v>
      </c>
      <c r="D66" s="10" t="str">
        <f>Pasajeros!E64</f>
        <v>XN 1735</v>
      </c>
      <c r="E66" s="12">
        <f>Pasajeros!F64</f>
        <v>45954.743055555555</v>
      </c>
      <c r="F66" s="17" t="str">
        <f>Pasajeros!G64</f>
        <v>Chetumal</v>
      </c>
      <c r="G66" s="10">
        <f>Pasajeros!H64</f>
        <v>3</v>
      </c>
      <c r="H66" s="11" t="str">
        <f>Pasajeros!I64</f>
        <v>108B</v>
      </c>
      <c r="I66" s="10" t="str">
        <f>Pasajeros!J64</f>
        <v>XN 1764</v>
      </c>
      <c r="J66" s="17" t="str">
        <f>Pasajeros!K64</f>
        <v>Merida</v>
      </c>
      <c r="K66" s="12">
        <f>Pasajeros!L64</f>
        <v>45954.777777777781</v>
      </c>
    </row>
    <row r="67" spans="1:11" x14ac:dyDescent="0.25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7304</v>
      </c>
      <c r="E67" s="12">
        <f>Pasajeros!F65</f>
        <v>45954.746527777781</v>
      </c>
      <c r="F67" s="17" t="str">
        <f>Pasajeros!G65</f>
        <v>Guadalajara</v>
      </c>
      <c r="G67" s="10">
        <f>Pasajeros!H65</f>
        <v>2</v>
      </c>
      <c r="H67" s="11" t="str">
        <f>Pasajeros!I65</f>
        <v>106A</v>
      </c>
      <c r="I67" s="10" t="str">
        <f>Pasajeros!J65</f>
        <v>VB 7304</v>
      </c>
      <c r="J67" s="17" t="str">
        <f>Pasajeros!K65</f>
        <v>Tampico</v>
      </c>
      <c r="K67" s="12">
        <f>Pasajeros!L65</f>
        <v>45954.767361111109</v>
      </c>
    </row>
    <row r="68" spans="1:11" x14ac:dyDescent="0.25">
      <c r="A68" s="10">
        <v>65</v>
      </c>
      <c r="B68" s="11" t="str">
        <f>Pasajeros!C66</f>
        <v>Aeromexico</v>
      </c>
      <c r="C68" s="10" t="str">
        <f>Pasajeros!D66</f>
        <v>E90</v>
      </c>
      <c r="D68" s="10" t="str">
        <f>Pasajeros!E66</f>
        <v>AM 881</v>
      </c>
      <c r="E68" s="12">
        <f>Pasajeros!F66</f>
        <v>45954.750694444447</v>
      </c>
      <c r="F68" s="17" t="str">
        <f>Pasajeros!G66</f>
        <v>Puerto Vallarta</v>
      </c>
      <c r="G68" s="10">
        <f>Pasajeros!H66</f>
        <v>3</v>
      </c>
      <c r="H68" s="11" t="str">
        <f>Pasajeros!I66</f>
        <v>111A</v>
      </c>
      <c r="I68" s="10" t="str">
        <f>Pasajeros!J66</f>
        <v>AM 284</v>
      </c>
      <c r="J68" s="17" t="str">
        <f>Pasajeros!K66</f>
        <v>Guadalajara</v>
      </c>
      <c r="K68" s="12">
        <f>Pasajeros!L66</f>
        <v>45954.781944444447</v>
      </c>
    </row>
    <row r="69" spans="1:11" x14ac:dyDescent="0.25">
      <c r="A69" s="10">
        <v>66</v>
      </c>
      <c r="B69" s="11" t="str">
        <f>Pasajeros!C67</f>
        <v xml:space="preserve">Viva </v>
      </c>
      <c r="C69" s="10">
        <f>Pasajeros!D67</f>
        <v>321</v>
      </c>
      <c r="D69" s="10" t="str">
        <f>Pasajeros!E67</f>
        <v>VB 7282</v>
      </c>
      <c r="E69" s="12">
        <f>Pasajeros!F67</f>
        <v>45954.756944444445</v>
      </c>
      <c r="F69" s="17" t="str">
        <f>Pasajeros!G67</f>
        <v>Merida</v>
      </c>
      <c r="G69" s="10">
        <f>Pasajeros!H67</f>
        <v>2</v>
      </c>
      <c r="H69" s="11" t="str">
        <f>Pasajeros!I67</f>
        <v>107B</v>
      </c>
      <c r="I69" s="10" t="str">
        <f>Pasajeros!J67</f>
        <v>VB 7282</v>
      </c>
      <c r="J69" s="17" t="str">
        <f>Pasajeros!K67</f>
        <v>Puerto Escondido</v>
      </c>
      <c r="K69" s="12">
        <f>Pasajeros!L67</f>
        <v>45954.784722222219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320</v>
      </c>
      <c r="D70" s="10" t="str">
        <f>Pasajeros!E68</f>
        <v>VB 9387</v>
      </c>
      <c r="E70" s="12">
        <f>Pasajeros!F68</f>
        <v>45954.756944444445</v>
      </c>
      <c r="F70" s="17" t="str">
        <f>Pasajeros!G68</f>
        <v>Reynosa</v>
      </c>
      <c r="G70" s="10">
        <f>Pasajeros!H68</f>
        <v>2</v>
      </c>
      <c r="H70" s="11" t="str">
        <f>Pasajeros!I68</f>
        <v>112B</v>
      </c>
      <c r="I70" s="10" t="str">
        <f>Pasajeros!J68</f>
        <v>VB 9400</v>
      </c>
      <c r="J70" s="17" t="str">
        <f>Pasajeros!K68</f>
        <v>Monterrey</v>
      </c>
      <c r="K70" s="12">
        <f>Pasajeros!L68</f>
        <v>45955.25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321</v>
      </c>
      <c r="D71" s="10" t="str">
        <f>Pasajeros!E69</f>
        <v>VB 9235</v>
      </c>
      <c r="E71" s="12">
        <f>Pasajeros!F69</f>
        <v>45954.819444444445</v>
      </c>
      <c r="F71" s="17" t="str">
        <f>Pasajeros!G69</f>
        <v>Mazatlan</v>
      </c>
      <c r="G71" s="10">
        <f>Pasajeros!H69</f>
        <v>2</v>
      </c>
      <c r="H71" s="11" t="str">
        <f>Pasajeros!I69</f>
        <v>107B</v>
      </c>
      <c r="I71" s="10" t="str">
        <f>Pasajeros!J69</f>
        <v>VB 9522I</v>
      </c>
      <c r="J71" s="17" t="str">
        <f>Pasajeros!K69</f>
        <v>Guadalajara</v>
      </c>
      <c r="K71" s="12">
        <f>Pasajeros!L69</f>
        <v>45954.854166666664</v>
      </c>
    </row>
    <row r="72" spans="1:11" x14ac:dyDescent="0.25">
      <c r="A72" s="10">
        <v>69</v>
      </c>
      <c r="B72" s="11" t="str">
        <f>Pasajeros!C70</f>
        <v>Aeromexico</v>
      </c>
      <c r="C72" s="10" t="str">
        <f>Pasajeros!D70</f>
        <v>E90</v>
      </c>
      <c r="D72" s="10" t="str">
        <f>Pasajeros!E70</f>
        <v>AM 995</v>
      </c>
      <c r="E72" s="12">
        <f>Pasajeros!F70</f>
        <v>45954.829861111109</v>
      </c>
      <c r="F72" s="17" t="str">
        <f>Pasajeros!G70</f>
        <v>Monterrey</v>
      </c>
      <c r="G72" s="10">
        <f>Pasajeros!H70</f>
        <v>3</v>
      </c>
      <c r="H72" s="11" t="str">
        <f>Pasajeros!I70</f>
        <v>110A</v>
      </c>
      <c r="I72" s="10" t="str">
        <f>Pasajeros!J70</f>
        <v>AM 998</v>
      </c>
      <c r="J72" s="17" t="str">
        <f>Pasajeros!K70</f>
        <v>Monterrey</v>
      </c>
      <c r="K72" s="12">
        <f>Pasajeros!L70</f>
        <v>45954.857638888891</v>
      </c>
    </row>
    <row r="73" spans="1:11" hidden="1" x14ac:dyDescent="0.25">
      <c r="A73" s="10">
        <v>70</v>
      </c>
      <c r="B73" s="11" t="str">
        <f>Pasajeros!C71</f>
        <v>Aeromexico</v>
      </c>
      <c r="C73" s="10" t="str">
        <f>Pasajeros!D71</f>
        <v>E90</v>
      </c>
      <c r="D73" s="10" t="str">
        <f>Pasajeros!E71</f>
        <v>AM 2041</v>
      </c>
      <c r="E73" s="12">
        <f>Pasajeros!F71</f>
        <v>45954.862500000003</v>
      </c>
      <c r="F73" s="17" t="str">
        <f>Pasajeros!G71</f>
        <v>Oaxaca</v>
      </c>
      <c r="G73" s="10">
        <f>Pasajeros!H71</f>
        <v>3</v>
      </c>
      <c r="H73" s="11" t="str">
        <f>Pasajeros!I71</f>
        <v>110B</v>
      </c>
      <c r="I73" s="111" t="s">
        <v>1201</v>
      </c>
      <c r="J73" s="112"/>
      <c r="K73" s="113"/>
    </row>
    <row r="74" spans="1:11" x14ac:dyDescent="0.25">
      <c r="A74" s="10">
        <v>71</v>
      </c>
      <c r="B74" s="11" t="str">
        <f>Pasajeros!C72</f>
        <v xml:space="preserve">Viva </v>
      </c>
      <c r="C74" s="10">
        <f>Pasajeros!D72</f>
        <v>320</v>
      </c>
      <c r="D74" s="10" t="str">
        <f>Pasajeros!E72</f>
        <v>VB 7017</v>
      </c>
      <c r="E74" s="12">
        <f>Pasajeros!F72</f>
        <v>45954.875</v>
      </c>
      <c r="F74" s="17" t="str">
        <f>Pasajeros!G72</f>
        <v>Acapulco</v>
      </c>
      <c r="G74" s="10">
        <f>Pasajeros!H72</f>
        <v>1</v>
      </c>
      <c r="H74" s="11">
        <f>Pasajeros!I72</f>
        <v>502</v>
      </c>
      <c r="I74" s="10" t="str">
        <f>Pasajeros!J72</f>
        <v>VB 7017</v>
      </c>
      <c r="J74" s="17" t="str">
        <f>Pasajeros!K72</f>
        <v>Monterrey</v>
      </c>
      <c r="K74" s="12">
        <f>Pasajeros!L72</f>
        <v>45954.895833333336</v>
      </c>
    </row>
    <row r="75" spans="1:11" hidden="1" x14ac:dyDescent="0.25">
      <c r="A75" s="10">
        <v>72</v>
      </c>
      <c r="B75" s="11" t="str">
        <f>Pasajeros!C73</f>
        <v>Aeromexico</v>
      </c>
      <c r="C75" s="10" t="str">
        <f>Pasajeros!D73</f>
        <v>E90</v>
      </c>
      <c r="D75" s="10" t="str">
        <f>Pasajeros!E73</f>
        <v>AM 871</v>
      </c>
      <c r="E75" s="12">
        <f>Pasajeros!F73</f>
        <v>45954.885416666664</v>
      </c>
      <c r="F75" s="17" t="str">
        <f>Pasajeros!G73</f>
        <v>Veracruz</v>
      </c>
      <c r="G75" s="10">
        <f>Pasajeros!H73</f>
        <v>3</v>
      </c>
      <c r="H75" s="11" t="str">
        <f>Pasajeros!I73</f>
        <v>111A</v>
      </c>
      <c r="I75" s="111" t="s">
        <v>1201</v>
      </c>
      <c r="J75" s="112"/>
      <c r="K75" s="113"/>
    </row>
    <row r="76" spans="1:11" x14ac:dyDescent="0.25">
      <c r="A76" s="10">
        <v>73</v>
      </c>
      <c r="B76" s="11" t="str">
        <f>Pasajeros!C74</f>
        <v xml:space="preserve">Viva </v>
      </c>
      <c r="C76" s="10">
        <f>Pasajeros!D74</f>
        <v>320</v>
      </c>
      <c r="D76" s="10" t="str">
        <f>Pasajeros!E74</f>
        <v>VB 7305</v>
      </c>
      <c r="E76" s="12">
        <f>Pasajeros!F74</f>
        <v>45954.895833333336</v>
      </c>
      <c r="F76" s="17" t="str">
        <f>Pasajeros!G74</f>
        <v>Tampico</v>
      </c>
      <c r="G76" s="10">
        <f>Pasajeros!H74</f>
        <v>2</v>
      </c>
      <c r="H76" s="11">
        <f>Pasajeros!I74</f>
        <v>505</v>
      </c>
      <c r="I76" s="10" t="str">
        <f>Pasajeros!J74</f>
        <v>VB 7305</v>
      </c>
      <c r="J76" s="17" t="str">
        <f>Pasajeros!K74</f>
        <v>Guadalajara</v>
      </c>
      <c r="K76" s="12">
        <f>Pasajeros!L74</f>
        <v>45954.916666666664</v>
      </c>
    </row>
    <row r="77" spans="1:11" x14ac:dyDescent="0.25">
      <c r="A77" s="10">
        <v>74</v>
      </c>
      <c r="B77" s="11" t="str">
        <f>Pasajeros!C75</f>
        <v xml:space="preserve">Viva </v>
      </c>
      <c r="C77" s="10">
        <f>Pasajeros!D75</f>
        <v>321</v>
      </c>
      <c r="D77" s="10" t="str">
        <f>Pasajeros!E75</f>
        <v>VB 7283</v>
      </c>
      <c r="E77" s="12">
        <f>Pasajeros!F75</f>
        <v>45954.923611111109</v>
      </c>
      <c r="F77" s="17" t="str">
        <f>Pasajeros!G75</f>
        <v>Puerto Escondido</v>
      </c>
      <c r="G77" s="10">
        <f>Pasajeros!H75</f>
        <v>1</v>
      </c>
      <c r="H77" s="11" t="str">
        <f>Pasajeros!I75</f>
        <v>106A</v>
      </c>
      <c r="I77" s="10" t="str">
        <f>Pasajeros!J75</f>
        <v>VB 7283</v>
      </c>
      <c r="J77" s="17" t="str">
        <f>Pasajeros!K75</f>
        <v>Merida</v>
      </c>
      <c r="K77" s="12">
        <f>Pasajeros!L75</f>
        <v>45954.951388888891</v>
      </c>
    </row>
    <row r="78" spans="1:11" x14ac:dyDescent="0.25">
      <c r="A78" s="10">
        <v>75</v>
      </c>
      <c r="B78" s="11" t="str">
        <f>Pasajeros!C76</f>
        <v xml:space="preserve">Arajet </v>
      </c>
      <c r="C78" s="10" t="str">
        <f>Pasajeros!D76</f>
        <v>7M8</v>
      </c>
      <c r="D78" s="10" t="str">
        <f>Pasajeros!E76</f>
        <v>DM 4100</v>
      </c>
      <c r="E78" s="12">
        <f>Pasajeros!F76</f>
        <v>45954.94027777778</v>
      </c>
      <c r="F78" s="17" t="str">
        <f>Pasajeros!G76</f>
        <v>Santo Domingo</v>
      </c>
      <c r="G78" s="10">
        <f>Pasajeros!H76</f>
        <v>6</v>
      </c>
      <c r="H78" s="11" t="str">
        <f>Pasajeros!I76</f>
        <v>114A</v>
      </c>
      <c r="I78" s="10" t="str">
        <f>Pasajeros!J76</f>
        <v>DM 4101</v>
      </c>
      <c r="J78" s="17" t="str">
        <f>Pasajeros!K76</f>
        <v>Santo Domingo</v>
      </c>
      <c r="K78" s="12">
        <f>Pasajeros!L76</f>
        <v>45954.981944444444</v>
      </c>
    </row>
    <row r="79" spans="1:11" ht="24" x14ac:dyDescent="0.25">
      <c r="A79" s="10">
        <v>76</v>
      </c>
      <c r="B79" s="11" t="str">
        <f>Pasajeros!C77</f>
        <v xml:space="preserve">Mexicana de Aviación </v>
      </c>
      <c r="C79" s="10">
        <f>Pasajeros!D77</f>
        <v>738</v>
      </c>
      <c r="D79" s="10" t="str">
        <f>Pasajeros!E77</f>
        <v>XN 1435</v>
      </c>
      <c r="E79" s="12">
        <f>Pasajeros!F77</f>
        <v>45954.940972222219</v>
      </c>
      <c r="F79" s="17" t="str">
        <f>Pasajeros!G77</f>
        <v>Guadalajara</v>
      </c>
      <c r="G79" s="10">
        <f>Pasajeros!H77</f>
        <v>1</v>
      </c>
      <c r="H79" s="11" t="str">
        <f>Pasajeros!I77</f>
        <v>108A</v>
      </c>
      <c r="I79" s="10" t="str">
        <f>Pasajeros!J77</f>
        <v>XN 1990</v>
      </c>
      <c r="J79" s="17" t="str">
        <f>Pasajeros!K77</f>
        <v>Ixtepec</v>
      </c>
      <c r="K79" s="12">
        <f>Pasajeros!L77</f>
        <v>45955.378472222219</v>
      </c>
    </row>
    <row r="80" spans="1:11" x14ac:dyDescent="0.25">
      <c r="A80" s="10">
        <v>77</v>
      </c>
      <c r="B80" s="11" t="str">
        <f>Pasajeros!C78</f>
        <v>Volaris</v>
      </c>
      <c r="C80" s="10">
        <f>Pasajeros!D78</f>
        <v>320</v>
      </c>
      <c r="D80" s="10" t="str">
        <f>Pasajeros!E78</f>
        <v>Y4 3534</v>
      </c>
      <c r="E80" s="12">
        <f>Pasajeros!F78</f>
        <v>45954.95</v>
      </c>
      <c r="F80" s="17" t="str">
        <f>Pasajeros!G78</f>
        <v>Cancun</v>
      </c>
      <c r="G80" s="10">
        <f>Pasajeros!H78</f>
        <v>2</v>
      </c>
      <c r="H80" s="11" t="str">
        <f>Pasajeros!I78</f>
        <v>109A</v>
      </c>
      <c r="I80" s="10" t="str">
        <f>Pasajeros!J78</f>
        <v>Y4 7110</v>
      </c>
      <c r="J80" s="17" t="str">
        <f>Pasajeros!K78</f>
        <v>Merida</v>
      </c>
      <c r="K80" s="12">
        <f>Pasajeros!L78</f>
        <v>45955.290277777778</v>
      </c>
    </row>
    <row r="81" spans="1:11" ht="24" x14ac:dyDescent="0.25">
      <c r="A81" s="10">
        <v>78</v>
      </c>
      <c r="B81" s="11" t="str">
        <f>Pasajeros!C79</f>
        <v xml:space="preserve">Mexicana de Aviación </v>
      </c>
      <c r="C81" s="10">
        <f>Pasajeros!D79</f>
        <v>738</v>
      </c>
      <c r="D81" s="10" t="str">
        <f>Pasajeros!E79</f>
        <v>XN 1765</v>
      </c>
      <c r="E81" s="12">
        <f>Pasajeros!F79</f>
        <v>45954.958333333336</v>
      </c>
      <c r="F81" s="17" t="str">
        <f>Pasajeros!G79</f>
        <v>Merida</v>
      </c>
      <c r="G81" s="10">
        <f>Pasajeros!H79</f>
        <v>1</v>
      </c>
      <c r="H81" s="11" t="str">
        <f>Pasajeros!I79</f>
        <v>108B</v>
      </c>
      <c r="I81" s="10" t="str">
        <f>Pasajeros!J79</f>
        <v>XN 1102</v>
      </c>
      <c r="J81" s="17" t="str">
        <f>Pasajeros!K79</f>
        <v>Monterrey</v>
      </c>
      <c r="K81" s="12">
        <f>Pasajeros!L79</f>
        <v>45955.402777777781</v>
      </c>
    </row>
    <row r="82" spans="1:11" x14ac:dyDescent="0.25">
      <c r="A82" s="10">
        <v>79</v>
      </c>
      <c r="B82" s="11" t="str">
        <f>Pasajeros!C80</f>
        <v xml:space="preserve">Viva </v>
      </c>
      <c r="C82" s="10">
        <f>Pasajeros!D80</f>
        <v>320</v>
      </c>
      <c r="D82" s="10" t="str">
        <f>Pasajeros!E80</f>
        <v>VB 9407</v>
      </c>
      <c r="E82" s="12">
        <f>Pasajeros!F80</f>
        <v>45954.961805555555</v>
      </c>
      <c r="F82" s="17" t="str">
        <f>Pasajeros!G80</f>
        <v>Monterrey</v>
      </c>
      <c r="G82" s="10">
        <f>Pasajeros!H80</f>
        <v>2</v>
      </c>
      <c r="H82" s="11" t="str">
        <f>Pasajeros!I80</f>
        <v>107B</v>
      </c>
      <c r="I82" s="10" t="str">
        <f>Pasajeros!J80</f>
        <v>VB 9520</v>
      </c>
      <c r="J82" s="17" t="str">
        <f>Pasajeros!K80</f>
        <v>Guadalajara</v>
      </c>
      <c r="K82" s="12">
        <f>Pasajeros!L80</f>
        <v>45955.25</v>
      </c>
    </row>
    <row r="83" spans="1:11" hidden="1" x14ac:dyDescent="0.25">
      <c r="A83" s="10">
        <v>80</v>
      </c>
      <c r="B83" s="11" t="str">
        <f>Pasajeros!C81</f>
        <v xml:space="preserve">Viva </v>
      </c>
      <c r="C83" s="10">
        <f>Pasajeros!D81</f>
        <v>321</v>
      </c>
      <c r="D83" s="10" t="str">
        <f>Pasajeros!E81</f>
        <v>VB 2288</v>
      </c>
      <c r="E83" s="12">
        <f>Pasajeros!F81</f>
        <v>45954.975694444445</v>
      </c>
      <c r="F83" s="17" t="str">
        <f>Pasajeros!G81</f>
        <v>Cancun</v>
      </c>
      <c r="G83" s="10">
        <f>Pasajeros!H81</f>
        <v>2</v>
      </c>
      <c r="H83" s="11" t="str">
        <f>Pasajeros!I81</f>
        <v>106B</v>
      </c>
      <c r="I83" s="111" t="s">
        <v>1201</v>
      </c>
      <c r="J83" s="112"/>
      <c r="K83" s="113"/>
    </row>
    <row r="84" spans="1:11" x14ac:dyDescent="0.25">
      <c r="A84" s="10">
        <v>81</v>
      </c>
      <c r="B84" s="11" t="str">
        <f>Pasajeros!C82</f>
        <v xml:space="preserve">Viva </v>
      </c>
      <c r="C84" s="10">
        <f>Pasajeros!D82</f>
        <v>321</v>
      </c>
      <c r="D84" s="10" t="str">
        <f>Pasajeros!E82</f>
        <v>VB 9405</v>
      </c>
      <c r="E84" s="12">
        <f>Pasajeros!F82</f>
        <v>45954.986111111109</v>
      </c>
      <c r="F84" s="17" t="str">
        <f>Pasajeros!G82</f>
        <v>Monterrey</v>
      </c>
      <c r="G84" s="10">
        <f>Pasajeros!H82</f>
        <v>1</v>
      </c>
      <c r="H84" s="11">
        <f>Pasajeros!I82</f>
        <v>505</v>
      </c>
      <c r="I84" s="10" t="str">
        <f>Pasajeros!J82</f>
        <v>VB 2281</v>
      </c>
      <c r="J84" s="17" t="str">
        <f>Pasajeros!K82</f>
        <v>Cancun</v>
      </c>
      <c r="K84" s="12">
        <f>Pasajeros!L82</f>
        <v>45955.260416666664</v>
      </c>
    </row>
    <row r="85" spans="1:11" x14ac:dyDescent="0.25">
      <c r="A85" s="10">
        <v>82</v>
      </c>
      <c r="B85" s="11" t="str">
        <f>Pasajeros!C83</f>
        <v xml:space="preserve">Viva </v>
      </c>
      <c r="C85" s="10">
        <f>Pasajeros!D83</f>
        <v>321</v>
      </c>
      <c r="D85" s="10" t="str">
        <f>Pasajeros!E83</f>
        <v>VB 9523</v>
      </c>
      <c r="E85" s="12">
        <f>Pasajeros!F83</f>
        <v>45954.996527777781</v>
      </c>
      <c r="F85" s="17" t="str">
        <f>Pasajeros!G83</f>
        <v>Guadalajara</v>
      </c>
      <c r="G85" s="10">
        <f>Pasajeros!H83</f>
        <v>2</v>
      </c>
      <c r="H85" s="11">
        <f>Pasajeros!I83</f>
        <v>503</v>
      </c>
      <c r="I85" s="10" t="str">
        <f>Pasajeros!J83</f>
        <v>VB 9294</v>
      </c>
      <c r="J85" s="17" t="str">
        <f>Pasajeros!K83</f>
        <v>Huatulco</v>
      </c>
      <c r="K85" s="12">
        <f>Pasajeros!L83</f>
        <v>45955.461805555555</v>
      </c>
    </row>
  </sheetData>
  <sheetProtection selectLockedCells="1"/>
  <autoFilter ref="A3:K85" xr:uid="{00000000-0001-0000-0200-000000000000}">
    <filterColumn colId="10">
      <customFilters>
        <customFilter operator="notEqual" val=" "/>
      </customFilters>
    </filterColumn>
  </autoFilter>
  <mergeCells count="7">
    <mergeCell ref="I73:K73"/>
    <mergeCell ref="I75:K75"/>
    <mergeCell ref="I83:K83"/>
    <mergeCell ref="A1:J1"/>
    <mergeCell ref="A2:H2"/>
    <mergeCell ref="I2:K2"/>
    <mergeCell ref="I40:K40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1" width="2.7109375" bestFit="1" customWidth="1"/>
    <col min="12" max="12" width="4" bestFit="1" customWidth="1"/>
    <col min="13" max="13" width="3.140625" bestFit="1" customWidth="1"/>
    <col min="14" max="14" width="4" bestFit="1" customWidth="1"/>
    <col min="15" max="15" width="3.140625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45954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1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V7" s="30"/>
      <c r="W7" s="30"/>
    </row>
    <row r="8" spans="1:26" ht="84" x14ac:dyDescent="0.25">
      <c r="A8" s="74" t="s">
        <v>1142</v>
      </c>
      <c r="B8" s="34" t="s">
        <v>986</v>
      </c>
      <c r="C8" s="34" t="s">
        <v>993</v>
      </c>
      <c r="D8" s="34" t="s">
        <v>997</v>
      </c>
      <c r="E8" s="34" t="s">
        <v>998</v>
      </c>
      <c r="F8" s="34" t="s">
        <v>999</v>
      </c>
      <c r="G8" s="34" t="s">
        <v>1002</v>
      </c>
      <c r="V8" s="30"/>
      <c r="W8" s="30"/>
    </row>
    <row r="9" spans="1:26" x14ac:dyDescent="0.25">
      <c r="A9" s="75" t="s">
        <v>67</v>
      </c>
      <c r="B9" s="109"/>
      <c r="C9" s="109"/>
      <c r="D9" s="109">
        <v>1</v>
      </c>
      <c r="E9" s="109"/>
      <c r="F9" s="109"/>
      <c r="G9" s="109">
        <v>1</v>
      </c>
      <c r="V9" s="30"/>
      <c r="W9" s="30"/>
    </row>
    <row r="10" spans="1:26" x14ac:dyDescent="0.25">
      <c r="A10" s="75" t="s">
        <v>275</v>
      </c>
      <c r="B10" s="109">
        <v>1</v>
      </c>
      <c r="C10" s="109"/>
      <c r="D10" s="109"/>
      <c r="E10" s="109">
        <v>2</v>
      </c>
      <c r="F10" s="109"/>
      <c r="G10" s="109">
        <v>3</v>
      </c>
      <c r="V10" s="30"/>
      <c r="W10" s="30"/>
    </row>
    <row r="11" spans="1:26" x14ac:dyDescent="0.25">
      <c r="A11" s="75" t="s">
        <v>402</v>
      </c>
      <c r="B11" s="109"/>
      <c r="C11" s="109">
        <v>1</v>
      </c>
      <c r="D11" s="109">
        <v>1</v>
      </c>
      <c r="E11" s="109"/>
      <c r="F11" s="109">
        <v>3</v>
      </c>
      <c r="G11" s="109">
        <v>5</v>
      </c>
      <c r="V11" s="30"/>
      <c r="W11" s="30"/>
    </row>
    <row r="12" spans="1:26" x14ac:dyDescent="0.25">
      <c r="A12" s="75" t="s">
        <v>452</v>
      </c>
      <c r="B12" s="109"/>
      <c r="C12" s="109"/>
      <c r="D12" s="109"/>
      <c r="E12" s="109">
        <v>1</v>
      </c>
      <c r="F12" s="109"/>
      <c r="G12" s="109">
        <v>1</v>
      </c>
      <c r="V12" s="30"/>
      <c r="W12" s="30"/>
    </row>
    <row r="13" spans="1:26" x14ac:dyDescent="0.25">
      <c r="A13" s="10" t="s">
        <v>1002</v>
      </c>
      <c r="B13" s="109">
        <v>1</v>
      </c>
      <c r="C13" s="109">
        <v>1</v>
      </c>
      <c r="D13" s="109">
        <v>2</v>
      </c>
      <c r="E13" s="109">
        <v>3</v>
      </c>
      <c r="F13" s="109">
        <v>3</v>
      </c>
      <c r="G13" s="109">
        <v>10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994</v>
      </c>
      <c r="L21" s="34" t="s">
        <v>995</v>
      </c>
      <c r="M21" s="34" t="s">
        <v>996</v>
      </c>
      <c r="N21" s="34" t="s">
        <v>997</v>
      </c>
      <c r="O21" s="34" t="s">
        <v>1004</v>
      </c>
      <c r="P21" s="34" t="s">
        <v>1132</v>
      </c>
      <c r="T21" s="30"/>
      <c r="U21" s="30"/>
    </row>
    <row r="22" spans="1:23" x14ac:dyDescent="0.25">
      <c r="A22" s="91" t="s">
        <v>67</v>
      </c>
      <c r="B22" s="109"/>
      <c r="C22" s="109"/>
      <c r="D22" s="109">
        <v>1</v>
      </c>
      <c r="E22" s="109"/>
      <c r="F22" s="109"/>
      <c r="G22" s="109">
        <v>2</v>
      </c>
      <c r="H22" s="109">
        <v>2</v>
      </c>
      <c r="I22" s="109">
        <v>1</v>
      </c>
      <c r="J22" s="109"/>
      <c r="K22" s="109">
        <v>2</v>
      </c>
      <c r="L22" s="109">
        <v>2</v>
      </c>
      <c r="M22" s="109"/>
      <c r="N22" s="109">
        <v>1</v>
      </c>
      <c r="O22" s="109"/>
      <c r="P22" s="109">
        <v>11</v>
      </c>
      <c r="T22" s="30"/>
      <c r="U22" s="30"/>
    </row>
    <row r="23" spans="1:23" x14ac:dyDescent="0.25">
      <c r="A23" s="91" t="s">
        <v>127</v>
      </c>
      <c r="B23" s="109"/>
      <c r="C23" s="109"/>
      <c r="D23" s="109"/>
      <c r="E23" s="109">
        <v>1</v>
      </c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>
        <v>1</v>
      </c>
      <c r="T23" s="30"/>
      <c r="U23" s="30"/>
    </row>
    <row r="24" spans="1:23" x14ac:dyDescent="0.25">
      <c r="A24" s="91" t="s">
        <v>275</v>
      </c>
      <c r="B24" s="109"/>
      <c r="C24" s="109"/>
      <c r="D24" s="109">
        <v>1</v>
      </c>
      <c r="E24" s="109">
        <v>2</v>
      </c>
      <c r="F24" s="109">
        <v>1</v>
      </c>
      <c r="G24" s="109"/>
      <c r="H24" s="109"/>
      <c r="I24" s="109"/>
      <c r="J24" s="109">
        <v>1</v>
      </c>
      <c r="K24" s="109"/>
      <c r="L24" s="109"/>
      <c r="M24" s="109">
        <v>1</v>
      </c>
      <c r="N24" s="109"/>
      <c r="O24" s="109"/>
      <c r="P24" s="109">
        <v>6</v>
      </c>
      <c r="T24" s="30"/>
      <c r="U24" s="30"/>
    </row>
    <row r="25" spans="1:23" x14ac:dyDescent="0.25">
      <c r="A25" s="91" t="s">
        <v>402</v>
      </c>
      <c r="B25" s="109">
        <v>5</v>
      </c>
      <c r="C25" s="109">
        <v>2</v>
      </c>
      <c r="D25" s="109">
        <v>4</v>
      </c>
      <c r="E25" s="109">
        <v>3</v>
      </c>
      <c r="F25" s="109">
        <v>3</v>
      </c>
      <c r="G25" s="109">
        <v>4</v>
      </c>
      <c r="H25" s="109">
        <v>3</v>
      </c>
      <c r="I25" s="109">
        <v>1</v>
      </c>
      <c r="J25" s="109">
        <v>4</v>
      </c>
      <c r="K25" s="109">
        <v>3</v>
      </c>
      <c r="L25" s="109">
        <v>5</v>
      </c>
      <c r="M25" s="109">
        <v>2</v>
      </c>
      <c r="N25" s="109">
        <v>1</v>
      </c>
      <c r="O25" s="109">
        <v>1</v>
      </c>
      <c r="P25" s="109">
        <v>41</v>
      </c>
      <c r="T25" s="30"/>
      <c r="U25" s="30"/>
    </row>
    <row r="26" spans="1:23" x14ac:dyDescent="0.25">
      <c r="A26" s="91" t="s">
        <v>452</v>
      </c>
      <c r="B26" s="109">
        <v>1</v>
      </c>
      <c r="C26" s="109"/>
      <c r="D26" s="109">
        <v>1</v>
      </c>
      <c r="E26" s="109"/>
      <c r="F26" s="109"/>
      <c r="G26" s="109"/>
      <c r="H26" s="109"/>
      <c r="I26" s="109">
        <v>1</v>
      </c>
      <c r="J26" s="109"/>
      <c r="K26" s="109">
        <v>1</v>
      </c>
      <c r="L26" s="109"/>
      <c r="M26" s="109"/>
      <c r="N26" s="109"/>
      <c r="O26" s="109">
        <v>1</v>
      </c>
      <c r="P26" s="109">
        <v>5</v>
      </c>
      <c r="T26" s="30"/>
      <c r="U26" s="30"/>
    </row>
    <row r="27" spans="1:23" x14ac:dyDescent="0.25">
      <c r="A27" s="75" t="s">
        <v>1168</v>
      </c>
      <c r="B27" s="109"/>
      <c r="C27" s="109"/>
      <c r="D27" s="109"/>
      <c r="E27" s="109">
        <v>1</v>
      </c>
      <c r="F27" s="109"/>
      <c r="G27" s="109"/>
      <c r="H27" s="109"/>
      <c r="I27" s="109"/>
      <c r="J27" s="109">
        <v>1</v>
      </c>
      <c r="K27" s="109"/>
      <c r="L27" s="109"/>
      <c r="M27" s="109"/>
      <c r="N27" s="109"/>
      <c r="O27" s="109"/>
      <c r="P27" s="109">
        <v>2</v>
      </c>
      <c r="T27" s="30"/>
      <c r="U27" s="30"/>
    </row>
    <row r="28" spans="1:23" x14ac:dyDescent="0.25">
      <c r="A28" s="10" t="s">
        <v>1132</v>
      </c>
      <c r="B28" s="109">
        <v>6</v>
      </c>
      <c r="C28" s="109">
        <v>2</v>
      </c>
      <c r="D28" s="109">
        <v>7</v>
      </c>
      <c r="E28" s="109">
        <v>7</v>
      </c>
      <c r="F28" s="109">
        <v>4</v>
      </c>
      <c r="G28" s="109">
        <v>6</v>
      </c>
      <c r="H28" s="109">
        <v>5</v>
      </c>
      <c r="I28" s="109">
        <v>3</v>
      </c>
      <c r="J28" s="109">
        <v>6</v>
      </c>
      <c r="K28" s="109">
        <v>6</v>
      </c>
      <c r="L28" s="109">
        <v>7</v>
      </c>
      <c r="M28" s="109">
        <v>3</v>
      </c>
      <c r="N28" s="109">
        <v>2</v>
      </c>
      <c r="O28" s="109">
        <v>2</v>
      </c>
      <c r="P28" s="109">
        <v>66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F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O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45954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1"/>
      <c r="U4" s="102"/>
      <c r="V4" s="103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3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45954</v>
      </c>
      <c r="B4" s="77"/>
      <c r="C4" s="76">
        <f>'Itinerario pasajeros'!A1</f>
        <v>45954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4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45954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9">
        <v>6</v>
      </c>
      <c r="T38" s="30"/>
      <c r="U38" s="30"/>
    </row>
    <row r="39" spans="1:23" x14ac:dyDescent="0.25">
      <c r="A39" s="34" t="s">
        <v>984</v>
      </c>
      <c r="B39" s="109">
        <v>2</v>
      </c>
      <c r="T39" s="30"/>
      <c r="U39" s="30"/>
    </row>
    <row r="40" spans="1:23" x14ac:dyDescent="0.25">
      <c r="A40" s="34" t="s">
        <v>985</v>
      </c>
      <c r="B40" s="109">
        <v>7</v>
      </c>
      <c r="T40" s="30"/>
      <c r="U40" s="30"/>
    </row>
    <row r="41" spans="1:23" x14ac:dyDescent="0.25">
      <c r="A41" s="34" t="s">
        <v>987</v>
      </c>
      <c r="B41" s="109">
        <v>7</v>
      </c>
      <c r="T41" s="30"/>
      <c r="U41" s="30"/>
    </row>
    <row r="42" spans="1:23" x14ac:dyDescent="0.25">
      <c r="A42" s="34" t="s">
        <v>988</v>
      </c>
      <c r="B42" s="109">
        <v>4</v>
      </c>
      <c r="T42" s="30"/>
      <c r="U42" s="30"/>
    </row>
    <row r="43" spans="1:23" x14ac:dyDescent="0.25">
      <c r="A43" s="34" t="s">
        <v>989</v>
      </c>
      <c r="B43" s="109">
        <v>6</v>
      </c>
      <c r="T43" s="30"/>
      <c r="U43" s="30"/>
    </row>
    <row r="44" spans="1:23" x14ac:dyDescent="0.25">
      <c r="A44" s="34" t="s">
        <v>990</v>
      </c>
      <c r="B44" s="109">
        <v>5</v>
      </c>
      <c r="T44" s="30"/>
      <c r="U44" s="30"/>
    </row>
    <row r="45" spans="1:23" x14ac:dyDescent="0.25">
      <c r="A45" s="34" t="s">
        <v>991</v>
      </c>
      <c r="B45" s="109">
        <v>3</v>
      </c>
      <c r="T45" s="30"/>
      <c r="U45" s="30"/>
    </row>
    <row r="46" spans="1:23" x14ac:dyDescent="0.25">
      <c r="A46" s="34" t="s">
        <v>992</v>
      </c>
      <c r="B46" s="109">
        <v>6</v>
      </c>
      <c r="T46" s="30"/>
      <c r="U46" s="30"/>
    </row>
    <row r="47" spans="1:23" x14ac:dyDescent="0.25">
      <c r="A47" s="34" t="s">
        <v>994</v>
      </c>
      <c r="B47" s="109">
        <v>6</v>
      </c>
      <c r="T47" s="30"/>
      <c r="U47" s="30"/>
    </row>
    <row r="48" spans="1:23" x14ac:dyDescent="0.25">
      <c r="A48" s="34" t="s">
        <v>995</v>
      </c>
      <c r="B48" s="109">
        <v>7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996</v>
      </c>
      <c r="B49" s="109">
        <v>3</v>
      </c>
    </row>
    <row r="50" spans="1:2" x14ac:dyDescent="0.25">
      <c r="A50" s="34" t="s">
        <v>997</v>
      </c>
      <c r="B50" s="109">
        <v>2</v>
      </c>
    </row>
    <row r="51" spans="1:2" x14ac:dyDescent="0.25">
      <c r="A51" s="34" t="s">
        <v>1004</v>
      </c>
      <c r="B51" s="109">
        <v>2</v>
      </c>
    </row>
    <row r="52" spans="1:2" x14ac:dyDescent="0.25">
      <c r="A52" s="34" t="s">
        <v>986</v>
      </c>
      <c r="B52" s="109">
        <v>1</v>
      </c>
    </row>
    <row r="53" spans="1:2" x14ac:dyDescent="0.25">
      <c r="A53" s="10" t="s">
        <v>1132</v>
      </c>
      <c r="B53" s="109">
        <v>67</v>
      </c>
    </row>
  </sheetData>
  <mergeCells count="1">
    <mergeCell ref="T4:V4"/>
  </mergeCells>
  <conditionalFormatting pivot="1" sqref="B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sheetPr filterMode="1"/>
  <dimension ref="A1:J26"/>
  <sheetViews>
    <sheetView view="pageLayout" topLeftCell="A7" zoomScale="128" zoomScaleNormal="100" zoomScalePageLayoutView="128" workbookViewId="0">
      <selection activeCell="B14" sqref="B14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45954</v>
      </c>
      <c r="B1" s="99"/>
      <c r="C1" s="99"/>
      <c r="D1" s="99"/>
      <c r="E1" s="99"/>
      <c r="F1" s="99"/>
      <c r="G1" s="99"/>
      <c r="H1" s="99"/>
      <c r="I1" s="105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6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Awesome Cargo</v>
      </c>
      <c r="C4" s="10">
        <f>Carga!D2</f>
        <v>332</v>
      </c>
      <c r="D4" s="10" t="str">
        <f>Carga!E2</f>
        <v>A7 902</v>
      </c>
      <c r="E4" s="12">
        <f>Carga!F2</f>
        <v>45953.506944444445</v>
      </c>
      <c r="F4" s="17" t="str">
        <f>Carga!G2</f>
        <v>Anchorage</v>
      </c>
      <c r="G4" s="11">
        <f>Carga!I2</f>
        <v>602</v>
      </c>
      <c r="H4" s="10" t="str">
        <f>Carga!J2</f>
        <v>A7 901</v>
      </c>
      <c r="I4" s="17" t="str">
        <f>Carga!K2</f>
        <v>Anchorage</v>
      </c>
      <c r="J4" s="12">
        <f>Carga!L2</f>
        <v>45954.690972222219</v>
      </c>
    </row>
    <row r="5" spans="1:10" x14ac:dyDescent="0.25">
      <c r="A5" s="10">
        <f t="shared" ref="A5:A26" si="0">ROW(A2)</f>
        <v>2</v>
      </c>
      <c r="B5" s="11" t="str">
        <f>Carga!C3</f>
        <v>Aerounión</v>
      </c>
      <c r="C5" s="10">
        <f>Carga!D3</f>
        <v>333</v>
      </c>
      <c r="D5" s="10" t="str">
        <f>Carga!E3</f>
        <v>6R 7089</v>
      </c>
      <c r="E5" s="12">
        <f>Carga!F3</f>
        <v>45953.930555555555</v>
      </c>
      <c r="F5" s="17" t="str">
        <f>Carga!G3</f>
        <v>Guadalajara</v>
      </c>
      <c r="G5" s="11">
        <f>Carga!I3</f>
        <v>603</v>
      </c>
      <c r="H5" s="10" t="str">
        <f>Carga!J3</f>
        <v>6R 7089</v>
      </c>
      <c r="I5" s="17" t="str">
        <f>Carga!K3</f>
        <v>San Jose</v>
      </c>
      <c r="J5" s="12">
        <f>Carga!L3</f>
        <v>45954.03125</v>
      </c>
    </row>
    <row r="6" spans="1:10" x14ac:dyDescent="0.25">
      <c r="A6" s="10">
        <f t="shared" si="0"/>
        <v>3</v>
      </c>
      <c r="B6" s="11" t="str">
        <f>Carga!C4</f>
        <v>Estafeta</v>
      </c>
      <c r="C6" s="10">
        <f>Carga!D4</f>
        <v>734</v>
      </c>
      <c r="D6" s="10" t="str">
        <f>Carga!E4</f>
        <v>E7 610</v>
      </c>
      <c r="E6" s="12">
        <f>Carga!F4</f>
        <v>45953.96875</v>
      </c>
      <c r="F6" s="17" t="str">
        <f>Carga!G4</f>
        <v>Merida</v>
      </c>
      <c r="G6" s="11" t="str">
        <f>Carga!I4</f>
        <v>601B</v>
      </c>
      <c r="H6" s="10" t="str">
        <f>Carga!J4</f>
        <v>E7 610</v>
      </c>
      <c r="I6" s="17" t="str">
        <f>Carga!K4</f>
        <v>San Luis Potosi</v>
      </c>
      <c r="J6" s="12">
        <f>Carga!L4</f>
        <v>45954.041666666664</v>
      </c>
    </row>
    <row r="7" spans="1:10" x14ac:dyDescent="0.25">
      <c r="A7" s="10">
        <f t="shared" si="0"/>
        <v>4</v>
      </c>
      <c r="B7" s="11" t="str">
        <f>Carga!C5</f>
        <v>Emirates Airlines</v>
      </c>
      <c r="C7" s="10" t="str">
        <f>Carga!D5</f>
        <v>77F</v>
      </c>
      <c r="D7" s="10" t="str">
        <f>Carga!E5</f>
        <v>EK 9935</v>
      </c>
      <c r="E7" s="12">
        <f>Carga!F5</f>
        <v>45954.041666666664</v>
      </c>
      <c r="F7" s="17" t="str">
        <f>Carga!G5</f>
        <v>Frankfurt</v>
      </c>
      <c r="G7" s="11" t="str">
        <f>Carga!I5</f>
        <v>605A</v>
      </c>
      <c r="H7" s="10" t="str">
        <f>Carga!J5</f>
        <v>EK 9936</v>
      </c>
      <c r="I7" s="17" t="str">
        <f>Carga!K5</f>
        <v>Houston</v>
      </c>
      <c r="J7" s="12">
        <f>Carga!L5</f>
        <v>45954.190972222219</v>
      </c>
    </row>
    <row r="8" spans="1:10" x14ac:dyDescent="0.25">
      <c r="A8" s="10">
        <f t="shared" si="0"/>
        <v>5</v>
      </c>
      <c r="B8" s="11" t="str">
        <f>Carga!C6</f>
        <v>Air Canada</v>
      </c>
      <c r="C8" s="10">
        <f>Carga!D6</f>
        <v>763</v>
      </c>
      <c r="D8" s="10" t="str">
        <f>Carga!E6</f>
        <v>AC 7242</v>
      </c>
      <c r="E8" s="12">
        <f>Carga!F6</f>
        <v>45954.090277777781</v>
      </c>
      <c r="F8" s="17" t="str">
        <f>Carga!G6</f>
        <v>Toronto</v>
      </c>
      <c r="G8" s="11" t="str">
        <f>Carga!I6</f>
        <v>601A</v>
      </c>
      <c r="H8" s="10" t="str">
        <f>Carga!J6</f>
        <v>AC 7242</v>
      </c>
      <c r="I8" s="17" t="str">
        <f>Carga!K6</f>
        <v>Guadalajara</v>
      </c>
      <c r="J8" s="12">
        <f>Carga!L6</f>
        <v>45954.277777777781</v>
      </c>
    </row>
    <row r="9" spans="1:10" x14ac:dyDescent="0.25">
      <c r="A9" s="10">
        <f t="shared" si="0"/>
        <v>6</v>
      </c>
      <c r="B9" s="11" t="str">
        <f>Carga!C7</f>
        <v>Kalitta Air</v>
      </c>
      <c r="C9" s="10" t="str">
        <f>Carga!D7</f>
        <v>74Y</v>
      </c>
      <c r="D9" s="10" t="str">
        <f>Carga!E7</f>
        <v>K4 535</v>
      </c>
      <c r="E9" s="12">
        <f>Carga!F7</f>
        <v>45954.166666666664</v>
      </c>
      <c r="F9" s="17" t="str">
        <f>Carga!G7</f>
        <v>Anchorage</v>
      </c>
      <c r="G9" s="11">
        <f>Carga!I7</f>
        <v>603</v>
      </c>
      <c r="H9" s="10" t="str">
        <f>Carga!J7</f>
        <v>K4 9164</v>
      </c>
      <c r="I9" s="17" t="str">
        <f>Carga!K7</f>
        <v>Dover Air Force Base</v>
      </c>
      <c r="J9" s="12">
        <f>Carga!L7</f>
        <v>45954.645833333336</v>
      </c>
    </row>
    <row r="10" spans="1:10" x14ac:dyDescent="0.25">
      <c r="A10" s="10">
        <f t="shared" si="0"/>
        <v>7</v>
      </c>
      <c r="B10" s="11" t="str">
        <f>Carga!C8</f>
        <v>Estafeta</v>
      </c>
      <c r="C10" s="10">
        <f>Carga!D8</f>
        <v>734</v>
      </c>
      <c r="D10" s="10" t="str">
        <f>Carga!E8</f>
        <v>E7 615</v>
      </c>
      <c r="E10" s="12">
        <f>Carga!F8</f>
        <v>45954.208333333336</v>
      </c>
      <c r="F10" s="17" t="str">
        <f>Carga!G8</f>
        <v>San Luis Potosi</v>
      </c>
      <c r="G10" s="11" t="str">
        <f>Carga!I8</f>
        <v>601B</v>
      </c>
      <c r="H10" s="10" t="str">
        <f>Carga!J8</f>
        <v>E7 615</v>
      </c>
      <c r="I10" s="17" t="str">
        <f>Carga!K8</f>
        <v>Merida</v>
      </c>
      <c r="J10" s="12">
        <f>Carga!L8</f>
        <v>45954.229166666664</v>
      </c>
    </row>
    <row r="11" spans="1:10" x14ac:dyDescent="0.25">
      <c r="A11" s="10">
        <f t="shared" si="0"/>
        <v>8</v>
      </c>
      <c r="B11" s="11" t="str">
        <f>Carga!C9</f>
        <v>Estafeta</v>
      </c>
      <c r="C11" s="10">
        <f>Carga!D9</f>
        <v>734</v>
      </c>
      <c r="D11" s="10" t="str">
        <f>Carga!E9</f>
        <v>E7 1710</v>
      </c>
      <c r="E11" s="12">
        <f>Carga!F9</f>
        <v>45954.232638888891</v>
      </c>
      <c r="F11" s="17" t="str">
        <f>Carga!G9</f>
        <v>San Luis Potosi</v>
      </c>
      <c r="G11" s="11" t="str">
        <f>Carga!I9</f>
        <v>134B</v>
      </c>
      <c r="H11" s="10" t="str">
        <f>Carga!J9</f>
        <v>E7 1711</v>
      </c>
      <c r="I11" s="17" t="str">
        <f>Carga!K9</f>
        <v>Villahermosa</v>
      </c>
      <c r="J11" s="12">
        <f>Carga!L9</f>
        <v>45954.253472222219</v>
      </c>
    </row>
    <row r="12" spans="1:10" x14ac:dyDescent="0.25">
      <c r="A12" s="10">
        <f t="shared" si="0"/>
        <v>9</v>
      </c>
      <c r="B12" s="11" t="str">
        <f>Carga!C10</f>
        <v>MasAir</v>
      </c>
      <c r="C12" s="10">
        <f>Carga!D10</f>
        <v>333</v>
      </c>
      <c r="D12" s="10" t="str">
        <f>Carga!E10</f>
        <v>M7 8750</v>
      </c>
      <c r="E12" s="12">
        <f>Carga!F10</f>
        <v>45954.239583333336</v>
      </c>
      <c r="F12" s="17" t="str">
        <f>Carga!G10</f>
        <v>Quito</v>
      </c>
      <c r="G12" s="11">
        <f>Carga!I10</f>
        <v>602</v>
      </c>
      <c r="H12" s="10" t="str">
        <f>Carga!J10</f>
        <v>M7 8860</v>
      </c>
      <c r="I12" s="17" t="str">
        <f>Carga!K10</f>
        <v>Los Angeles</v>
      </c>
      <c r="J12" s="12">
        <f>Carga!L10</f>
        <v>45954.305555555555</v>
      </c>
    </row>
    <row r="13" spans="1:10" x14ac:dyDescent="0.25">
      <c r="A13" s="10">
        <f t="shared" si="0"/>
        <v>10</v>
      </c>
      <c r="B13" s="11" t="str">
        <f>Carga!C11</f>
        <v>Cathay Pacific</v>
      </c>
      <c r="C13" s="10" t="str">
        <f>Carga!D11</f>
        <v>74N</v>
      </c>
      <c r="D13" s="10" t="str">
        <f>Carga!E11</f>
        <v>CX 096</v>
      </c>
      <c r="E13" s="12">
        <f>Carga!F11</f>
        <v>45954.243055555555</v>
      </c>
      <c r="F13" s="17" t="str">
        <f>Carga!G11</f>
        <v>Anchorage</v>
      </c>
      <c r="G13" s="11">
        <f>Carga!I11</f>
        <v>604</v>
      </c>
      <c r="H13" s="10" t="str">
        <f>Carga!J11</f>
        <v>CX 097</v>
      </c>
      <c r="I13" s="17" t="str">
        <f>Carga!K11</f>
        <v>Guadalajara</v>
      </c>
      <c r="J13" s="12">
        <f>Carga!L11</f>
        <v>45954.326388888891</v>
      </c>
    </row>
    <row r="14" spans="1:10" ht="24" x14ac:dyDescent="0.25">
      <c r="A14" s="10">
        <f t="shared" si="0"/>
        <v>11</v>
      </c>
      <c r="B14" s="11" t="str">
        <f>Carga!C12</f>
        <v>United Parcel Service</v>
      </c>
      <c r="C14" s="10">
        <f>Carga!D12</f>
        <v>763</v>
      </c>
      <c r="D14" s="10" t="str">
        <f>Carga!E12</f>
        <v>5X 320</v>
      </c>
      <c r="E14" s="12">
        <f>Carga!F12</f>
        <v>45954.263194444444</v>
      </c>
      <c r="F14" s="17" t="str">
        <f>Carga!G12</f>
        <v>Louisville</v>
      </c>
      <c r="G14" s="11" t="str">
        <f>Carga!I12</f>
        <v>601B</v>
      </c>
      <c r="H14" s="10" t="str">
        <f>Carga!J12</f>
        <v>5X 321</v>
      </c>
      <c r="I14" s="17" t="str">
        <f>Carga!K12</f>
        <v>Louisville</v>
      </c>
      <c r="J14" s="12">
        <f>Carga!L12</f>
        <v>45954.818055555559</v>
      </c>
    </row>
    <row r="15" spans="1:10" x14ac:dyDescent="0.25">
      <c r="A15" s="10">
        <f t="shared" si="0"/>
        <v>12</v>
      </c>
      <c r="B15" s="11" t="str">
        <f>Carga!C13</f>
        <v>Cargojet Airways</v>
      </c>
      <c r="C15" s="10" t="str">
        <f>Carga!D13</f>
        <v>76Y</v>
      </c>
      <c r="D15" s="10" t="str">
        <f>Carga!E13</f>
        <v>W8 952</v>
      </c>
      <c r="E15" s="12">
        <f>Carga!F13</f>
        <v>45954.354166666664</v>
      </c>
      <c r="F15" s="17" t="str">
        <f>Carga!G13</f>
        <v>Cincinnati</v>
      </c>
      <c r="G15" s="11" t="str">
        <f>Carga!I13</f>
        <v>601A</v>
      </c>
      <c r="H15" s="10" t="str">
        <f>Carga!J13</f>
        <v>W8 951</v>
      </c>
      <c r="I15" s="17" t="str">
        <f>Carga!K13</f>
        <v>Cincinnati</v>
      </c>
      <c r="J15" s="12">
        <f>Carga!L13</f>
        <v>45954.833333333336</v>
      </c>
    </row>
    <row r="16" spans="1:10" x14ac:dyDescent="0.25">
      <c r="A16" s="10">
        <f t="shared" si="0"/>
        <v>13</v>
      </c>
      <c r="B16" s="11" t="str">
        <f>Carga!C14</f>
        <v>Atlas Air</v>
      </c>
      <c r="C16" s="10" t="str">
        <f>Carga!D14</f>
        <v>74Y/744</v>
      </c>
      <c r="D16" s="10" t="str">
        <f>Carga!E14</f>
        <v>5Y 8178</v>
      </c>
      <c r="E16" s="12">
        <f>Carga!F14</f>
        <v>45954.399305555555</v>
      </c>
      <c r="F16" s="17" t="str">
        <f>Carga!G14</f>
        <v>Anchorage</v>
      </c>
      <c r="G16" s="11">
        <f>Carga!I14</f>
        <v>604</v>
      </c>
      <c r="H16" s="10" t="str">
        <f>Carga!J14</f>
        <v>5Y 8178</v>
      </c>
      <c r="I16" s="17" t="str">
        <f>Carga!K14</f>
        <v>Los Angeles</v>
      </c>
      <c r="J16" s="12">
        <f>Carga!L14</f>
        <v>45954.482638888891</v>
      </c>
    </row>
    <row r="17" spans="1:10" x14ac:dyDescent="0.25">
      <c r="A17" s="10">
        <f t="shared" si="0"/>
        <v>14</v>
      </c>
      <c r="B17" s="11" t="str">
        <f>Carga!C15</f>
        <v>MasAir</v>
      </c>
      <c r="C17" s="10">
        <f>Carga!D15</f>
        <v>332</v>
      </c>
      <c r="D17" s="10" t="str">
        <f>Carga!E15</f>
        <v>M7 3228</v>
      </c>
      <c r="E17" s="12">
        <f>Carga!F15</f>
        <v>45954.430555555555</v>
      </c>
      <c r="F17" s="17" t="str">
        <f>Carga!G15</f>
        <v>Anchorage</v>
      </c>
      <c r="G17" s="11">
        <f>Carga!I15</f>
        <v>602</v>
      </c>
      <c r="H17" s="10" t="str">
        <f>Carga!J15</f>
        <v>M7 3114</v>
      </c>
      <c r="I17" s="17" t="str">
        <f>Carga!K15</f>
        <v>Los Angeles</v>
      </c>
      <c r="J17" s="12">
        <f>Carga!L15</f>
        <v>45954.555555555555</v>
      </c>
    </row>
    <row r="18" spans="1:10" x14ac:dyDescent="0.25">
      <c r="A18" s="10">
        <f t="shared" si="0"/>
        <v>15</v>
      </c>
      <c r="B18" s="11" t="str">
        <f>Carga!C16</f>
        <v>Atlas Air</v>
      </c>
      <c r="C18" s="10" t="str">
        <f>Carga!D16</f>
        <v>77F</v>
      </c>
      <c r="D18" s="10" t="str">
        <f>Carga!E16</f>
        <v>5Y 8915</v>
      </c>
      <c r="E18" s="12">
        <f>Carga!F16</f>
        <v>45954.440972222219</v>
      </c>
      <c r="F18" s="17" t="str">
        <f>Carga!G16</f>
        <v>Anchorage</v>
      </c>
      <c r="G18" s="11">
        <f>Carga!I16</f>
        <v>603</v>
      </c>
      <c r="H18" s="10" t="str">
        <f>Carga!J16</f>
        <v>5Y 8915</v>
      </c>
      <c r="I18" s="17" t="str">
        <f>Carga!K16</f>
        <v>Los Angeles</v>
      </c>
      <c r="J18" s="12">
        <f>Carga!L16</f>
        <v>45954.565972222219</v>
      </c>
    </row>
    <row r="19" spans="1:10" x14ac:dyDescent="0.25">
      <c r="A19" s="10">
        <f t="shared" si="0"/>
        <v>16</v>
      </c>
      <c r="B19" s="11" t="str">
        <f>Carga!C17</f>
        <v>Kalitta Air</v>
      </c>
      <c r="C19" s="10">
        <f>Carga!D17</f>
        <v>744</v>
      </c>
      <c r="D19" s="10" t="str">
        <f>Carga!E17</f>
        <v>K4 819</v>
      </c>
      <c r="E19" s="12">
        <f>Carga!F17</f>
        <v>45954.479166666664</v>
      </c>
      <c r="F19" s="17" t="str">
        <f>Carga!G17</f>
        <v>Anchorage</v>
      </c>
      <c r="G19" s="11">
        <f>Carga!I17</f>
        <v>601</v>
      </c>
      <c r="H19" s="10" t="str">
        <f>Carga!J17</f>
        <v>K4 810</v>
      </c>
      <c r="I19" s="17" t="str">
        <f>Carga!K17</f>
        <v>Anchorage</v>
      </c>
      <c r="J19" s="12">
        <f>Carga!L17</f>
        <v>45954.5625</v>
      </c>
    </row>
    <row r="20" spans="1:10" x14ac:dyDescent="0.25">
      <c r="A20" s="10">
        <f t="shared" si="0"/>
        <v>17</v>
      </c>
      <c r="B20" s="11" t="str">
        <f>Carga!C18</f>
        <v>Aerounión</v>
      </c>
      <c r="C20" s="10">
        <f>Carga!D18</f>
        <v>333</v>
      </c>
      <c r="D20" s="10" t="str">
        <f>Carga!E18</f>
        <v>6R 7081</v>
      </c>
      <c r="E20" s="12">
        <f>Carga!F18</f>
        <v>45954.520833333336</v>
      </c>
      <c r="F20" s="17" t="str">
        <f>Carga!G18</f>
        <v>Guadalajara</v>
      </c>
      <c r="G20" s="11">
        <f>Carga!I18</f>
        <v>604</v>
      </c>
      <c r="H20" s="10" t="str">
        <f>Carga!J18</f>
        <v>6R 7081</v>
      </c>
      <c r="I20" s="17" t="str">
        <f>Carga!K18</f>
        <v>Bogota</v>
      </c>
      <c r="J20" s="12">
        <f>Carga!L18</f>
        <v>45954.604166666664</v>
      </c>
    </row>
    <row r="21" spans="1:10" x14ac:dyDescent="0.25">
      <c r="A21" s="10">
        <f t="shared" si="0"/>
        <v>18</v>
      </c>
      <c r="B21" s="11" t="str">
        <f>Carga!C19</f>
        <v>DHL Guatemala</v>
      </c>
      <c r="C21" s="10" t="str">
        <f>Carga!D19</f>
        <v>75F</v>
      </c>
      <c r="D21" s="10" t="str">
        <f>Carga!E19</f>
        <v>L3 5218</v>
      </c>
      <c r="E21" s="12">
        <f>Carga!F19</f>
        <v>45954.597222222219</v>
      </c>
      <c r="F21" s="17" t="str">
        <f>Carga!G19</f>
        <v>Guatemala City</v>
      </c>
      <c r="G21" s="11" t="str">
        <f>Carga!I19</f>
        <v>601A</v>
      </c>
      <c r="H21" s="10" t="str">
        <f>Carga!J19</f>
        <v>L3 5217</v>
      </c>
      <c r="I21" s="17" t="str">
        <f>Carga!K19</f>
        <v>Guatemala City</v>
      </c>
      <c r="J21" s="12">
        <f>Carga!L19</f>
        <v>45954.659722222219</v>
      </c>
    </row>
    <row r="22" spans="1:10" x14ac:dyDescent="0.25">
      <c r="A22" s="10">
        <f t="shared" si="0"/>
        <v>19</v>
      </c>
      <c r="B22" s="11" t="str">
        <f>Carga!C20</f>
        <v>MasAir</v>
      </c>
      <c r="C22" s="10">
        <f>Carga!D20</f>
        <v>333</v>
      </c>
      <c r="D22" s="10" t="str">
        <f>Carga!E20</f>
        <v>M7 6442</v>
      </c>
      <c r="E22" s="12">
        <f>Carga!F20</f>
        <v>45954.645833333336</v>
      </c>
      <c r="F22" s="17" t="str">
        <f>Carga!G20</f>
        <v>Campinas</v>
      </c>
      <c r="G22" s="11">
        <f>Carga!I20</f>
        <v>602</v>
      </c>
      <c r="H22" s="10" t="str">
        <f>Carga!J20</f>
        <v>M7 6850</v>
      </c>
      <c r="I22" s="17" t="str">
        <f>Carga!K20</f>
        <v>Los Angeles</v>
      </c>
      <c r="J22" s="12">
        <f>Carga!L20</f>
        <v>45954.729166666664</v>
      </c>
    </row>
    <row r="23" spans="1:10" x14ac:dyDescent="0.25">
      <c r="A23" s="10">
        <f t="shared" si="0"/>
        <v>20</v>
      </c>
      <c r="B23" s="11" t="str">
        <f>Carga!C21</f>
        <v>China Southerrn</v>
      </c>
      <c r="C23" s="10" t="str">
        <f>Carga!D21</f>
        <v>77F</v>
      </c>
      <c r="D23" s="10" t="str">
        <f>Carga!E21</f>
        <v>CZ 2525</v>
      </c>
      <c r="E23" s="12">
        <f>Carga!F21</f>
        <v>45954.711805555555</v>
      </c>
      <c r="F23" s="17" t="str">
        <f>Carga!G21</f>
        <v>Anchorage</v>
      </c>
      <c r="G23" s="11">
        <f>Carga!I21</f>
        <v>604</v>
      </c>
      <c r="H23" s="10" t="str">
        <f>Carga!J21</f>
        <v>CZ 2526</v>
      </c>
      <c r="I23" s="17" t="str">
        <f>Carga!K21</f>
        <v>Shanghai</v>
      </c>
      <c r="J23" s="12">
        <f>Carga!L21</f>
        <v>45954.836805555555</v>
      </c>
    </row>
    <row r="24" spans="1:10" x14ac:dyDescent="0.25">
      <c r="A24" s="10">
        <f t="shared" si="0"/>
        <v>21</v>
      </c>
      <c r="B24" s="11" t="str">
        <f>Carga!C22</f>
        <v>Air France</v>
      </c>
      <c r="C24" s="10" t="str">
        <f>Carga!D22</f>
        <v>77X</v>
      </c>
      <c r="D24" s="10" t="str">
        <f>Carga!E22</f>
        <v>AF 6722</v>
      </c>
      <c r="E24" s="12">
        <f>Carga!F22</f>
        <v>45954.746527777781</v>
      </c>
      <c r="F24" s="17" t="str">
        <f>Carga!G22</f>
        <v>Paris</v>
      </c>
      <c r="G24" s="11" t="str">
        <f>Carga!I22</f>
        <v>605A</v>
      </c>
      <c r="H24" s="10" t="str">
        <f>Carga!J22</f>
        <v>AF 6723</v>
      </c>
      <c r="I24" s="17" t="str">
        <f>Carga!K22</f>
        <v>Paris</v>
      </c>
      <c r="J24" s="12">
        <f>Carga!L22</f>
        <v>45954.850694444445</v>
      </c>
    </row>
    <row r="25" spans="1:10" x14ac:dyDescent="0.25">
      <c r="A25" s="10">
        <f t="shared" si="0"/>
        <v>22</v>
      </c>
      <c r="B25" s="11" t="str">
        <f>Carga!C23</f>
        <v>Lufthansa</v>
      </c>
      <c r="C25" s="10" t="str">
        <f>Carga!D23</f>
        <v>77X</v>
      </c>
      <c r="D25" s="10" t="str">
        <f>Carga!E23</f>
        <v>LH 8222</v>
      </c>
      <c r="E25" s="12">
        <f>Carga!F23</f>
        <v>45954.795138888891</v>
      </c>
      <c r="F25" s="17" t="str">
        <f>Carga!G23</f>
        <v>Frankfurt</v>
      </c>
      <c r="G25" s="11">
        <f>Carga!I23</f>
        <v>603</v>
      </c>
      <c r="H25" s="10" t="str">
        <f>Carga!J23</f>
        <v>LH 8223</v>
      </c>
      <c r="I25" s="17" t="str">
        <f>Carga!K23</f>
        <v>Monterrey</v>
      </c>
      <c r="J25" s="12">
        <f>Carga!L23</f>
        <v>45954.899305555555</v>
      </c>
    </row>
    <row r="26" spans="1:10" hidden="1" x14ac:dyDescent="0.25">
      <c r="A26" s="10">
        <f t="shared" si="0"/>
        <v>23</v>
      </c>
      <c r="B26" s="11" t="str">
        <f>Carga!C24</f>
        <v>MasAir</v>
      </c>
      <c r="C26" s="10">
        <f>Carga!D24</f>
        <v>332</v>
      </c>
      <c r="D26" s="10" t="str">
        <f>Carga!E24</f>
        <v>M7 8861</v>
      </c>
      <c r="E26" s="12">
        <f>Carga!F24</f>
        <v>45954.8125</v>
      </c>
      <c r="F26" s="17" t="str">
        <f>Carga!G24</f>
        <v>Guadalajara</v>
      </c>
      <c r="G26" s="11">
        <f>Carga!I24</f>
        <v>602</v>
      </c>
      <c r="H26" s="111" t="s">
        <v>1201</v>
      </c>
      <c r="I26" s="112"/>
      <c r="J26" s="113"/>
    </row>
  </sheetData>
  <sheetProtection selectLockedCells="1"/>
  <autoFilter ref="A3:J26" xr:uid="{00000000-0001-0000-0200-000000000000}">
    <filterColumn colId="9">
      <customFilters>
        <customFilter operator="notEqual" val=" "/>
      </customFilters>
    </filterColumn>
  </autoFilter>
  <mergeCells count="4">
    <mergeCell ref="A1:I1"/>
    <mergeCell ref="A2:G2"/>
    <mergeCell ref="H2:J2"/>
    <mergeCell ref="H26:J26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72" zoomScale="85" zoomScaleNormal="85" workbookViewId="0">
      <selection activeCell="A2" sqref="A2:H2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IF(Hoja1!M2=1,Hoja1!A2,0)</f>
        <v>Last bag</v>
      </c>
      <c r="B2" s="26" t="str">
        <f>VLOOKUP(Hoja1!B2,Data!$A$1:$B$500,2,0)</f>
        <v xml:space="preserve">Mexicana de Aviación </v>
      </c>
      <c r="C2" s="26" t="str">
        <f>Hoja1!C2</f>
        <v>E95</v>
      </c>
      <c r="D2" t="str">
        <f>Hoja1!D2</f>
        <v>XN 1105</v>
      </c>
      <c r="E2" s="27">
        <f>IF(Hoja1!M2=1,Hoja1!E2,0)</f>
        <v>45950.930555555555</v>
      </c>
      <c r="F2" s="26" t="str">
        <f>VLOOKUP(Hoja1!F2,Data!$D$1:$E$500,2,0)</f>
        <v>Monterrey</v>
      </c>
      <c r="G2" s="26">
        <f>Hoja1!G2</f>
        <v>2</v>
      </c>
      <c r="H2" s="26" t="str">
        <f>Hoja1!H2</f>
        <v>108A</v>
      </c>
      <c r="I2" t="str">
        <f>Hoja1!I2</f>
        <v>XN 1440</v>
      </c>
      <c r="J2" t="str">
        <f>VLOOKUP(Hoja1!J2,Data!$G$1:$H$501,2,0)</f>
        <v>Puerto Vallarta</v>
      </c>
      <c r="K2" s="21">
        <f>IF(Hoja1!M2=1,Hoja1!K2,0)</f>
        <v>45954.364583333336</v>
      </c>
      <c r="L2" t="str">
        <f>IF(Hoja1!M2=1,Hoja1!L2:$N3,0)</f>
        <v>J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>
        <f>IF(Hoja1!M3=1,Hoja1!A3,0)</f>
        <v>0</v>
      </c>
      <c r="B3" s="26" t="str">
        <f>VLOOKUP(Hoja1!B3,Data!$A$1:$B$500,2,0)</f>
        <v>Awesome Cargo</v>
      </c>
      <c r="C3" s="26">
        <f>Hoja1!C3</f>
        <v>332</v>
      </c>
      <c r="D3" t="str">
        <f>Hoja1!D3</f>
        <v>A7 902</v>
      </c>
      <c r="E3" s="27">
        <f>IF(Hoja1!M3=1,Hoja1!E3,0)</f>
        <v>0</v>
      </c>
      <c r="F3" s="26" t="str">
        <f>VLOOKUP(Hoja1!F3,Data!$D$1:$E$500,2,0)</f>
        <v>Anchorage</v>
      </c>
      <c r="G3" s="26" t="str">
        <f>Hoja1!G3</f>
        <v>---</v>
      </c>
      <c r="H3" s="26">
        <f>Hoja1!H3</f>
        <v>602</v>
      </c>
      <c r="I3" t="str">
        <f>Hoja1!I3</f>
        <v>A7 901</v>
      </c>
      <c r="J3" t="str">
        <f>VLOOKUP(Hoja1!J3,Data!$G$1:$H$501,2,0)</f>
        <v>Anchorage</v>
      </c>
      <c r="K3" s="21">
        <f>IF(Hoja1!M3=1,Hoja1!K3,0)</f>
        <v>0</v>
      </c>
      <c r="L3">
        <f>IF(Hoja1!M3=1,Hoja1!L3:$N4,0)</f>
        <v>0</v>
      </c>
      <c r="M3">
        <f t="shared" ref="M3:M4" si="0">IF(A3&gt;0,1,0)</f>
        <v>0</v>
      </c>
      <c r="N3" t="str">
        <f t="shared" ref="N3:N4" si="1">IF(M3=0,"",M3)</f>
        <v/>
      </c>
      <c r="O3" t="str">
        <f>IF(N3="","",MAX(O$1:O2)+1)</f>
        <v/>
      </c>
    </row>
    <row r="4" spans="1:15" x14ac:dyDescent="0.25">
      <c r="A4" t="str">
        <f>IF(Hoja1!M4=1,Hoja1!A4,0)</f>
        <v>Flight activated</v>
      </c>
      <c r="B4" s="26" t="str">
        <f>VLOOKUP(Hoja1!B4,Data!$A$1:$B$500,2,0)</f>
        <v xml:space="preserve">Viva </v>
      </c>
      <c r="C4" s="26" t="str">
        <f>Hoja1!C4</f>
        <v>32Q/321</v>
      </c>
      <c r="D4" t="str">
        <f>Hoja1!D4</f>
        <v>VB 7417</v>
      </c>
      <c r="E4" s="27">
        <f>IF(Hoja1!M4=1,Hoja1!E4,0)</f>
        <v>45953.711805555555</v>
      </c>
      <c r="F4" s="26" t="str">
        <f>VLOOKUP(Hoja1!F4,Data!$D$1:$E$500,2,0)</f>
        <v>Culiacan</v>
      </c>
      <c r="G4" s="26">
        <f>Hoja1!G4</f>
        <v>1</v>
      </c>
      <c r="H4" s="26">
        <f>Hoja1!H4</f>
        <v>502</v>
      </c>
      <c r="I4" t="str">
        <f>Hoja1!I4</f>
        <v>VB 9222I</v>
      </c>
      <c r="J4" t="str">
        <f>VLOOKUP(Hoja1!J4,Data!$G$1:$H$501,2,0)</f>
        <v>Puerto Escondido</v>
      </c>
      <c r="K4" s="21">
        <f>IF(Hoja1!M4=1,Hoja1!K4,0)</f>
        <v>45954.298611111109</v>
      </c>
      <c r="L4" t="str">
        <f>IF(Hoja1!M4=1,Hoja1!L4:$N5,0)</f>
        <v>J</v>
      </c>
      <c r="M4">
        <f t="shared" si="0"/>
        <v>1</v>
      </c>
      <c r="N4">
        <f t="shared" si="1"/>
        <v>1</v>
      </c>
      <c r="O4">
        <f>IF(N4="","",MAX(O$1:O3)+1)</f>
        <v>2</v>
      </c>
    </row>
    <row r="5" spans="1:15" x14ac:dyDescent="0.25">
      <c r="A5" t="str">
        <f>IF(Hoja1!M5=1,Hoja1!A5,0)</f>
        <v>Last bag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1433</v>
      </c>
      <c r="E5" s="27">
        <f>IF(Hoja1!M5=1,Hoja1!E5,0)</f>
        <v>45953.729166666664</v>
      </c>
      <c r="F5" s="26" t="str">
        <f>VLOOKUP(Hoja1!F5,Data!$D$1:$E$500,2,0)</f>
        <v>Guadalajara</v>
      </c>
      <c r="G5" s="26">
        <f>Hoja1!G5</f>
        <v>3</v>
      </c>
      <c r="H5" s="26" t="str">
        <f>Hoja1!H5</f>
        <v>108A</v>
      </c>
      <c r="I5" t="str">
        <f>Hoja1!I5</f>
        <v>XN 1204</v>
      </c>
      <c r="J5" t="str">
        <f>VLOOKUP(Hoja1!J5,Data!$G$1:$H$501,2,0)</f>
        <v>Tijuana</v>
      </c>
      <c r="K5" s="21">
        <f>IF(Hoja1!M5=1,Hoja1!K5,0)</f>
        <v>45954.819444444445</v>
      </c>
      <c r="L5" t="str">
        <f>IF(Hoja1!M5=1,Hoja1!L5:$N6,0)</f>
        <v>J</v>
      </c>
      <c r="M5">
        <f t="shared" ref="M5:M68" si="2">IF(A5&gt;0,1,0)</f>
        <v>1</v>
      </c>
      <c r="N5">
        <f t="shared" ref="N5:N68" si="3">IF(M5=0,"",M5)</f>
        <v>1</v>
      </c>
      <c r="O5">
        <f>IF(N5="","",MAX(O$1:O4)+1)</f>
        <v>3</v>
      </c>
    </row>
    <row r="6" spans="1:15" x14ac:dyDescent="0.25">
      <c r="A6" t="str">
        <f>IF(Hoja1!M6=1,Hoja1!A6,0)</f>
        <v>Last bag</v>
      </c>
      <c r="B6" s="26" t="str">
        <f>VLOOKUP(Hoja1!B6,Data!$A$1:$B$500,2,0)</f>
        <v xml:space="preserve">Mexicana de Aviación </v>
      </c>
      <c r="C6" s="26" t="str">
        <f>Hoja1!C6</f>
        <v>E95</v>
      </c>
      <c r="D6" t="str">
        <f>Hoja1!D6</f>
        <v>XN 1763</v>
      </c>
      <c r="E6" s="27">
        <f>IF(Hoja1!M6=1,Hoja1!E6,0)</f>
        <v>45953.829861111109</v>
      </c>
      <c r="F6" s="26" t="str">
        <f>VLOOKUP(Hoja1!F6,Data!$D$1:$E$500,2,0)</f>
        <v>Merida</v>
      </c>
      <c r="G6" s="26">
        <f>Hoja1!G6</f>
        <v>1</v>
      </c>
      <c r="H6" s="26" t="str">
        <f>Hoja1!H6</f>
        <v>108A</v>
      </c>
      <c r="I6" t="str">
        <f>Hoja1!I6</f>
        <v>XN 1780</v>
      </c>
      <c r="J6" t="str">
        <f>VLOOKUP(Hoja1!J6,Data!$G$1:$H$501,2,0)</f>
        <v>Tulum</v>
      </c>
      <c r="K6" s="21">
        <f>IF(Hoja1!M6=1,Hoja1!K6,0)</f>
        <v>45954.416666666664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4</v>
      </c>
    </row>
    <row r="7" spans="1:15" x14ac:dyDescent="0.25">
      <c r="A7" t="str">
        <f>IF(Hoja1!M7=1,Hoja1!A7,0)</f>
        <v>Flight activated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2041</v>
      </c>
      <c r="E7" s="27">
        <f>IF(Hoja1!M7=1,Hoja1!E7,0)</f>
        <v>45953.862500000003</v>
      </c>
      <c r="F7" s="26" t="str">
        <f>VLOOKUP(Hoja1!F7,Data!$D$1:$E$500,2,0)</f>
        <v>Oaxaca</v>
      </c>
      <c r="G7" s="26">
        <f>Hoja1!G7</f>
        <v>3</v>
      </c>
      <c r="H7" s="26" t="str">
        <f>Hoja1!H7</f>
        <v>111A</v>
      </c>
      <c r="I7" t="str">
        <f>Hoja1!I7</f>
        <v>AM 878</v>
      </c>
      <c r="J7" t="str">
        <f>VLOOKUP(Hoja1!J7,Data!$G$1:$H$501,2,0)</f>
        <v>Merida</v>
      </c>
      <c r="K7" s="21">
        <f>IF(Hoja1!M7=1,Hoja1!K7,0)</f>
        <v>45954.505555555559</v>
      </c>
      <c r="L7" t="str">
        <f>IF(Hoja1!M7=1,Hoja1!L7:$N8,0)</f>
        <v>J</v>
      </c>
      <c r="M7">
        <f t="shared" si="2"/>
        <v>1</v>
      </c>
      <c r="N7">
        <f t="shared" si="3"/>
        <v>1</v>
      </c>
      <c r="O7">
        <f>IF(N7="","",MAX(O$1:O6)+1)</f>
        <v>5</v>
      </c>
    </row>
    <row r="8" spans="1:15" x14ac:dyDescent="0.25">
      <c r="A8" t="str">
        <f>IF(Hoja1!M8=1,Hoja1!A8,0)</f>
        <v>Flight activated</v>
      </c>
      <c r="B8" s="26" t="str">
        <f>VLOOKUP(Hoja1!B8,Data!$A$1:$B$500,2,0)</f>
        <v>Aeromexico</v>
      </c>
      <c r="C8" s="26" t="str">
        <f>Hoja1!C8</f>
        <v>E90</v>
      </c>
      <c r="D8" t="str">
        <f>Hoja1!D8</f>
        <v>AM 871</v>
      </c>
      <c r="E8" s="27">
        <f>IF(Hoja1!M8=1,Hoja1!E8,0)</f>
        <v>45953.885416666664</v>
      </c>
      <c r="F8" s="26" t="str">
        <f>VLOOKUP(Hoja1!F8,Data!$D$1:$E$500,2,0)</f>
        <v>Veracruz</v>
      </c>
      <c r="G8" s="26">
        <f>Hoja1!G8</f>
        <v>3</v>
      </c>
      <c r="H8" s="26" t="str">
        <f>Hoja1!H8</f>
        <v>111B</v>
      </c>
      <c r="I8" t="str">
        <f>Hoja1!I8</f>
        <v>AM 592</v>
      </c>
      <c r="J8" t="str">
        <f>VLOOKUP(Hoja1!J8,Data!$G$1:$H$501,2,0)</f>
        <v>Tulum</v>
      </c>
      <c r="K8" s="21">
        <f>IF(Hoja1!M8=1,Hoja1!K8,0)</f>
        <v>45954.354861111111</v>
      </c>
      <c r="L8" t="str">
        <f>IF(Hoja1!M8=1,Hoja1!L8:$N9,0)</f>
        <v>J</v>
      </c>
      <c r="M8">
        <f t="shared" si="2"/>
        <v>1</v>
      </c>
      <c r="N8">
        <f t="shared" si="3"/>
        <v>1</v>
      </c>
      <c r="O8">
        <f>IF(N8="","",MAX(O$1:O7)+1)</f>
        <v>6</v>
      </c>
    </row>
    <row r="9" spans="1:15" x14ac:dyDescent="0.25">
      <c r="A9">
        <f>IF(Hoja1!M9=1,Hoja1!A9,0)</f>
        <v>0</v>
      </c>
      <c r="B9" s="26" t="str">
        <f>VLOOKUP(Hoja1!B9,Data!$A$1:$B$500,2,0)</f>
        <v>Aerounión</v>
      </c>
      <c r="C9" s="26">
        <f>Hoja1!C9</f>
        <v>333</v>
      </c>
      <c r="D9" t="str">
        <f>Hoja1!D9</f>
        <v>6R 7089</v>
      </c>
      <c r="E9" s="27">
        <f>IF(Hoja1!M9=1,Hoja1!E9,0)</f>
        <v>0</v>
      </c>
      <c r="F9" s="26" t="str">
        <f>VLOOKUP(Hoja1!F9,Data!$D$1:$E$500,2,0)</f>
        <v>Guadalajara</v>
      </c>
      <c r="G9" s="26" t="str">
        <f>Hoja1!G9</f>
        <v>---</v>
      </c>
      <c r="H9" s="26">
        <f>Hoja1!H9</f>
        <v>603</v>
      </c>
      <c r="I9" t="str">
        <f>Hoja1!I9</f>
        <v>6R 7089</v>
      </c>
      <c r="J9" t="str">
        <f>VLOOKUP(Hoja1!J9,Data!$G$1:$H$501,2,0)</f>
        <v>San Jose</v>
      </c>
      <c r="K9" s="21">
        <f>IF(Hoja1!M9=1,Hoja1!K9,0)</f>
        <v>0</v>
      </c>
      <c r="L9">
        <f>IF(Hoja1!M9=1,Hoja1!L9:$N10,0)</f>
        <v>0</v>
      </c>
      <c r="M9">
        <f t="shared" si="2"/>
        <v>0</v>
      </c>
      <c r="N9" t="str">
        <f t="shared" si="3"/>
        <v/>
      </c>
      <c r="O9" t="str">
        <f>IF(N9="","",MAX(O$1:O8)+1)</f>
        <v/>
      </c>
    </row>
    <row r="10" spans="1:15" x14ac:dyDescent="0.25">
      <c r="A10" t="str">
        <f>IF(Hoja1!M10=1,Hoja1!A10,0)</f>
        <v>Departed from previous airport</v>
      </c>
      <c r="B10" s="26" t="str">
        <f>VLOOKUP(Hoja1!B10,Data!$A$1:$B$500,2,0)</f>
        <v>Volaris</v>
      </c>
      <c r="C10" s="26">
        <f>Hoja1!C10</f>
        <v>320</v>
      </c>
      <c r="D10" t="str">
        <f>Hoja1!D10</f>
        <v>Y4 3534</v>
      </c>
      <c r="E10" s="27">
        <f>IF(Hoja1!M10=1,Hoja1!E10,0)</f>
        <v>45953.95</v>
      </c>
      <c r="F10" s="26" t="str">
        <f>VLOOKUP(Hoja1!F10,Data!$D$1:$E$500,2,0)</f>
        <v>Cancun</v>
      </c>
      <c r="G10" s="26">
        <f>Hoja1!G10</f>
        <v>2</v>
      </c>
      <c r="H10" s="26" t="str">
        <f>Hoja1!H10</f>
        <v>109A</v>
      </c>
      <c r="I10" t="str">
        <f>Hoja1!I10</f>
        <v>Y4 7110</v>
      </c>
      <c r="J10" t="str">
        <f>VLOOKUP(Hoja1!J10,Data!$G$1:$H$501,2,0)</f>
        <v>Merida</v>
      </c>
      <c r="K10" s="21">
        <f>IF(Hoja1!M10=1,Hoja1!K10,0)</f>
        <v>45954.290277777778</v>
      </c>
      <c r="L10" t="str">
        <f>IF(Hoja1!M10=1,Hoja1!L10:$N11,0)</f>
        <v>J</v>
      </c>
      <c r="M10">
        <f t="shared" si="2"/>
        <v>1</v>
      </c>
      <c r="N10">
        <f t="shared" si="3"/>
        <v>1</v>
      </c>
      <c r="O10">
        <f>IF(N10="","",MAX(O$1:O9)+1)</f>
        <v>7</v>
      </c>
    </row>
    <row r="11" spans="1:15" x14ac:dyDescent="0.25">
      <c r="A11" t="str">
        <f>IF(Hoja1!M11=1,Hoja1!A11,0)</f>
        <v>Departed from previous airport</v>
      </c>
      <c r="B11" s="26" t="str">
        <f>VLOOKUP(Hoja1!B11,Data!$A$1:$B$500,2,0)</f>
        <v xml:space="preserve">Viva </v>
      </c>
      <c r="C11" s="26">
        <f>Hoja1!C11</f>
        <v>320</v>
      </c>
      <c r="D11" t="str">
        <f>Hoja1!D11</f>
        <v>VB 9407</v>
      </c>
      <c r="E11" s="27">
        <f>IF(Hoja1!M11=1,Hoja1!E11,0)</f>
        <v>45953.961805555555</v>
      </c>
      <c r="F11" s="26" t="str">
        <f>VLOOKUP(Hoja1!F11,Data!$D$1:$E$500,2,0)</f>
        <v>Monterrey</v>
      </c>
      <c r="G11" s="26">
        <f>Hoja1!G11</f>
        <v>1</v>
      </c>
      <c r="H11" s="26" t="str">
        <f>Hoja1!H11</f>
        <v>107A</v>
      </c>
      <c r="I11" t="str">
        <f>Hoja1!I11</f>
        <v>VB 9520</v>
      </c>
      <c r="J11" t="str">
        <f>VLOOKUP(Hoja1!J11,Data!$G$1:$H$501,2,0)</f>
        <v>Guadalajara</v>
      </c>
      <c r="K11" s="21">
        <f>IF(Hoja1!M11=1,Hoja1!K11,0)</f>
        <v>45954.25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8</v>
      </c>
    </row>
    <row r="12" spans="1:15" x14ac:dyDescent="0.25">
      <c r="A12">
        <f>IF(Hoja1!M12=1,Hoja1!A12,0)</f>
        <v>0</v>
      </c>
      <c r="B12" s="26" t="str">
        <f>VLOOKUP(Hoja1!B12,Data!$A$1:$B$500,2,0)</f>
        <v>Estafeta</v>
      </c>
      <c r="C12" s="26">
        <f>Hoja1!C12</f>
        <v>734</v>
      </c>
      <c r="D12" t="str">
        <f>Hoja1!D12</f>
        <v>E7 610</v>
      </c>
      <c r="E12" s="27">
        <f>IF(Hoja1!M12=1,Hoja1!E12,0)</f>
        <v>0</v>
      </c>
      <c r="F12" s="26" t="str">
        <f>VLOOKUP(Hoja1!F12,Data!$D$1:$E$500,2,0)</f>
        <v>Merida</v>
      </c>
      <c r="G12" s="26" t="str">
        <f>Hoja1!G12</f>
        <v>---</v>
      </c>
      <c r="H12" s="26" t="str">
        <f>Hoja1!H12</f>
        <v>601B</v>
      </c>
      <c r="I12" t="str">
        <f>Hoja1!I12</f>
        <v>E7 610</v>
      </c>
      <c r="J12" t="str">
        <f>VLOOKUP(Hoja1!J12,Data!$G$1:$H$501,2,0)</f>
        <v>San Luis Potosi</v>
      </c>
      <c r="K12" s="21">
        <f>IF(Hoja1!M12=1,Hoja1!K12,0)</f>
        <v>0</v>
      </c>
      <c r="L12">
        <f>IF(Hoja1!M12=1,Hoja1!L12:$N13,0)</f>
        <v>0</v>
      </c>
      <c r="M12">
        <f t="shared" si="2"/>
        <v>0</v>
      </c>
      <c r="N12" t="str">
        <f t="shared" si="3"/>
        <v/>
      </c>
      <c r="O12" t="str">
        <f>IF(N12="","",MAX(O$1:O11)+1)</f>
        <v/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2288</v>
      </c>
      <c r="E13" s="27">
        <f>IF(Hoja1!M13=1,Hoja1!E13,0)</f>
        <v>45953.975694444445</v>
      </c>
      <c r="F13" s="26" t="str">
        <f>VLOOKUP(Hoja1!F13,Data!$D$1:$E$500,2,0)</f>
        <v>Cancun</v>
      </c>
      <c r="G13" s="26">
        <f>Hoja1!G13</f>
        <v>2</v>
      </c>
      <c r="H13" s="26">
        <f>Hoja1!H13</f>
        <v>505</v>
      </c>
      <c r="I13" t="str">
        <f>Hoja1!I13</f>
        <v>VB 2281</v>
      </c>
      <c r="J13" t="str">
        <f>VLOOKUP(Hoja1!J13,Data!$G$1:$H$501,2,0)</f>
        <v>Cancun</v>
      </c>
      <c r="K13" s="21">
        <f>IF(Hoja1!M13=1,Hoja1!K13,0)</f>
        <v>45954.260416666664</v>
      </c>
      <c r="L13" t="str">
        <f>IF(Hoja1!M13=1,Hoja1!L13:$N14,0)</f>
        <v>J</v>
      </c>
      <c r="M13">
        <f t="shared" si="2"/>
        <v>1</v>
      </c>
      <c r="N13">
        <f t="shared" si="3"/>
        <v>1</v>
      </c>
      <c r="O13">
        <f>IF(N13="","",MAX(O$1:O12)+1)</f>
        <v>9</v>
      </c>
    </row>
    <row r="14" spans="1:15" x14ac:dyDescent="0.25">
      <c r="A14" t="str">
        <f>IF(Hoja1!M14=1,Hoja1!A14,0)</f>
        <v>Flight scheduled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9405</v>
      </c>
      <c r="E14" s="27">
        <f>IF(Hoja1!M14=1,Hoja1!E14,0)</f>
        <v>45953.986111111109</v>
      </c>
      <c r="F14" s="26" t="str">
        <f>VLOOKUP(Hoja1!F14,Data!$D$1:$E$500,2,0)</f>
        <v>Monterrey</v>
      </c>
      <c r="G14" s="26">
        <f>Hoja1!G14</f>
        <v>1</v>
      </c>
      <c r="H14" s="26" t="str">
        <f>Hoja1!H14</f>
        <v>106B</v>
      </c>
      <c r="I14" t="str">
        <f>Hoja1!I14</f>
        <v>VB 7382</v>
      </c>
      <c r="J14" t="str">
        <f>VLOOKUP(Hoja1!J14,Data!$G$1:$H$501,2,0)</f>
        <v>Monterrey</v>
      </c>
      <c r="K14" s="21">
        <f>IF(Hoja1!M14=1,Hoja1!K14,0)</f>
        <v>45954.25</v>
      </c>
      <c r="L14" t="str">
        <f>IF(Hoja1!M14=1,Hoja1!L14:$N15,0)</f>
        <v>J</v>
      </c>
      <c r="M14">
        <f t="shared" si="2"/>
        <v>1</v>
      </c>
      <c r="N14">
        <f t="shared" si="3"/>
        <v>1</v>
      </c>
      <c r="O14">
        <f>IF(N14="","",MAX(O$1:O13)+1)</f>
        <v>10</v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IF(Hoja1!M15=1,Hoja1!E15,0)</f>
        <v>45953.996527777781</v>
      </c>
      <c r="F15" s="26" t="str">
        <f>VLOOKUP(Hoja1!F15,Data!$D$1:$E$500,2,0)</f>
        <v>Guadalajara</v>
      </c>
      <c r="G15" s="26">
        <f>Hoja1!G15</f>
        <v>3</v>
      </c>
      <c r="H15" s="26" t="str">
        <f>Hoja1!H15</f>
        <v>106A</v>
      </c>
      <c r="I15" t="str">
        <f>Hoja1!I15</f>
        <v>VB 9410</v>
      </c>
      <c r="J15" t="str">
        <f>VLOOKUP(Hoja1!J15,Data!$G$1:$H$501,2,0)</f>
        <v>Merida</v>
      </c>
      <c r="K15" s="21">
        <f>IF(Hoja1!M15=1,Hoja1!K15,0)</f>
        <v>45954.25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11</v>
      </c>
    </row>
    <row r="16" spans="1:15" x14ac:dyDescent="0.25">
      <c r="A16" t="str">
        <f>IF(Hoja1!M16=1,Hoja1!A16,0)</f>
        <v>Departed from previous airport</v>
      </c>
      <c r="B16" s="26" t="str">
        <f>VLOOKUP(Hoja1!B16,Data!$A$1:$B$500,2,0)</f>
        <v>Volaris</v>
      </c>
      <c r="C16" s="26" t="str">
        <f>Hoja1!C16</f>
        <v>32N</v>
      </c>
      <c r="D16" t="str">
        <f>Hoja1!D16</f>
        <v>Y4 3296</v>
      </c>
      <c r="E16" s="27">
        <f>IF(Hoja1!M16=1,Hoja1!E16,0)</f>
        <v>45954.039583333331</v>
      </c>
      <c r="F16" s="26" t="str">
        <f>VLOOKUP(Hoja1!F16,Data!$D$1:$E$500,2,0)</f>
        <v>Tijuana</v>
      </c>
      <c r="G16" s="26">
        <f>Hoja1!G16</f>
        <v>3</v>
      </c>
      <c r="H16" s="26" t="str">
        <f>Hoja1!H16</f>
        <v>109B</v>
      </c>
      <c r="I16" t="str">
        <f>Hoja1!I16</f>
        <v>Y4 3297</v>
      </c>
      <c r="J16" t="str">
        <f>VLOOKUP(Hoja1!J16,Data!$G$1:$H$501,2,0)</f>
        <v>Tijuana</v>
      </c>
      <c r="K16" s="21">
        <f>IF(Hoja1!M16=1,Hoja1!K16,0)</f>
        <v>45954.099305555559</v>
      </c>
      <c r="L16" t="str">
        <f>IF(Hoja1!M16=1,Hoja1!L16:$N17,0)</f>
        <v>J</v>
      </c>
      <c r="M16">
        <f t="shared" si="2"/>
        <v>1</v>
      </c>
      <c r="N16">
        <f t="shared" si="3"/>
        <v>1</v>
      </c>
      <c r="O16">
        <f>IF(N16="","",MAX(O$1:O15)+1)</f>
        <v>12</v>
      </c>
    </row>
    <row r="17" spans="1:15" x14ac:dyDescent="0.25">
      <c r="A17">
        <f>IF(Hoja1!M17=1,Hoja1!A17,0)</f>
        <v>0</v>
      </c>
      <c r="B17" s="26" t="str">
        <f>VLOOKUP(Hoja1!B17,Data!$A$1:$B$500,2,0)</f>
        <v>Emirates Airlines</v>
      </c>
      <c r="C17" s="26" t="str">
        <f>Hoja1!C17</f>
        <v>77F</v>
      </c>
      <c r="D17" t="str">
        <f>Hoja1!D17</f>
        <v>EK 9935</v>
      </c>
      <c r="E17" s="27">
        <f>IF(Hoja1!M17=1,Hoja1!E17,0)</f>
        <v>0</v>
      </c>
      <c r="F17" s="26" t="str">
        <f>VLOOKUP(Hoja1!F17,Data!$D$1:$E$500,2,0)</f>
        <v>Frankfurt</v>
      </c>
      <c r="G17" s="26" t="str">
        <f>Hoja1!G17</f>
        <v>---</v>
      </c>
      <c r="H17" s="26" t="str">
        <f>Hoja1!H17</f>
        <v>605A</v>
      </c>
      <c r="I17" t="str">
        <f>Hoja1!I17</f>
        <v>EK 9936</v>
      </c>
      <c r="J17" t="str">
        <f>VLOOKUP(Hoja1!J17,Data!$G$1:$H$501,2,0)</f>
        <v>Houston</v>
      </c>
      <c r="K17" s="21">
        <f>IF(Hoja1!M17=1,Hoja1!K17,0)</f>
        <v>0</v>
      </c>
      <c r="L17">
        <f>IF(Hoja1!M17=1,Hoja1!L17:$N18,0)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>
        <f>IF(Hoja1!M18=1,Hoja1!A18,0)</f>
        <v>0</v>
      </c>
      <c r="B18" s="26" t="str">
        <f>VLOOKUP(Hoja1!B18,Data!$A$1:$B$500,2,0)</f>
        <v>Air Canada</v>
      </c>
      <c r="C18" s="26">
        <f>Hoja1!C18</f>
        <v>763</v>
      </c>
      <c r="D18" t="str">
        <f>Hoja1!D18</f>
        <v>AC 7242</v>
      </c>
      <c r="E18" s="27">
        <f>IF(Hoja1!M18=1,Hoja1!E18,0)</f>
        <v>0</v>
      </c>
      <c r="F18" s="26" t="str">
        <f>VLOOKUP(Hoja1!F18,Data!$D$1:$E$500,2,0)</f>
        <v>Toronto</v>
      </c>
      <c r="G18" s="26" t="str">
        <f>Hoja1!G18</f>
        <v>---</v>
      </c>
      <c r="H18" s="26" t="str">
        <f>Hoja1!H18</f>
        <v>601A</v>
      </c>
      <c r="I18" t="str">
        <f>Hoja1!I18</f>
        <v>AC 7242</v>
      </c>
      <c r="J18" t="str">
        <f>VLOOKUP(Hoja1!J18,Data!$G$1:$H$501,2,0)</f>
        <v>Guadalajara</v>
      </c>
      <c r="K18" s="21">
        <f>IF(Hoja1!M18=1,Hoja1!K18,0)</f>
        <v>0</v>
      </c>
      <c r="L18">
        <f>IF(Hoja1!M18=1,Hoja1!L18:$N19,0)</f>
        <v>0</v>
      </c>
      <c r="M18">
        <f t="shared" si="2"/>
        <v>0</v>
      </c>
      <c r="N18" t="str">
        <f t="shared" si="3"/>
        <v/>
      </c>
      <c r="O18" t="str">
        <f>IF(N18="","",MAX(O$1:O17)+1)</f>
        <v/>
      </c>
    </row>
    <row r="19" spans="1:15" x14ac:dyDescent="0.25">
      <c r="A19" t="str">
        <f>IF(Hoja1!M19=1,Hoja1!A19,0)</f>
        <v>Flight scheduled</v>
      </c>
      <c r="B19" s="26" t="str">
        <f>VLOOKUP(Hoja1!B19,Data!$A$1:$B$500,2,0)</f>
        <v xml:space="preserve">Mexicana de Aviación </v>
      </c>
      <c r="C19" s="26" t="str">
        <f>Hoja1!C19</f>
        <v>E95</v>
      </c>
      <c r="D19" t="str">
        <f>Hoja1!D19</f>
        <v>XN 1205</v>
      </c>
      <c r="E19" s="27">
        <f>IF(Hoja1!M19=1,Hoja1!E19,0)</f>
        <v>45954.134722222225</v>
      </c>
      <c r="F19" s="26" t="str">
        <f>VLOOKUP(Hoja1!F19,Data!$D$1:$E$500,2,0)</f>
        <v>Tijuana</v>
      </c>
      <c r="G19" s="26">
        <f>Hoja1!G19</f>
        <v>2</v>
      </c>
      <c r="H19" s="26" t="str">
        <f>Hoja1!H19</f>
        <v>108B</v>
      </c>
      <c r="I19" t="str">
        <f>Hoja1!I19</f>
        <v>XN 1260</v>
      </c>
      <c r="J19" t="str">
        <f>VLOOKUP(Hoja1!J19,Data!$G$1:$H$501,2,0)</f>
        <v>Mazatlan</v>
      </c>
      <c r="K19" s="21">
        <f>IF(Hoja1!M19=1,Hoja1!K19,0)</f>
        <v>45954.357638888891</v>
      </c>
      <c r="L19" t="str">
        <f>IF(Hoja1!M19=1,Hoja1!L19:$N20,0)</f>
        <v>J</v>
      </c>
      <c r="M19">
        <f t="shared" si="2"/>
        <v>1</v>
      </c>
      <c r="N19">
        <f t="shared" si="3"/>
        <v>1</v>
      </c>
      <c r="O19">
        <f>IF(N19="","",MAX(O$1:O18)+1)</f>
        <v>13</v>
      </c>
    </row>
    <row r="20" spans="1:15" x14ac:dyDescent="0.25">
      <c r="A20">
        <f>IF(Hoja1!M20=1,Hoja1!A20,0)</f>
        <v>0</v>
      </c>
      <c r="B20" s="26" t="str">
        <f>VLOOKUP(Hoja1!B20,Data!$A$1:$B$500,2,0)</f>
        <v>Kalitta Air</v>
      </c>
      <c r="C20" s="26" t="str">
        <f>Hoja1!C20</f>
        <v>74Y</v>
      </c>
      <c r="D20" t="str">
        <f>Hoja1!D20</f>
        <v>K4 535</v>
      </c>
      <c r="E20" s="27">
        <f>IF(Hoja1!M20=1,Hoja1!E20,0)</f>
        <v>0</v>
      </c>
      <c r="F20" s="26" t="str">
        <f>VLOOKUP(Hoja1!F20,Data!$D$1:$E$500,2,0)</f>
        <v>Anchorage</v>
      </c>
      <c r="G20" s="26" t="str">
        <f>Hoja1!G20</f>
        <v>---</v>
      </c>
      <c r="H20" s="26">
        <f>Hoja1!H20</f>
        <v>603</v>
      </c>
      <c r="I20" t="str">
        <f>Hoja1!I20</f>
        <v>K4 9164</v>
      </c>
      <c r="J20" t="str">
        <f>VLOOKUP(Hoja1!J20,Data!$G$1:$H$501,2,0)</f>
        <v>Dover Air Force Base</v>
      </c>
      <c r="K20" s="21">
        <f>IF(Hoja1!M20=1,Hoja1!K20,0)</f>
        <v>0</v>
      </c>
      <c r="L20">
        <f>IF(Hoja1!M20=1,Hoja1!L20:$N21,0)</f>
        <v>0</v>
      </c>
      <c r="M20">
        <f t="shared" si="2"/>
        <v>0</v>
      </c>
      <c r="N20" t="str">
        <f t="shared" si="3"/>
        <v/>
      </c>
      <c r="O20" t="str">
        <f>IF(N20="","",MAX(O$1:O19)+1)</f>
        <v/>
      </c>
    </row>
    <row r="21" spans="1:15" x14ac:dyDescent="0.25">
      <c r="A21">
        <f>IF(Hoja1!M21=1,Hoja1!A21,0)</f>
        <v>0</v>
      </c>
      <c r="B21" s="26" t="str">
        <f>VLOOKUP(Hoja1!B21,Data!$A$1:$B$500,2,0)</f>
        <v>Estafeta</v>
      </c>
      <c r="C21" s="26">
        <f>Hoja1!C21</f>
        <v>734</v>
      </c>
      <c r="D21" t="str">
        <f>Hoja1!D21</f>
        <v>E7 615</v>
      </c>
      <c r="E21" s="27">
        <f>IF(Hoja1!M21=1,Hoja1!E21,0)</f>
        <v>0</v>
      </c>
      <c r="F21" s="26" t="str">
        <f>VLOOKUP(Hoja1!F21,Data!$D$1:$E$500,2,0)</f>
        <v>San Luis Potosi</v>
      </c>
      <c r="G21" s="26" t="str">
        <f>Hoja1!G21</f>
        <v>---</v>
      </c>
      <c r="H21" s="26" t="str">
        <f>Hoja1!H21</f>
        <v>601B</v>
      </c>
      <c r="I21" t="str">
        <f>Hoja1!I21</f>
        <v>E7 615</v>
      </c>
      <c r="J21" t="str">
        <f>VLOOKUP(Hoja1!J21,Data!$G$1:$H$501,2,0)</f>
        <v>Merida</v>
      </c>
      <c r="K21" s="21">
        <f>IF(Hoja1!M21=1,Hoja1!K21,0)</f>
        <v>0</v>
      </c>
      <c r="L21">
        <f>IF(Hoja1!M21=1,Hoja1!L21:$N22,0)</f>
        <v>0</v>
      </c>
      <c r="M21">
        <f t="shared" si="2"/>
        <v>0</v>
      </c>
      <c r="N21" t="str">
        <f t="shared" si="3"/>
        <v/>
      </c>
      <c r="O21" t="str">
        <f>IF(N21="","",MAX(O$1:O20)+1)</f>
        <v/>
      </c>
    </row>
    <row r="22" spans="1:15" x14ac:dyDescent="0.25">
      <c r="A22" t="str">
        <f>IF(Hoja1!M22=1,Hoja1!A22,0)</f>
        <v>Flight scheduled</v>
      </c>
      <c r="B22" s="26" t="str">
        <f>VLOOKUP(Hoja1!B22,Data!$A$1:$B$500,2,0)</f>
        <v xml:space="preserve">Viva </v>
      </c>
      <c r="C22" s="26">
        <f>Hoja1!C22</f>
        <v>320</v>
      </c>
      <c r="D22" t="str">
        <f>Hoja1!D22</f>
        <v>VB 771</v>
      </c>
      <c r="E22" s="27">
        <f>IF(Hoja1!M22=1,Hoja1!E22,0)</f>
        <v>45954.225694444445</v>
      </c>
      <c r="F22" s="26" t="str">
        <f>VLOOKUP(Hoja1!F22,Data!$D$1:$E$500,2,0)</f>
        <v>Bogota</v>
      </c>
      <c r="G22" s="26">
        <f>Hoja1!G22</f>
        <v>6</v>
      </c>
      <c r="H22" s="26" t="str">
        <f>Hoja1!H22</f>
        <v>114A</v>
      </c>
      <c r="I22" t="str">
        <f>Hoja1!I22</f>
        <v>VB 9532</v>
      </c>
      <c r="J22" t="str">
        <f>VLOOKUP(Hoja1!J22,Data!$G$1:$H$501,2,0)</f>
        <v>Matamoros</v>
      </c>
      <c r="K22" s="21">
        <f>IF(Hoja1!M22=1,Hoja1!K22,0)</f>
        <v>45954.277777777781</v>
      </c>
      <c r="L22" t="str">
        <f>IF(Hoja1!M22=1,Hoja1!L22:$N23,0)</f>
        <v>J</v>
      </c>
      <c r="M22">
        <f t="shared" si="2"/>
        <v>1</v>
      </c>
      <c r="N22">
        <f t="shared" si="3"/>
        <v>1</v>
      </c>
      <c r="O22">
        <f>IF(N22="","",MAX(O$1:O21)+1)</f>
        <v>14</v>
      </c>
    </row>
    <row r="23" spans="1:15" x14ac:dyDescent="0.25">
      <c r="A23">
        <f>IF(Hoja1!M23=1,Hoja1!A23,0)</f>
        <v>0</v>
      </c>
      <c r="B23" s="26" t="str">
        <f>VLOOKUP(Hoja1!B23,Data!$A$1:$B$500,2,0)</f>
        <v>Estafeta</v>
      </c>
      <c r="C23" s="26">
        <f>Hoja1!C23</f>
        <v>734</v>
      </c>
      <c r="D23" t="str">
        <f>Hoja1!D23</f>
        <v>E7 1710</v>
      </c>
      <c r="E23" s="27">
        <f>IF(Hoja1!M23=1,Hoja1!E23,0)</f>
        <v>0</v>
      </c>
      <c r="F23" s="26" t="str">
        <f>VLOOKUP(Hoja1!F23,Data!$D$1:$E$500,2,0)</f>
        <v>San Luis Potosi</v>
      </c>
      <c r="G23" s="26" t="str">
        <f>Hoja1!G23</f>
        <v>---</v>
      </c>
      <c r="H23" s="26" t="str">
        <f>Hoja1!H23</f>
        <v>134B</v>
      </c>
      <c r="I23" t="str">
        <f>Hoja1!I23</f>
        <v>E7 1711</v>
      </c>
      <c r="J23" t="str">
        <f>VLOOKUP(Hoja1!J23,Data!$G$1:$H$501,2,0)</f>
        <v>Villahermosa</v>
      </c>
      <c r="K23" s="21">
        <f>IF(Hoja1!M23=1,Hoja1!K23,0)</f>
        <v>0</v>
      </c>
      <c r="L23">
        <f>IF(Hoja1!M23=1,Hoja1!L23:$N24,0)</f>
        <v>0</v>
      </c>
      <c r="M23">
        <f t="shared" si="2"/>
        <v>0</v>
      </c>
      <c r="N23" t="str">
        <f t="shared" si="3"/>
        <v/>
      </c>
      <c r="O23" t="str">
        <f>IF(N23="","",MAX(O$1:O22)+1)</f>
        <v/>
      </c>
    </row>
    <row r="24" spans="1:15" x14ac:dyDescent="0.25">
      <c r="A24">
        <f>IF(Hoja1!M24=1,Hoja1!A24,0)</f>
        <v>0</v>
      </c>
      <c r="B24" s="26" t="str">
        <f>VLOOKUP(Hoja1!B24,Data!$A$1:$B$500,2,0)</f>
        <v>MasAir</v>
      </c>
      <c r="C24" s="26">
        <f>Hoja1!C24</f>
        <v>333</v>
      </c>
      <c r="D24" t="str">
        <f>Hoja1!D24</f>
        <v>M7 8750</v>
      </c>
      <c r="E24" s="27">
        <f>IF(Hoja1!M24=1,Hoja1!E24,0)</f>
        <v>0</v>
      </c>
      <c r="F24" s="26" t="str">
        <f>VLOOKUP(Hoja1!F24,Data!$D$1:$E$500,2,0)</f>
        <v>Quito</v>
      </c>
      <c r="G24" s="26" t="str">
        <f>Hoja1!G24</f>
        <v>---</v>
      </c>
      <c r="H24" s="26">
        <f>Hoja1!H24</f>
        <v>602</v>
      </c>
      <c r="I24" t="str">
        <f>Hoja1!I24</f>
        <v>M7 8860</v>
      </c>
      <c r="J24" t="str">
        <f>VLOOKUP(Hoja1!J24,Data!$G$1:$H$501,2,0)</f>
        <v>Los Angeles</v>
      </c>
      <c r="K24" s="21">
        <f>IF(Hoja1!M24=1,Hoja1!K24,0)</f>
        <v>0</v>
      </c>
      <c r="L24">
        <f>IF(Hoja1!M24=1,Hoja1!L24:$N25,0)</f>
        <v>0</v>
      </c>
      <c r="M24">
        <f t="shared" si="2"/>
        <v>0</v>
      </c>
      <c r="N24" t="str">
        <f t="shared" si="3"/>
        <v/>
      </c>
      <c r="O24" t="str">
        <f>IF(N24="","",MAX(O$1:O23)+1)</f>
        <v/>
      </c>
    </row>
    <row r="25" spans="1:15" x14ac:dyDescent="0.25">
      <c r="A25">
        <f>IF(Hoja1!M25=1,Hoja1!A25,0)</f>
        <v>0</v>
      </c>
      <c r="B25" s="26" t="str">
        <f>VLOOKUP(Hoja1!B25,Data!$A$1:$B$500,2,0)</f>
        <v>Cathay Pacific</v>
      </c>
      <c r="C25" s="26" t="str">
        <f>Hoja1!C25</f>
        <v>74N</v>
      </c>
      <c r="D25" t="str">
        <f>Hoja1!D25</f>
        <v>CX 096</v>
      </c>
      <c r="E25" s="27">
        <f>IF(Hoja1!M25=1,Hoja1!E25,0)</f>
        <v>0</v>
      </c>
      <c r="F25" s="26" t="str">
        <f>VLOOKUP(Hoja1!F25,Data!$D$1:$E$500,2,0)</f>
        <v>Anchorage</v>
      </c>
      <c r="G25" s="26" t="str">
        <f>Hoja1!G25</f>
        <v>---</v>
      </c>
      <c r="H25" s="26">
        <f>Hoja1!H25</f>
        <v>604</v>
      </c>
      <c r="I25" t="str">
        <f>Hoja1!I25</f>
        <v>CX 097</v>
      </c>
      <c r="J25" t="str">
        <f>VLOOKUP(Hoja1!J25,Data!$G$1:$H$501,2,0)</f>
        <v>Guadalajara</v>
      </c>
      <c r="K25" s="21">
        <f>IF(Hoja1!M25=1,Hoja1!K25,0)</f>
        <v>0</v>
      </c>
      <c r="L25">
        <f>IF(Hoja1!M25=1,Hoja1!L25:$N26,0)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25">
      <c r="A26">
        <f>IF(Hoja1!M26=1,Hoja1!A26,0)</f>
        <v>0</v>
      </c>
      <c r="B26" s="26" t="str">
        <f>VLOOKUP(Hoja1!B26,Data!$A$1:$B$500,2,0)</f>
        <v>United Parcel Service</v>
      </c>
      <c r="C26" s="26">
        <f>Hoja1!C26</f>
        <v>763</v>
      </c>
      <c r="D26" t="str">
        <f>Hoja1!D26</f>
        <v>5X 320</v>
      </c>
      <c r="E26" s="27">
        <f>IF(Hoja1!M26=1,Hoja1!E26,0)</f>
        <v>0</v>
      </c>
      <c r="F26" s="26" t="str">
        <f>VLOOKUP(Hoja1!F26,Data!$D$1:$E$500,2,0)</f>
        <v>Louisville</v>
      </c>
      <c r="G26" s="26" t="str">
        <f>Hoja1!G26</f>
        <v>---</v>
      </c>
      <c r="H26" s="26" t="str">
        <f>Hoja1!H26</f>
        <v>601B</v>
      </c>
      <c r="I26" t="str">
        <f>Hoja1!I26</f>
        <v>5X 321</v>
      </c>
      <c r="J26" t="str">
        <f>VLOOKUP(Hoja1!J26,Data!$G$1:$H$501,2,0)</f>
        <v>Louisville</v>
      </c>
      <c r="K26" s="21">
        <f>IF(Hoja1!M26=1,Hoja1!K26,0)</f>
        <v>0</v>
      </c>
      <c r="L26">
        <f>IF(Hoja1!M26=1,Hoja1!L26:$N27,0)</f>
        <v>0</v>
      </c>
      <c r="M26">
        <f t="shared" si="2"/>
        <v>0</v>
      </c>
      <c r="N26" t="str">
        <f t="shared" si="3"/>
        <v/>
      </c>
      <c r="O26" t="str">
        <f>IF(N26="","",MAX(O$1:O25)+1)</f>
        <v/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7240</v>
      </c>
      <c r="E27" s="27">
        <f>IF(Hoja1!M27=1,Hoja1!E27,0)</f>
        <v>45954.309027777781</v>
      </c>
      <c r="F27" s="26" t="str">
        <f>VLOOKUP(Hoja1!F27,Data!$D$1:$E$500,2,0)</f>
        <v>Guadalajara</v>
      </c>
      <c r="G27" s="26">
        <f>Hoja1!G27</f>
        <v>1</v>
      </c>
      <c r="H27" s="26" t="str">
        <f>Hoja1!H27</f>
        <v>106A</v>
      </c>
      <c r="I27" t="str">
        <f>Hoja1!I27</f>
        <v>VB 7240</v>
      </c>
      <c r="J27" t="str">
        <f>VLOOKUP(Hoja1!J27,Data!$G$1:$H$501,2,0)</f>
        <v>Tulum</v>
      </c>
      <c r="K27" s="21">
        <f>IF(Hoja1!M27=1,Hoja1!K27,0)</f>
        <v>45954.329861111109</v>
      </c>
      <c r="L27" t="str">
        <f>IF(Hoja1!M27=1,Hoja1!L27:$N28,0)</f>
        <v>J</v>
      </c>
      <c r="M27">
        <f t="shared" si="2"/>
        <v>1</v>
      </c>
      <c r="N27">
        <f t="shared" si="3"/>
        <v>1</v>
      </c>
      <c r="O27">
        <f>IF(N27="","",MAX(O$1:O26)+1)</f>
        <v>15</v>
      </c>
    </row>
    <row r="28" spans="1:15" x14ac:dyDescent="0.25">
      <c r="A28" t="str">
        <f>IF(Hoja1!M28=1,Hoja1!A28,0)</f>
        <v>Flight scheduled</v>
      </c>
      <c r="B28" s="26" t="str">
        <f>VLOOKUP(Hoja1!B28,Data!$A$1:$B$500,2,0)</f>
        <v xml:space="preserve">Viva </v>
      </c>
      <c r="C28" s="26">
        <f>Hoja1!C28</f>
        <v>320</v>
      </c>
      <c r="D28" t="str">
        <f>Hoja1!D28</f>
        <v>VB 7344</v>
      </c>
      <c r="E28" s="27">
        <f>IF(Hoja1!M28=1,Hoja1!E28,0)</f>
        <v>45954.3125</v>
      </c>
      <c r="F28" s="26" t="str">
        <f>VLOOKUP(Hoja1!F28,Data!$D$1:$E$500,2,0)</f>
        <v xml:space="preserve">Bajio </v>
      </c>
      <c r="G28" s="26">
        <f>Hoja1!G28</f>
        <v>1</v>
      </c>
      <c r="H28" s="26">
        <f>Hoja1!H28</f>
        <v>503</v>
      </c>
      <c r="I28" t="str">
        <f>Hoja1!I28</f>
        <v>VB 7344</v>
      </c>
      <c r="J28" t="str">
        <f>VLOOKUP(Hoja1!J28,Data!$G$1:$H$501,2,0)</f>
        <v>Chihuahua</v>
      </c>
      <c r="K28" s="21">
        <f>IF(Hoja1!M28=1,Hoja1!K28,0)</f>
        <v>45954.333333333336</v>
      </c>
      <c r="L28" t="str">
        <f>IF(Hoja1!M28=1,Hoja1!L28:$N29,0)</f>
        <v>J</v>
      </c>
      <c r="M28">
        <f t="shared" si="2"/>
        <v>1</v>
      </c>
      <c r="N28">
        <f t="shared" si="3"/>
        <v>1</v>
      </c>
      <c r="O28">
        <f>IF(N28="","",MAX(O$1:O27)+1)</f>
        <v>16</v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2272</v>
      </c>
      <c r="E29" s="27">
        <f>IF(Hoja1!M29=1,Hoja1!E29,0)</f>
        <v>45954.319444444445</v>
      </c>
      <c r="F29" s="26" t="str">
        <f>VLOOKUP(Hoja1!F29,Data!$D$1:$E$500,2,0)</f>
        <v>Cancun</v>
      </c>
      <c r="G29" s="26">
        <f>Hoja1!G29</f>
        <v>2</v>
      </c>
      <c r="H29" s="26" t="str">
        <f>Hoja1!H29</f>
        <v>106B</v>
      </c>
      <c r="I29" t="str">
        <f>Hoja1!I29</f>
        <v>VB 2273</v>
      </c>
      <c r="J29" t="str">
        <f>VLOOKUP(Hoja1!J29,Data!$G$1:$H$501,2,0)</f>
        <v>Cancun</v>
      </c>
      <c r="K29" s="21">
        <f>IF(Hoja1!M29=1,Hoja1!K29,0)</f>
        <v>45954.354166666664</v>
      </c>
      <c r="L29" t="str">
        <f>IF(Hoja1!M29=1,Hoja1!L29:$N30,0)</f>
        <v>J</v>
      </c>
      <c r="M29">
        <f t="shared" si="2"/>
        <v>1</v>
      </c>
      <c r="N29">
        <f t="shared" si="3"/>
        <v>1</v>
      </c>
      <c r="O29">
        <f>IF(N29="","",MAX(O$1:O28)+1)</f>
        <v>17</v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 xml:space="preserve">Viva </v>
      </c>
      <c r="C30" s="26">
        <f>Hoja1!C30</f>
        <v>321</v>
      </c>
      <c r="D30" t="str">
        <f>Hoja1!D30</f>
        <v>VB 7350</v>
      </c>
      <c r="E30" s="27">
        <f>IF(Hoja1!M30=1,Hoja1!E30,0)</f>
        <v>45954.329861111109</v>
      </c>
      <c r="F30" s="26" t="str">
        <f>VLOOKUP(Hoja1!F30,Data!$D$1:$E$500,2,0)</f>
        <v>Merida</v>
      </c>
      <c r="G30" s="26">
        <f>Hoja1!G30</f>
        <v>2</v>
      </c>
      <c r="H30" s="26" t="str">
        <f>Hoja1!H30</f>
        <v>115B</v>
      </c>
      <c r="I30" t="str">
        <f>Hoja1!I30</f>
        <v>VB 7350</v>
      </c>
      <c r="J30" t="str">
        <f>VLOOKUP(Hoja1!J30,Data!$G$1:$H$501,2,0)</f>
        <v>Puerto Vallarta</v>
      </c>
      <c r="K30" s="21">
        <f>IF(Hoja1!M30=1,Hoja1!K30,0)</f>
        <v>45954.357638888891</v>
      </c>
      <c r="L30" t="str">
        <f>IF(Hoja1!M30=1,Hoja1!L30:$N31,0)</f>
        <v>J</v>
      </c>
      <c r="M30">
        <f t="shared" si="2"/>
        <v>1</v>
      </c>
      <c r="N30">
        <f t="shared" si="3"/>
        <v>1</v>
      </c>
      <c r="O30">
        <f>IF(N30="","",MAX(O$1:O29)+1)</f>
        <v>18</v>
      </c>
    </row>
    <row r="31" spans="1:15" x14ac:dyDescent="0.25">
      <c r="A31" t="str">
        <f>IF(Hoja1!M31=1,Hoja1!A31,0)</f>
        <v>Flight activated</v>
      </c>
      <c r="B31" s="26" t="str">
        <f>VLOOKUP(Hoja1!B31,Data!$A$1:$B$500,2,0)</f>
        <v>Volaris</v>
      </c>
      <c r="C31" s="26" t="str">
        <f>Hoja1!C31</f>
        <v>32N</v>
      </c>
      <c r="D31" t="str">
        <f>Hoja1!D31</f>
        <v>Y4 1290</v>
      </c>
      <c r="E31" s="27">
        <f>IF(Hoja1!M31=1,Hoja1!E31,0)</f>
        <v>45954.335416666669</v>
      </c>
      <c r="F31" s="26" t="str">
        <f>VLOOKUP(Hoja1!F31,Data!$D$1:$E$500,2,0)</f>
        <v>Guadalajara</v>
      </c>
      <c r="G31" s="26">
        <f>Hoja1!G31</f>
        <v>2</v>
      </c>
      <c r="H31" s="26" t="str">
        <f>Hoja1!H31</f>
        <v>109A</v>
      </c>
      <c r="I31" t="str">
        <f>Hoja1!I31</f>
        <v>Y4 3533</v>
      </c>
      <c r="J31" t="str">
        <f>VLOOKUP(Hoja1!J31,Data!$G$1:$H$501,2,0)</f>
        <v>Cancun</v>
      </c>
      <c r="K31" s="21">
        <f>IF(Hoja1!M31=1,Hoja1!K31,0)</f>
        <v>45954.365277777775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19</v>
      </c>
    </row>
    <row r="32" spans="1:15" x14ac:dyDescent="0.25">
      <c r="A32" t="str">
        <f>IF(Hoja1!M32=1,Hoja1!A32,0)</f>
        <v>Flight scheduled</v>
      </c>
      <c r="B32" s="26" t="str">
        <f>VLOOKUP(Hoja1!B32,Data!$A$1:$B$500,2,0)</f>
        <v xml:space="preserve">Viva </v>
      </c>
      <c r="C32" s="26">
        <f>Hoja1!C32</f>
        <v>320</v>
      </c>
      <c r="D32" t="str">
        <f>Hoja1!D32</f>
        <v>VB 7332</v>
      </c>
      <c r="E32" s="27">
        <f>IF(Hoja1!M32=1,Hoja1!E32,0)</f>
        <v>45954.336805555555</v>
      </c>
      <c r="F32" s="26" t="str">
        <f>VLOOKUP(Hoja1!F32,Data!$D$1:$E$500,2,0)</f>
        <v>Monterrey</v>
      </c>
      <c r="G32" s="26">
        <f>Hoja1!G32</f>
        <v>1</v>
      </c>
      <c r="H32" s="26">
        <f>Hoja1!H32</f>
        <v>505</v>
      </c>
      <c r="I32" t="str">
        <f>Hoja1!I32</f>
        <v>VB 7332</v>
      </c>
      <c r="J32" t="str">
        <f>VLOOKUP(Hoja1!J32,Data!$G$1:$H$501,2,0)</f>
        <v>Villahermosa</v>
      </c>
      <c r="K32" s="21">
        <f>IF(Hoja1!M32=1,Hoja1!K32,0)</f>
        <v>45954.357638888891</v>
      </c>
      <c r="L32" t="str">
        <f>IF(Hoja1!M32=1,Hoja1!L32:$N33,0)</f>
        <v>J</v>
      </c>
      <c r="M32">
        <f t="shared" si="2"/>
        <v>1</v>
      </c>
      <c r="N32">
        <f t="shared" si="3"/>
        <v>1</v>
      </c>
      <c r="O32">
        <f>IF(N32="","",MAX(O$1:O31)+1)</f>
        <v>20</v>
      </c>
    </row>
    <row r="33" spans="1:15" x14ac:dyDescent="0.25">
      <c r="A33">
        <f>IF(Hoja1!M33=1,Hoja1!A33,0)</f>
        <v>0</v>
      </c>
      <c r="B33" s="26" t="str">
        <f>VLOOKUP(Hoja1!B33,Data!$A$1:$B$500,2,0)</f>
        <v>Cargojet Airways</v>
      </c>
      <c r="C33" s="26" t="str">
        <f>Hoja1!C33</f>
        <v>76Y</v>
      </c>
      <c r="D33" t="str">
        <f>Hoja1!D33</f>
        <v>W8 952</v>
      </c>
      <c r="E33" s="27">
        <f>IF(Hoja1!M33=1,Hoja1!E33,0)</f>
        <v>0</v>
      </c>
      <c r="F33" s="26" t="str">
        <f>VLOOKUP(Hoja1!F33,Data!$D$1:$E$500,2,0)</f>
        <v>Cincinnati</v>
      </c>
      <c r="G33" s="26" t="str">
        <f>Hoja1!G33</f>
        <v>---</v>
      </c>
      <c r="H33" s="26" t="str">
        <f>Hoja1!H33</f>
        <v>601A</v>
      </c>
      <c r="I33" t="str">
        <f>Hoja1!I33</f>
        <v>W8 951</v>
      </c>
      <c r="J33" t="str">
        <f>VLOOKUP(Hoja1!J33,Data!$G$1:$H$501,2,0)</f>
        <v>Cincinnati</v>
      </c>
      <c r="K33" s="21">
        <f>IF(Hoja1!M33=1,Hoja1!K33,0)</f>
        <v>0</v>
      </c>
      <c r="L33">
        <f>IF(Hoja1!M33=1,Hoja1!L33:$N34,0)</f>
        <v>0</v>
      </c>
      <c r="M33">
        <f t="shared" si="2"/>
        <v>0</v>
      </c>
      <c r="N33" t="str">
        <f t="shared" si="3"/>
        <v/>
      </c>
      <c r="O33" t="str">
        <f>IF(N33="","",MAX(O$1:O32)+1)</f>
        <v/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>Aeromexico</v>
      </c>
      <c r="C34" s="26" t="str">
        <f>Hoja1!C34</f>
        <v>E90</v>
      </c>
      <c r="D34" t="str">
        <f>Hoja1!D34</f>
        <v>AM 287</v>
      </c>
      <c r="E34" s="27">
        <f>IF(Hoja1!M34=1,Hoja1!E34,0)</f>
        <v>45954.371527777781</v>
      </c>
      <c r="F34" s="26" t="str">
        <f>VLOOKUP(Hoja1!F34,Data!$D$1:$E$500,2,0)</f>
        <v>Guadalajara</v>
      </c>
      <c r="G34" s="26">
        <f>Hoja1!G34</f>
        <v>3</v>
      </c>
      <c r="H34" s="26" t="str">
        <f>Hoja1!H34</f>
        <v>110B</v>
      </c>
      <c r="I34" t="str">
        <f>Hoja1!I34</f>
        <v>AM 2436</v>
      </c>
      <c r="J34" t="str">
        <f>VLOOKUP(Hoja1!J34,Data!$G$1:$H$501,2,0)</f>
        <v>Colima</v>
      </c>
      <c r="K34" s="21">
        <f>IF(Hoja1!M34=1,Hoja1!K34,0)</f>
        <v>45954.399305555555</v>
      </c>
      <c r="L34" t="str">
        <f>IF(Hoja1!M34=1,Hoja1!L34:$N35,0)</f>
        <v>J</v>
      </c>
      <c r="M34">
        <f t="shared" si="2"/>
        <v>1</v>
      </c>
      <c r="N34">
        <f t="shared" si="3"/>
        <v>1</v>
      </c>
      <c r="O34">
        <f>IF(N34="","",MAX(O$1:O33)+1)</f>
        <v>21</v>
      </c>
    </row>
    <row r="35" spans="1:15" x14ac:dyDescent="0.25">
      <c r="A35" t="str">
        <f>IF(Hoja1!M35=1,Hoja1!A35,0)</f>
        <v>Flight scheduled</v>
      </c>
      <c r="B35" s="26" t="str">
        <f>VLOOKUP(Hoja1!B35,Data!$A$1:$B$500,2,0)</f>
        <v xml:space="preserve">Viva </v>
      </c>
      <c r="C35" s="26">
        <f>Hoja1!C35</f>
        <v>320</v>
      </c>
      <c r="D35" t="str">
        <f>Hoja1!D35</f>
        <v>VB 9521</v>
      </c>
      <c r="E35" s="27">
        <f>IF(Hoja1!M35=1,Hoja1!E35,0)</f>
        <v>45954.395833333336</v>
      </c>
      <c r="F35" s="26" t="str">
        <f>VLOOKUP(Hoja1!F35,Data!$D$1:$E$500,2,0)</f>
        <v>Guadalajara</v>
      </c>
      <c r="G35" s="26">
        <f>Hoja1!G35</f>
        <v>2</v>
      </c>
      <c r="H35" s="26" t="str">
        <f>Hoja1!H35</f>
        <v>106B</v>
      </c>
      <c r="I35" t="str">
        <f>Hoja1!I35</f>
        <v>VB 5069</v>
      </c>
      <c r="J35" t="str">
        <f>VLOOKUP(Hoja1!J35,Data!$G$1:$H$501,2,0)</f>
        <v>Tijuana</v>
      </c>
      <c r="K35" s="21">
        <f>IF(Hoja1!M35=1,Hoja1!K35,0)</f>
        <v>45954.430555555555</v>
      </c>
      <c r="L35" t="str">
        <f>IF(Hoja1!M35=1,Hoja1!L35:$N36,0)</f>
        <v>J</v>
      </c>
      <c r="M35">
        <f t="shared" si="2"/>
        <v>1</v>
      </c>
      <c r="N35">
        <f t="shared" si="3"/>
        <v>1</v>
      </c>
      <c r="O35">
        <f>IF(N35="","",MAX(O$1:O34)+1)</f>
        <v>22</v>
      </c>
    </row>
    <row r="36" spans="1:15" x14ac:dyDescent="0.25">
      <c r="A36">
        <f>IF(Hoja1!M36=1,Hoja1!A36,0)</f>
        <v>0</v>
      </c>
      <c r="B36" s="26" t="str">
        <f>VLOOKUP(Hoja1!B36,Data!$A$1:$B$500,2,0)</f>
        <v>Atlas Air</v>
      </c>
      <c r="C36" s="26" t="str">
        <f>Hoja1!C36</f>
        <v>74Y/744</v>
      </c>
      <c r="D36" t="str">
        <f>Hoja1!D36</f>
        <v>5Y 8178</v>
      </c>
      <c r="E36" s="27">
        <f>IF(Hoja1!M36=1,Hoja1!E36,0)</f>
        <v>0</v>
      </c>
      <c r="F36" s="26" t="str">
        <f>VLOOKUP(Hoja1!F36,Data!$D$1:$E$500,2,0)</f>
        <v>Anchorage</v>
      </c>
      <c r="G36" s="26" t="str">
        <f>Hoja1!G36</f>
        <v>---</v>
      </c>
      <c r="H36" s="26">
        <f>Hoja1!H36</f>
        <v>604</v>
      </c>
      <c r="I36" t="str">
        <f>Hoja1!I36</f>
        <v>5Y 8178</v>
      </c>
      <c r="J36" t="str">
        <f>VLOOKUP(Hoja1!J36,Data!$G$1:$H$501,2,0)</f>
        <v>Los Angeles</v>
      </c>
      <c r="K36" s="21">
        <f>IF(Hoja1!M36=1,Hoja1!K36,0)</f>
        <v>0</v>
      </c>
      <c r="L36">
        <f>IF(Hoja1!M36=1,Hoja1!L36:$N37,0)</f>
        <v>0</v>
      </c>
      <c r="M36">
        <f t="shared" si="2"/>
        <v>0</v>
      </c>
      <c r="N36" t="str">
        <f t="shared" si="3"/>
        <v/>
      </c>
      <c r="O36" t="str">
        <f>IF(N36="","",MAX(O$1:O35)+1)</f>
        <v/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>Aerus</v>
      </c>
      <c r="C37" s="26" t="str">
        <f>Hoja1!C37</f>
        <v>CNF</v>
      </c>
      <c r="D37" t="str">
        <f>Hoja1!D37</f>
        <v>ZV 341</v>
      </c>
      <c r="E37" s="27">
        <f>IF(Hoja1!M37=1,Hoja1!E37,0)</f>
        <v>45954.40625</v>
      </c>
      <c r="F37" s="26" t="str">
        <f>VLOOKUP(Hoja1!F37,Data!$D$1:$E$500,2,0)</f>
        <v>San Luis Potosi</v>
      </c>
      <c r="G37" s="26">
        <f>Hoja1!G37</f>
        <v>1</v>
      </c>
      <c r="H37" s="26">
        <f>Hoja1!H37</f>
        <v>501</v>
      </c>
      <c r="I37" t="str">
        <f>Hoja1!I37</f>
        <v>ZV 360</v>
      </c>
      <c r="J37" t="str">
        <f>VLOOKUP(Hoja1!J37,Data!$G$1:$H$501,2,0)</f>
        <v>Ciudad Victoria</v>
      </c>
      <c r="K37" s="21">
        <f>IF(Hoja1!M37=1,Hoja1!K37,0)</f>
        <v>45954.427777777775</v>
      </c>
      <c r="L37" t="str">
        <f>IF(Hoja1!M37=1,Hoja1!L37:$N38,0)</f>
        <v>J</v>
      </c>
      <c r="M37">
        <f t="shared" si="2"/>
        <v>1</v>
      </c>
      <c r="N37">
        <f t="shared" si="3"/>
        <v>1</v>
      </c>
      <c r="O37">
        <f>IF(N37="","",MAX(O$1:O36)+1)</f>
        <v>23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9401</v>
      </c>
      <c r="E38" s="27">
        <f>IF(Hoja1!M38=1,Hoja1!E38,0)</f>
        <v>45954.420138888891</v>
      </c>
      <c r="F38" s="26" t="str">
        <f>VLOOKUP(Hoja1!F38,Data!$D$1:$E$500,2,0)</f>
        <v>Monterrey</v>
      </c>
      <c r="G38" s="26">
        <f>Hoja1!G38</f>
        <v>2</v>
      </c>
      <c r="H38" s="26" t="str">
        <f>Hoja1!H38</f>
        <v>107B</v>
      </c>
      <c r="I38" t="str">
        <f>Hoja1!I38</f>
        <v>VB 9402</v>
      </c>
      <c r="J38" t="str">
        <f>VLOOKUP(Hoja1!J38,Data!$G$1:$H$501,2,0)</f>
        <v>Monterrey</v>
      </c>
      <c r="K38" s="21">
        <f>IF(Hoja1!M38=1,Hoja1!K38,0)</f>
        <v>45954.454861111109</v>
      </c>
      <c r="L38" t="str">
        <f>IF(Hoja1!M38=1,Hoja1!L38:$N39,0)</f>
        <v>J</v>
      </c>
      <c r="M38">
        <f t="shared" si="2"/>
        <v>1</v>
      </c>
      <c r="N38">
        <f t="shared" si="3"/>
        <v>1</v>
      </c>
      <c r="O38">
        <f>IF(N38="","",MAX(O$1:O37)+1)</f>
        <v>24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7428</v>
      </c>
      <c r="E39" s="27">
        <f>IF(Hoja1!M39=1,Hoja1!E39,0)</f>
        <v>45954.427083333336</v>
      </c>
      <c r="F39" s="26" t="str">
        <f>VLOOKUP(Hoja1!F39,Data!$D$1:$E$500,2,0)</f>
        <v>Tijuana</v>
      </c>
      <c r="G39" s="26">
        <f>Hoja1!G39</f>
        <v>1</v>
      </c>
      <c r="H39" s="26" t="str">
        <f>Hoja1!H39</f>
        <v>115B</v>
      </c>
      <c r="I39" t="str">
        <f>Hoja1!I39</f>
        <v>VB 7428</v>
      </c>
      <c r="J39" t="str">
        <f>VLOOKUP(Hoja1!J39,Data!$G$1:$H$501,2,0)</f>
        <v>Tuxtla Gutierrez</v>
      </c>
      <c r="K39" s="21">
        <f>IF(Hoja1!M39=1,Hoja1!K39,0)</f>
        <v>45954.454861111109</v>
      </c>
      <c r="L39" t="str">
        <f>IF(Hoja1!M39=1,Hoja1!L39:$N40,0)</f>
        <v>J</v>
      </c>
      <c r="M39">
        <f t="shared" si="2"/>
        <v>1</v>
      </c>
      <c r="N39">
        <f t="shared" si="3"/>
        <v>1</v>
      </c>
      <c r="O39">
        <f>IF(N39="","",MAX(O$1:O38)+1)</f>
        <v>25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IF(Hoja1!M40=1,Hoja1!E40,0)</f>
        <v>45954.427083333336</v>
      </c>
      <c r="F40" s="26" t="str">
        <f>VLOOKUP(Hoja1!F40,Data!$D$1:$E$500,2,0)</f>
        <v>Matamoros</v>
      </c>
      <c r="G40" s="26">
        <f>Hoja1!G40</f>
        <v>1</v>
      </c>
      <c r="H40" s="26" t="str">
        <f>Hoja1!H40</f>
        <v>106A</v>
      </c>
      <c r="I40" t="str">
        <f>Hoja1!I40</f>
        <v>VB 9312</v>
      </c>
      <c r="J40" t="str">
        <f>VLOOKUP(Hoja1!J40,Data!$G$1:$H$501,2,0)</f>
        <v>Ixtapa Zihuatanejo</v>
      </c>
      <c r="K40" s="21">
        <f>IF(Hoja1!M40=1,Hoja1!K40,0)</f>
        <v>45954.454861111109</v>
      </c>
      <c r="L40" t="str">
        <f>IF(Hoja1!M40=1,Hoja1!L40:$N41,0)</f>
        <v>J</v>
      </c>
      <c r="M40">
        <f t="shared" si="2"/>
        <v>1</v>
      </c>
      <c r="N40">
        <f t="shared" si="3"/>
        <v>1</v>
      </c>
      <c r="O40">
        <f>IF(N40="","",MAX(O$1:O39)+1)</f>
        <v>26</v>
      </c>
    </row>
    <row r="41" spans="1:15" x14ac:dyDescent="0.25">
      <c r="A41">
        <f>IF(Hoja1!M41=1,Hoja1!A41,0)</f>
        <v>0</v>
      </c>
      <c r="B41" s="26" t="str">
        <f>VLOOKUP(Hoja1!B41,Data!$A$1:$B$500,2,0)</f>
        <v>MasAir</v>
      </c>
      <c r="C41" s="26">
        <f>Hoja1!C41</f>
        <v>332</v>
      </c>
      <c r="D41" t="str">
        <f>Hoja1!D41</f>
        <v>M7 3228</v>
      </c>
      <c r="E41" s="27">
        <f>IF(Hoja1!M41=1,Hoja1!E41,0)</f>
        <v>0</v>
      </c>
      <c r="F41" s="26" t="str">
        <f>VLOOKUP(Hoja1!F41,Data!$D$1:$E$500,2,0)</f>
        <v>Anchorage</v>
      </c>
      <c r="G41" s="26" t="str">
        <f>Hoja1!G41</f>
        <v>---</v>
      </c>
      <c r="H41" s="26">
        <f>Hoja1!H41</f>
        <v>602</v>
      </c>
      <c r="I41" t="str">
        <f>Hoja1!I41</f>
        <v>M7 3114</v>
      </c>
      <c r="J41" t="str">
        <f>VLOOKUP(Hoja1!J41,Data!$G$1:$H$501,2,0)</f>
        <v>Los Angeles</v>
      </c>
      <c r="K41" s="21">
        <f>IF(Hoja1!M41=1,Hoja1!K41,0)</f>
        <v>0</v>
      </c>
      <c r="L41">
        <f>IF(Hoja1!M41=1,Hoja1!L41:$N42,0)</f>
        <v>0</v>
      </c>
      <c r="M41">
        <f t="shared" si="2"/>
        <v>0</v>
      </c>
      <c r="N41" t="str">
        <f t="shared" si="3"/>
        <v/>
      </c>
      <c r="O41" t="str">
        <f>IF(N41="","",MAX(O$1:O40)+1)</f>
        <v/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9223</v>
      </c>
      <c r="E42" s="27">
        <f>IF(Hoja1!M42=1,Hoja1!E42,0)</f>
        <v>45954.430555555555</v>
      </c>
      <c r="F42" s="26" t="str">
        <f>VLOOKUP(Hoja1!F42,Data!$D$1:$E$500,2,0)</f>
        <v>Puerto Escondido</v>
      </c>
      <c r="G42" s="26">
        <f>Hoja1!G42</f>
        <v>2</v>
      </c>
      <c r="H42" s="26" t="str">
        <f>Hoja1!H42</f>
        <v>107A</v>
      </c>
      <c r="I42" t="str">
        <f>Hoja1!I42</f>
        <v>VB 9294</v>
      </c>
      <c r="J42" t="str">
        <f>VLOOKUP(Hoja1!J42,Data!$G$1:$H$501,2,0)</f>
        <v>Huatulco</v>
      </c>
      <c r="K42" s="21">
        <f>IF(Hoja1!M42=1,Hoja1!K42,0)</f>
        <v>45954.461805555555</v>
      </c>
      <c r="L42" t="str">
        <f>IF(Hoja1!M42=1,Hoja1!L42:$N43,0)</f>
        <v>J</v>
      </c>
      <c r="M42">
        <f t="shared" si="2"/>
        <v>1</v>
      </c>
      <c r="N42">
        <f t="shared" si="3"/>
        <v>1</v>
      </c>
      <c r="O42">
        <f>IF(N42="","",MAX(O$1:O41)+1)</f>
        <v>27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9411</v>
      </c>
      <c r="E43" s="27">
        <f>IF(Hoja1!M43=1,Hoja1!E43,0)</f>
        <v>45954.430555555555</v>
      </c>
      <c r="F43" s="26" t="str">
        <f>VLOOKUP(Hoja1!F43,Data!$D$1:$E$500,2,0)</f>
        <v>Merida</v>
      </c>
      <c r="G43" s="26">
        <f>Hoja1!G43</f>
        <v>2</v>
      </c>
      <c r="H43" s="26">
        <f>Hoja1!H43</f>
        <v>502</v>
      </c>
      <c r="I43" t="str">
        <f>Hoja1!I43</f>
        <v>VB 9450</v>
      </c>
      <c r="J43" t="str">
        <f>VLOOKUP(Hoja1!J43,Data!$G$1:$H$501,2,0)</f>
        <v>Nuevo Laredo</v>
      </c>
      <c r="K43" s="21">
        <f>IF(Hoja1!M43=1,Hoja1!K43,0)</f>
        <v>45954.451388888891</v>
      </c>
      <c r="L43" t="str">
        <f>IF(Hoja1!M43=1,Hoja1!L43:$N44,0)</f>
        <v>J</v>
      </c>
      <c r="M43">
        <f t="shared" si="2"/>
        <v>1</v>
      </c>
      <c r="N43">
        <f t="shared" si="3"/>
        <v>1</v>
      </c>
      <c r="O43">
        <f>IF(N43="","",MAX(O$1:O42)+1)</f>
        <v>28</v>
      </c>
    </row>
    <row r="44" spans="1:15" x14ac:dyDescent="0.25">
      <c r="A44">
        <f>IF(Hoja1!M44=1,Hoja1!A44,0)</f>
        <v>0</v>
      </c>
      <c r="B44" s="26" t="str">
        <f>VLOOKUP(Hoja1!B44,Data!$A$1:$B$500,2,0)</f>
        <v>Atlas Air</v>
      </c>
      <c r="C44" s="26" t="str">
        <f>Hoja1!C44</f>
        <v>77F</v>
      </c>
      <c r="D44" t="str">
        <f>Hoja1!D44</f>
        <v>5Y 8915</v>
      </c>
      <c r="E44" s="27">
        <f>IF(Hoja1!M44=1,Hoja1!E44,0)</f>
        <v>0</v>
      </c>
      <c r="F44" s="26" t="str">
        <f>VLOOKUP(Hoja1!F44,Data!$D$1:$E$500,2,0)</f>
        <v>Anchorage</v>
      </c>
      <c r="G44" s="26" t="str">
        <f>Hoja1!G44</f>
        <v>---</v>
      </c>
      <c r="H44" s="26">
        <f>Hoja1!H44</f>
        <v>603</v>
      </c>
      <c r="I44" t="str">
        <f>Hoja1!I44</f>
        <v>5Y 8915</v>
      </c>
      <c r="J44" t="str">
        <f>VLOOKUP(Hoja1!J44,Data!$G$1:$H$501,2,0)</f>
        <v>Los Angeles</v>
      </c>
      <c r="K44" s="21">
        <f>IF(Hoja1!M44=1,Hoja1!K44,0)</f>
        <v>0</v>
      </c>
      <c r="L44">
        <f>IF(Hoja1!M44=1,Hoja1!L44:$N45,0)</f>
        <v>0</v>
      </c>
      <c r="M44">
        <f t="shared" si="2"/>
        <v>0</v>
      </c>
      <c r="N44" t="str">
        <f t="shared" si="3"/>
        <v/>
      </c>
      <c r="O44" t="str">
        <f>IF(N44="","",MAX(O$1:O43)+1)</f>
        <v/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7442</v>
      </c>
      <c r="E45" s="27">
        <f>IF(Hoja1!M45=1,Hoja1!E45,0)</f>
        <v>45954.451388888891</v>
      </c>
      <c r="F45" s="26" t="str">
        <f>VLOOKUP(Hoja1!F45,Data!$D$1:$E$500,2,0)</f>
        <v>San Jose Del Cabo</v>
      </c>
      <c r="G45" s="26">
        <f>Hoja1!G45</f>
        <v>1</v>
      </c>
      <c r="H45" s="26">
        <f>Hoja1!H45</f>
        <v>505</v>
      </c>
      <c r="I45" t="str">
        <f>Hoja1!I45</f>
        <v>VB 7442</v>
      </c>
      <c r="J45" t="str">
        <f>VLOOKUP(Hoja1!J45,Data!$G$1:$H$501,2,0)</f>
        <v>Cancun</v>
      </c>
      <c r="K45" s="21">
        <f>IF(Hoja1!M45=1,Hoja1!K45,0)</f>
        <v>45954.472222222219</v>
      </c>
      <c r="L45" t="str">
        <f>IF(Hoja1!M45=1,Hoja1!L45:$N46,0)</f>
        <v>J</v>
      </c>
      <c r="M45">
        <f t="shared" si="2"/>
        <v>1</v>
      </c>
      <c r="N45">
        <f t="shared" si="3"/>
        <v>1</v>
      </c>
      <c r="O45">
        <f>IF(N45="","",MAX(O$1:O44)+1)</f>
        <v>29</v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>Volaris</v>
      </c>
      <c r="C46" s="26">
        <f>Hoja1!C46</f>
        <v>320</v>
      </c>
      <c r="D46" t="str">
        <f>Hoja1!D46</f>
        <v>Y4 7111</v>
      </c>
      <c r="E46" s="27">
        <f>IF(Hoja1!M46=1,Hoja1!E46,0)</f>
        <v>45954.472916666666</v>
      </c>
      <c r="F46" s="26" t="str">
        <f>VLOOKUP(Hoja1!F46,Data!$D$1:$E$500,2,0)</f>
        <v>Merida</v>
      </c>
      <c r="G46" s="26">
        <f>Hoja1!G46</f>
        <v>2</v>
      </c>
      <c r="H46" s="26" t="str">
        <f>Hoja1!H46</f>
        <v>109A</v>
      </c>
      <c r="I46" t="str">
        <f>Hoja1!I46</f>
        <v>Y4 7120</v>
      </c>
      <c r="J46" t="str">
        <f>VLOOKUP(Hoja1!J46,Data!$G$1:$H$501,2,0)</f>
        <v>San Jose Del Cabo</v>
      </c>
      <c r="K46" s="21">
        <f>IF(Hoja1!M46=1,Hoja1!K46,0)</f>
        <v>45954.504166666666</v>
      </c>
      <c r="L46" t="str">
        <f>IF(Hoja1!M46=1,Hoja1!L46:$N47,0)</f>
        <v>J</v>
      </c>
      <c r="M46">
        <f t="shared" si="2"/>
        <v>1</v>
      </c>
      <c r="N46">
        <f t="shared" si="3"/>
        <v>1</v>
      </c>
      <c r="O46">
        <f>IF(N46="","",MAX(O$1:O45)+1)</f>
        <v>30</v>
      </c>
    </row>
    <row r="47" spans="1:15" x14ac:dyDescent="0.25">
      <c r="A47">
        <f>IF(Hoja1!M47=1,Hoja1!A47,0)</f>
        <v>0</v>
      </c>
      <c r="B47" s="26" t="str">
        <f>VLOOKUP(Hoja1!B47,Data!$A$1:$B$500,2,0)</f>
        <v>Kalitta Air</v>
      </c>
      <c r="C47" s="26">
        <f>Hoja1!C47</f>
        <v>744</v>
      </c>
      <c r="D47" t="str">
        <f>Hoja1!D47</f>
        <v>K4 819</v>
      </c>
      <c r="E47" s="27">
        <f>IF(Hoja1!M47=1,Hoja1!E47,0)</f>
        <v>0</v>
      </c>
      <c r="F47" s="26" t="str">
        <f>VLOOKUP(Hoja1!F47,Data!$D$1:$E$500,2,0)</f>
        <v>Anchorage</v>
      </c>
      <c r="G47" s="26" t="str">
        <f>Hoja1!G47</f>
        <v>---</v>
      </c>
      <c r="H47" s="26">
        <f>Hoja1!H47</f>
        <v>601</v>
      </c>
      <c r="I47" t="str">
        <f>Hoja1!I47</f>
        <v>K4 810</v>
      </c>
      <c r="J47" t="str">
        <f>VLOOKUP(Hoja1!J47,Data!$G$1:$H$501,2,0)</f>
        <v>Anchorage</v>
      </c>
      <c r="K47" s="21">
        <f>IF(Hoja1!M47=1,Hoja1!K47,0)</f>
        <v>0</v>
      </c>
      <c r="L47">
        <f>IF(Hoja1!M47=1,Hoja1!L47:$N48,0)</f>
        <v>0</v>
      </c>
      <c r="M47">
        <f t="shared" si="2"/>
        <v>0</v>
      </c>
      <c r="N47" t="str">
        <f t="shared" si="3"/>
        <v/>
      </c>
      <c r="O47" t="str">
        <f>IF(N47="","",MAX(O$1:O46)+1)</f>
        <v/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7438</v>
      </c>
      <c r="E48" s="27">
        <f>IF(Hoja1!M48=1,Hoja1!E48,0)</f>
        <v>45954.486111111109</v>
      </c>
      <c r="F48" s="26" t="str">
        <f>VLOOKUP(Hoja1!F48,Data!$D$1:$E$500,2,0)</f>
        <v>Ciudad Juarez</v>
      </c>
      <c r="G48" s="26">
        <f>Hoja1!G48</f>
        <v>2</v>
      </c>
      <c r="H48" s="26">
        <f>Hoja1!H48</f>
        <v>502</v>
      </c>
      <c r="I48" t="str">
        <f>Hoja1!I48</f>
        <v>VB 7438</v>
      </c>
      <c r="J48" t="str">
        <f>VLOOKUP(Hoja1!J48,Data!$G$1:$H$501,2,0)</f>
        <v>Cancun</v>
      </c>
      <c r="K48" s="21">
        <f>IF(Hoja1!M48=1,Hoja1!K48,0)</f>
        <v>45954.506944444445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31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 xml:space="preserve">Viva </v>
      </c>
      <c r="C49" s="26">
        <f>Hoja1!C49</f>
        <v>321</v>
      </c>
      <c r="D49" t="str">
        <f>Hoja1!D49</f>
        <v>VB 7416</v>
      </c>
      <c r="E49" s="27">
        <f>IF(Hoja1!M49=1,Hoja1!E49,0)</f>
        <v>45954.489583333336</v>
      </c>
      <c r="F49" s="26" t="str">
        <f>VLOOKUP(Hoja1!F49,Data!$D$1:$E$500,2,0)</f>
        <v>Cancun</v>
      </c>
      <c r="G49" s="26">
        <f>Hoja1!G49</f>
        <v>1</v>
      </c>
      <c r="H49" s="26" t="str">
        <f>Hoja1!H49</f>
        <v>107B</v>
      </c>
      <c r="I49" t="str">
        <f>Hoja1!I49</f>
        <v>VB 7416</v>
      </c>
      <c r="J49" t="str">
        <f>VLOOKUP(Hoja1!J49,Data!$G$1:$H$501,2,0)</f>
        <v>Culiacan</v>
      </c>
      <c r="K49" s="21">
        <f>IF(Hoja1!M49=1,Hoja1!K49,0)</f>
        <v>45954.517361111109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32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>Aeromexico</v>
      </c>
      <c r="C50" s="26" t="str">
        <f>Hoja1!C50</f>
        <v>7S8</v>
      </c>
      <c r="D50" t="str">
        <f>Hoja1!D50</f>
        <v>AM 589</v>
      </c>
      <c r="E50" s="27">
        <f>IF(Hoja1!M50=1,Hoja1!E50,0)</f>
        <v>45954.490277777775</v>
      </c>
      <c r="F50" s="26" t="str">
        <f>VLOOKUP(Hoja1!F50,Data!$D$1:$E$500,2,0)</f>
        <v>Cancun</v>
      </c>
      <c r="G50" s="26">
        <f>Hoja1!G50</f>
        <v>3</v>
      </c>
      <c r="H50" s="26" t="str">
        <f>Hoja1!H50</f>
        <v>110B</v>
      </c>
      <c r="I50" t="str">
        <f>Hoja1!I50</f>
        <v>AM 528</v>
      </c>
      <c r="J50" t="str">
        <f>VLOOKUP(Hoja1!J50,Data!$G$1:$H$501,2,0)</f>
        <v>Cancun</v>
      </c>
      <c r="K50" s="21">
        <f>IF(Hoja1!M50=1,Hoja1!K50,0)</f>
        <v>45954.552083333336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33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2781</v>
      </c>
      <c r="E51" s="27">
        <f>IF(Hoja1!M51=1,Hoja1!E51,0)</f>
        <v>45954.491666666669</v>
      </c>
      <c r="F51" s="26" t="str">
        <f>VLOOKUP(Hoja1!F51,Data!$D$1:$E$500,2,0)</f>
        <v>Houston</v>
      </c>
      <c r="G51" s="26">
        <f>Hoja1!G51</f>
        <v>7</v>
      </c>
      <c r="H51" s="26" t="str">
        <f>Hoja1!H51</f>
        <v>113A</v>
      </c>
      <c r="I51" t="str">
        <f>Hoja1!I51</f>
        <v>AM 2782</v>
      </c>
      <c r="J51" t="str">
        <f>VLOOKUP(Hoja1!J51,Data!$G$1:$H$501,2,0)</f>
        <v>Mcallen Mission</v>
      </c>
      <c r="K51" s="21">
        <f>IF(Hoja1!M51=1,Hoja1!K51,0)</f>
        <v>45954.533333333333</v>
      </c>
      <c r="L51" t="str">
        <f>IF(Hoja1!M51=1,Hoja1!L51:$N52,0)</f>
        <v>J</v>
      </c>
      <c r="M51">
        <f t="shared" si="2"/>
        <v>1</v>
      </c>
      <c r="N51">
        <f t="shared" si="3"/>
        <v>1</v>
      </c>
      <c r="O51">
        <f>IF(N51="","",MAX(O$1:O50)+1)</f>
        <v>34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7446</v>
      </c>
      <c r="E52" s="27">
        <f>IF(Hoja1!M52=1,Hoja1!E52,0)</f>
        <v>45954.503472222219</v>
      </c>
      <c r="F52" s="26" t="str">
        <f>VLOOKUP(Hoja1!F52,Data!$D$1:$E$500,2,0)</f>
        <v>Hermosillo</v>
      </c>
      <c r="G52" s="26">
        <f>Hoja1!G52</f>
        <v>1</v>
      </c>
      <c r="H52" s="26" t="str">
        <f>Hoja1!H52</f>
        <v>115B</v>
      </c>
      <c r="I52" t="str">
        <f>Hoja1!I52</f>
        <v>VB 7446</v>
      </c>
      <c r="J52" t="str">
        <f>VLOOKUP(Hoja1!J52,Data!$G$1:$H$501,2,0)</f>
        <v>Tulum</v>
      </c>
      <c r="K52" s="21">
        <f>IF(Hoja1!M52=1,Hoja1!K52,0)</f>
        <v>45954.53125</v>
      </c>
      <c r="L52" t="str">
        <f>IF(Hoja1!M52=1,Hoja1!L52:$N53,0)</f>
        <v>J</v>
      </c>
      <c r="M52">
        <f t="shared" si="2"/>
        <v>1</v>
      </c>
      <c r="N52">
        <f t="shared" si="3"/>
        <v>1</v>
      </c>
      <c r="O52">
        <f>IF(N52="","",MAX(O$1:O51)+1)</f>
        <v>35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IF(Hoja1!M53=1,Hoja1!E53,0)</f>
        <v>45954.510416666664</v>
      </c>
      <c r="F53" s="26" t="str">
        <f>VLOOKUP(Hoja1!F53,Data!$D$1:$E$500,2,0)</f>
        <v>Puerto Vallarta</v>
      </c>
      <c r="G53" s="26">
        <f>Hoja1!G53</f>
        <v>1</v>
      </c>
      <c r="H53" s="26" t="str">
        <f>Hoja1!H53</f>
        <v>106A</v>
      </c>
      <c r="I53" t="str">
        <f>Hoja1!I53</f>
        <v>VB 7351</v>
      </c>
      <c r="J53" t="str">
        <f>VLOOKUP(Hoja1!J53,Data!$G$1:$H$501,2,0)</f>
        <v>Merida</v>
      </c>
      <c r="K53" s="21">
        <f>IF(Hoja1!M53=1,Hoja1!K53,0)</f>
        <v>45954.541666666664</v>
      </c>
      <c r="L53" t="str">
        <f>IF(Hoja1!M53=1,Hoja1!L53:$N54,0)</f>
        <v>J</v>
      </c>
      <c r="M53">
        <f t="shared" si="2"/>
        <v>1</v>
      </c>
      <c r="N53">
        <f t="shared" si="3"/>
        <v>1</v>
      </c>
      <c r="O53">
        <f>IF(N53="","",MAX(O$1:O52)+1)</f>
        <v>36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Mexicana de Aviación </v>
      </c>
      <c r="C54" s="26">
        <f>Hoja1!C54</f>
        <v>738</v>
      </c>
      <c r="D54" t="str">
        <f>Hoja1!D54</f>
        <v>XN 1261</v>
      </c>
      <c r="E54" s="27">
        <f>IF(Hoja1!M54=1,Hoja1!E54,0)</f>
        <v>45954.517361111109</v>
      </c>
      <c r="F54" s="26" t="str">
        <f>VLOOKUP(Hoja1!F54,Data!$D$1:$E$500,2,0)</f>
        <v>Mazatlan</v>
      </c>
      <c r="G54" s="26">
        <f>Hoja1!G54</f>
        <v>2</v>
      </c>
      <c r="H54" s="26" t="str">
        <f>Hoja1!H54</f>
        <v>108B</v>
      </c>
      <c r="I54">
        <f>Hoja1!I54</f>
        <v>0</v>
      </c>
      <c r="J54" t="e">
        <f>VLOOKUP(Hoja1!J54,Data!$G$1:$H$501,2,0)</f>
        <v>#N/A</v>
      </c>
      <c r="K54" s="21">
        <f>IF(Hoja1!M54=1,Hoja1!K54,0)</f>
        <v>0</v>
      </c>
      <c r="L54" t="str">
        <f>IF(Hoja1!M54=1,Hoja1!L54:$N55,0)</f>
        <v>J</v>
      </c>
      <c r="M54">
        <f t="shared" si="2"/>
        <v>1</v>
      </c>
      <c r="N54">
        <f t="shared" si="3"/>
        <v>1</v>
      </c>
      <c r="O54">
        <f>IF(N54="","",MAX(O$1:O53)+1)</f>
        <v>37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 xml:space="preserve">Mexicana de Aviación </v>
      </c>
      <c r="C55" s="26">
        <f>Hoja1!C55</f>
        <v>738</v>
      </c>
      <c r="D55" t="str">
        <f>Hoja1!D55</f>
        <v>XN 1441</v>
      </c>
      <c r="E55" s="27">
        <f>IF(Hoja1!M55=1,Hoja1!E55,0)</f>
        <v>45954.517361111109</v>
      </c>
      <c r="F55" s="26" t="str">
        <f>VLOOKUP(Hoja1!F55,Data!$D$1:$E$500,2,0)</f>
        <v>Puerto Vallarta</v>
      </c>
      <c r="G55" s="26">
        <f>Hoja1!G55</f>
        <v>3</v>
      </c>
      <c r="H55" s="26" t="str">
        <f>Hoja1!H55</f>
        <v>108A</v>
      </c>
      <c r="I55" t="str">
        <f>Hoja1!I55</f>
        <v>XN 1734</v>
      </c>
      <c r="J55" t="str">
        <f>VLOOKUP(Hoja1!J55,Data!$G$1:$H$501,2,0)</f>
        <v>Chetumal</v>
      </c>
      <c r="K55" s="21">
        <f>IF(Hoja1!M55=1,Hoja1!K55,0)</f>
        <v>45954.552083333336</v>
      </c>
      <c r="L55" t="str">
        <f>IF(Hoja1!M55=1,Hoja1!L55:$N56,0)</f>
        <v>J</v>
      </c>
      <c r="M55">
        <f t="shared" si="2"/>
        <v>1</v>
      </c>
      <c r="N55">
        <f t="shared" si="3"/>
        <v>1</v>
      </c>
      <c r="O55">
        <f>IF(N55="","",MAX(O$1:O54)+1)</f>
        <v>38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7333</v>
      </c>
      <c r="E56" s="27">
        <f>IF(Hoja1!M56=1,Hoja1!E56,0)</f>
        <v>45954.520833333336</v>
      </c>
      <c r="F56" s="26" t="str">
        <f>VLOOKUP(Hoja1!F56,Data!$D$1:$E$500,2,0)</f>
        <v>Villahermosa</v>
      </c>
      <c r="G56" s="26">
        <f>Hoja1!G56</f>
        <v>2</v>
      </c>
      <c r="H56" s="26">
        <f>Hoja1!H56</f>
        <v>505</v>
      </c>
      <c r="I56" t="str">
        <f>Hoja1!I56</f>
        <v>VB 7333</v>
      </c>
      <c r="J56" t="str">
        <f>VLOOKUP(Hoja1!J56,Data!$G$1:$H$501,2,0)</f>
        <v>Monterrey</v>
      </c>
      <c r="K56" s="21">
        <f>IF(Hoja1!M56=1,Hoja1!K56,0)</f>
        <v>45954.541666666664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39</v>
      </c>
    </row>
    <row r="57" spans="1:15" x14ac:dyDescent="0.25">
      <c r="A57">
        <f>IF(Hoja1!M57=1,Hoja1!A57,0)</f>
        <v>0</v>
      </c>
      <c r="B57" s="26" t="str">
        <f>VLOOKUP(Hoja1!B57,Data!$A$1:$B$500,2,0)</f>
        <v>Aerounión</v>
      </c>
      <c r="C57" s="26">
        <f>Hoja1!C57</f>
        <v>333</v>
      </c>
      <c r="D57" t="str">
        <f>Hoja1!D57</f>
        <v>6R 7081</v>
      </c>
      <c r="E57" s="27">
        <f>IF(Hoja1!M57=1,Hoja1!E57,0)</f>
        <v>0</v>
      </c>
      <c r="F57" s="26" t="str">
        <f>VLOOKUP(Hoja1!F57,Data!$D$1:$E$500,2,0)</f>
        <v>Guadalajara</v>
      </c>
      <c r="G57" s="26" t="str">
        <f>Hoja1!G57</f>
        <v>---</v>
      </c>
      <c r="H57" s="26">
        <f>Hoja1!H57</f>
        <v>604</v>
      </c>
      <c r="I57" t="str">
        <f>Hoja1!I57</f>
        <v>6R 7081</v>
      </c>
      <c r="J57" t="str">
        <f>VLOOKUP(Hoja1!J57,Data!$G$1:$H$501,2,0)</f>
        <v>Bogota</v>
      </c>
      <c r="K57" s="21">
        <f>IF(Hoja1!M57=1,Hoja1!K57,0)</f>
        <v>0</v>
      </c>
      <c r="L57">
        <f>IF(Hoja1!M57=1,Hoja1!L57:$N58,0)</f>
        <v>0</v>
      </c>
      <c r="M57">
        <f t="shared" si="2"/>
        <v>0</v>
      </c>
      <c r="N57" t="str">
        <f t="shared" si="3"/>
        <v/>
      </c>
      <c r="O57" t="str">
        <f>IF(N57="","",MAX(O$1:O56)+1)</f>
        <v/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>Aeromexico</v>
      </c>
      <c r="C58" s="26" t="str">
        <f>Hoja1!C58</f>
        <v>E90</v>
      </c>
      <c r="D58" t="str">
        <f>Hoja1!D58</f>
        <v>AM 2437</v>
      </c>
      <c r="E58" s="27">
        <f>IF(Hoja1!M58=1,Hoja1!E58,0)</f>
        <v>45954.534722222219</v>
      </c>
      <c r="F58" s="26" t="str">
        <f>VLOOKUP(Hoja1!F58,Data!$D$1:$E$500,2,0)</f>
        <v>Colima</v>
      </c>
      <c r="G58" s="26">
        <f>Hoja1!G58</f>
        <v>3</v>
      </c>
      <c r="H58" s="26" t="str">
        <f>Hoja1!H58</f>
        <v>110A</v>
      </c>
      <c r="I58" t="str">
        <f>Hoja1!I58</f>
        <v>AM 2600</v>
      </c>
      <c r="J58" t="str">
        <f>VLOOKUP(Hoja1!J58,Data!$G$1:$H$501,2,0)</f>
        <v>Durango</v>
      </c>
      <c r="K58" s="21">
        <f>IF(Hoja1!M58=1,Hoja1!K58,0)</f>
        <v>45954.5625</v>
      </c>
      <c r="L58" t="str">
        <f>IF(Hoja1!M58=1,Hoja1!L58:$N59,0)</f>
        <v>J</v>
      </c>
      <c r="M58">
        <f t="shared" si="2"/>
        <v>1</v>
      </c>
      <c r="N58">
        <f t="shared" si="3"/>
        <v>1</v>
      </c>
      <c r="O58">
        <f>IF(N58="","",MAX(O$1:O57)+1)</f>
        <v>40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7241</v>
      </c>
      <c r="E59" s="27">
        <f>IF(Hoja1!M59=1,Hoja1!E59,0)</f>
        <v>45954.538194444445</v>
      </c>
      <c r="F59" s="26" t="str">
        <f>VLOOKUP(Hoja1!F59,Data!$D$1:$E$500,2,0)</f>
        <v>Tulum</v>
      </c>
      <c r="G59" s="26">
        <f>Hoja1!G59</f>
        <v>2</v>
      </c>
      <c r="H59" s="26">
        <f>Hoja1!H59</f>
        <v>504</v>
      </c>
      <c r="I59" t="str">
        <f>Hoja1!I59</f>
        <v>VB 7241</v>
      </c>
      <c r="J59" t="str">
        <f>VLOOKUP(Hoja1!J59,Data!$G$1:$H$501,2,0)</f>
        <v>Guadalajara</v>
      </c>
      <c r="K59" s="21">
        <f>IF(Hoja1!M59=1,Hoja1!K59,0)</f>
        <v>45954.559027777781</v>
      </c>
      <c r="L59" t="str">
        <f>IF(Hoja1!M59=1,Hoja1!L59:$N60,0)</f>
        <v>J</v>
      </c>
      <c r="M59">
        <f t="shared" si="2"/>
        <v>1</v>
      </c>
      <c r="N59">
        <f t="shared" si="3"/>
        <v>1</v>
      </c>
      <c r="O59">
        <f>IF(N59="","",MAX(O$1:O58)+1)</f>
        <v>41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7345</v>
      </c>
      <c r="E60" s="27">
        <f>IF(Hoja1!M60=1,Hoja1!E60,0)</f>
        <v>45954.548611111109</v>
      </c>
      <c r="F60" s="26" t="str">
        <f>VLOOKUP(Hoja1!F60,Data!$D$1:$E$500,2,0)</f>
        <v>Chihuahua</v>
      </c>
      <c r="G60" s="26">
        <f>Hoja1!G60</f>
        <v>1</v>
      </c>
      <c r="H60" s="26">
        <f>Hoja1!H60</f>
        <v>502</v>
      </c>
      <c r="I60" t="str">
        <f>Hoja1!I60</f>
        <v>VB 7345</v>
      </c>
      <c r="J60" t="str">
        <f>VLOOKUP(Hoja1!J60,Data!$G$1:$H$501,2,0)</f>
        <v xml:space="preserve">Bajio </v>
      </c>
      <c r="K60" s="21">
        <f>IF(Hoja1!M60=1,Hoja1!K60,0)</f>
        <v>45954.569444444445</v>
      </c>
      <c r="L60" t="str">
        <f>IF(Hoja1!M60=1,Hoja1!L60:$N61,0)</f>
        <v>J</v>
      </c>
      <c r="M60">
        <f t="shared" si="2"/>
        <v>1</v>
      </c>
      <c r="N60">
        <f t="shared" si="3"/>
        <v>1</v>
      </c>
      <c r="O60">
        <f>IF(N60="","",MAX(O$1:O59)+1)</f>
        <v>42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>Aeromexico</v>
      </c>
      <c r="C61" s="26" t="str">
        <f>Hoja1!C61</f>
        <v>E90</v>
      </c>
      <c r="D61" t="str">
        <f>Hoja1!D61</f>
        <v>AM 593</v>
      </c>
      <c r="E61" s="27">
        <f>IF(Hoja1!M61=1,Hoja1!E61,0)</f>
        <v>45954.565972222219</v>
      </c>
      <c r="F61" s="26" t="str">
        <f>VLOOKUP(Hoja1!F61,Data!$D$1:$E$500,2,0)</f>
        <v>Tulum</v>
      </c>
      <c r="G61" s="26">
        <f>Hoja1!G61</f>
        <v>3</v>
      </c>
      <c r="H61" s="26" t="str">
        <f>Hoja1!H61</f>
        <v>111A</v>
      </c>
      <c r="I61" t="str">
        <f>Hoja1!I61</f>
        <v>AM 880</v>
      </c>
      <c r="J61" t="str">
        <f>VLOOKUP(Hoja1!J61,Data!$G$1:$H$501,2,0)</f>
        <v>Puerto Vallarta</v>
      </c>
      <c r="K61" s="21">
        <f>IF(Hoja1!M61=1,Hoja1!K61,0)</f>
        <v>45954.59375</v>
      </c>
      <c r="L61" t="str">
        <f>IF(Hoja1!M61=1,Hoja1!L61:$N62,0)</f>
        <v>J</v>
      </c>
      <c r="M61">
        <f t="shared" si="2"/>
        <v>1</v>
      </c>
      <c r="N61">
        <f t="shared" si="3"/>
        <v>1</v>
      </c>
      <c r="O61">
        <f>IF(N61="","",MAX(O$1:O60)+1)</f>
        <v>43</v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 xml:space="preserve">Viva </v>
      </c>
      <c r="C62" s="26">
        <f>Hoja1!C62</f>
        <v>320</v>
      </c>
      <c r="D62" t="str">
        <f>Hoja1!D62</f>
        <v>VB 9313</v>
      </c>
      <c r="E62" s="27">
        <f>IF(Hoja1!M62=1,Hoja1!E62,0)</f>
        <v>45954.569444444445</v>
      </c>
      <c r="F62" s="26" t="str">
        <f>VLOOKUP(Hoja1!F62,Data!$D$1:$E$500,2,0)</f>
        <v>Ixtapa Zihuatanejo</v>
      </c>
      <c r="G62" s="26">
        <f>Hoja1!G62</f>
        <v>1</v>
      </c>
      <c r="H62" s="26" t="str">
        <f>Hoja1!H62</f>
        <v>112A</v>
      </c>
      <c r="I62" t="str">
        <f>Hoja1!I62</f>
        <v>VB 9386</v>
      </c>
      <c r="J62" t="str">
        <f>VLOOKUP(Hoja1!J62,Data!$G$1:$H$501,2,0)</f>
        <v>Reynosa</v>
      </c>
      <c r="K62" s="21">
        <f>IF(Hoja1!M62=1,Hoja1!K62,0)</f>
        <v>45954.611111111109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44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>Volaris</v>
      </c>
      <c r="C63" s="26" t="str">
        <f>Hoja1!C63</f>
        <v>32N</v>
      </c>
      <c r="D63" t="str">
        <f>Hoja1!D63</f>
        <v>Y4 3532</v>
      </c>
      <c r="E63" s="27">
        <f>IF(Hoja1!M63=1,Hoja1!E63,0)</f>
        <v>45954.580555555556</v>
      </c>
      <c r="F63" s="26" t="str">
        <f>VLOOKUP(Hoja1!F63,Data!$D$1:$E$500,2,0)</f>
        <v>Cancun</v>
      </c>
      <c r="G63" s="26">
        <f>Hoja1!G63</f>
        <v>1</v>
      </c>
      <c r="H63" s="26" t="str">
        <f>Hoja1!H63</f>
        <v>109A</v>
      </c>
      <c r="I63" t="str">
        <f>Hoja1!I63</f>
        <v>Y4 1291</v>
      </c>
      <c r="J63" t="str">
        <f>VLOOKUP(Hoja1!J63,Data!$G$1:$H$501,2,0)</f>
        <v>Guadalajara</v>
      </c>
      <c r="K63" s="21">
        <f>IF(Hoja1!M63=1,Hoja1!K63,0)</f>
        <v>45954.615972222222</v>
      </c>
      <c r="L63" t="str">
        <f>IF(Hoja1!M63=1,Hoja1!L63:$N64,0)</f>
        <v>J</v>
      </c>
      <c r="M63">
        <f t="shared" si="2"/>
        <v>1</v>
      </c>
      <c r="N63">
        <f t="shared" si="3"/>
        <v>1</v>
      </c>
      <c r="O63">
        <f>IF(N63="","",MAX(O$1:O62)+1)</f>
        <v>45</v>
      </c>
    </row>
    <row r="64" spans="1:15" x14ac:dyDescent="0.25">
      <c r="A64">
        <f>IF(Hoja1!M64=1,Hoja1!A64,0)</f>
        <v>0</v>
      </c>
      <c r="B64" s="26" t="str">
        <f>VLOOKUP(Hoja1!B64,Data!$A$1:$B$500,2,0)</f>
        <v>DHL Guatemala</v>
      </c>
      <c r="C64" s="26" t="str">
        <f>Hoja1!C64</f>
        <v>75F</v>
      </c>
      <c r="D64" t="str">
        <f>Hoja1!D64</f>
        <v>L3 5218</v>
      </c>
      <c r="E64" s="27">
        <f>IF(Hoja1!M64=1,Hoja1!E64,0)</f>
        <v>0</v>
      </c>
      <c r="F64" s="26" t="str">
        <f>VLOOKUP(Hoja1!F64,Data!$D$1:$E$500,2,0)</f>
        <v>Guatemala City</v>
      </c>
      <c r="G64" s="26" t="str">
        <f>Hoja1!G64</f>
        <v>---</v>
      </c>
      <c r="H64" s="26" t="str">
        <f>Hoja1!H64</f>
        <v>601A</v>
      </c>
      <c r="I64" t="str">
        <f>Hoja1!I64</f>
        <v>L3 5217</v>
      </c>
      <c r="J64" t="str">
        <f>VLOOKUP(Hoja1!J64,Data!$G$1:$H$501,2,0)</f>
        <v>Guatemala City</v>
      </c>
      <c r="K64" s="21">
        <f>IF(Hoja1!M64=1,Hoja1!K64,0)</f>
        <v>0</v>
      </c>
      <c r="L64">
        <f>IF(Hoja1!M64=1,Hoja1!L64:$N65,0)</f>
        <v>0</v>
      </c>
      <c r="M64">
        <f t="shared" si="2"/>
        <v>0</v>
      </c>
      <c r="N64" t="str">
        <f t="shared" si="3"/>
        <v/>
      </c>
      <c r="O64" t="str">
        <f>IF(N64="","",MAX(O$1:O63)+1)</f>
        <v/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>Aerus</v>
      </c>
      <c r="C65" s="26" t="str">
        <f>Hoja1!C65</f>
        <v>CNF</v>
      </c>
      <c r="D65" t="str">
        <f>Hoja1!D65</f>
        <v>ZV 361</v>
      </c>
      <c r="E65" s="27">
        <f>IF(Hoja1!M65=1,Hoja1!E65,0)</f>
        <v>45954.600694444445</v>
      </c>
      <c r="F65" s="26" t="str">
        <f>VLOOKUP(Hoja1!F65,Data!$D$1:$E$500,2,0)</f>
        <v>Ciudad Victoria</v>
      </c>
      <c r="G65" s="26">
        <f>Hoja1!G65</f>
        <v>1</v>
      </c>
      <c r="H65" s="26">
        <f>Hoja1!H65</f>
        <v>501</v>
      </c>
      <c r="I65" t="str">
        <f>Hoja1!I65</f>
        <v>ZV 340</v>
      </c>
      <c r="J65" t="str">
        <f>VLOOKUP(Hoja1!J65,Data!$G$1:$H$501,2,0)</f>
        <v>San Luis Potosi</v>
      </c>
      <c r="K65" s="21">
        <f>IF(Hoja1!M65=1,Hoja1!K65,0)</f>
        <v>45954.625</v>
      </c>
      <c r="L65" t="str">
        <f>IF(Hoja1!M65=1,Hoja1!L65:$N66,0)</f>
        <v>J</v>
      </c>
      <c r="M65">
        <f t="shared" si="2"/>
        <v>1</v>
      </c>
      <c r="N65">
        <f t="shared" si="3"/>
        <v>1</v>
      </c>
      <c r="O65">
        <f>IF(N65="","",MAX(O$1:O64)+1)</f>
        <v>46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9295</v>
      </c>
      <c r="E66" s="27">
        <f>IF(Hoja1!M66=1,Hoja1!E66,0)</f>
        <v>45954.600694444445</v>
      </c>
      <c r="F66" s="26" t="str">
        <f>VLOOKUP(Hoja1!F66,Data!$D$1:$E$500,2,0)</f>
        <v>Huatulco</v>
      </c>
      <c r="G66" s="26">
        <f>Hoja1!G66</f>
        <v>2</v>
      </c>
      <c r="H66" s="26" t="str">
        <f>Hoja1!H66</f>
        <v>106B</v>
      </c>
      <c r="I66" t="str">
        <f>Hoja1!I66</f>
        <v>VB 770</v>
      </c>
      <c r="J66" t="str">
        <f>VLOOKUP(Hoja1!J66,Data!$G$1:$H$501,2,0)</f>
        <v>Bogota</v>
      </c>
      <c r="K66" s="21">
        <f>IF(Hoja1!M66=1,Hoja1!K66,0)</f>
        <v>45954.798611111109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47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320</v>
      </c>
      <c r="D67" t="str">
        <f>Hoja1!D67</f>
        <v>VB 9451</v>
      </c>
      <c r="E67" s="27">
        <f>IF(Hoja1!M67=1,Hoja1!E67,0)</f>
        <v>45954.604166666664</v>
      </c>
      <c r="F67" s="26" t="str">
        <f>VLOOKUP(Hoja1!F67,Data!$D$1:$E$500,2,0)</f>
        <v>Nuevo Laredo</v>
      </c>
      <c r="G67" s="26">
        <f>Hoja1!G67</f>
        <v>2</v>
      </c>
      <c r="H67" s="26" t="str">
        <f>Hoja1!H67</f>
        <v>106A</v>
      </c>
      <c r="I67" t="str">
        <f>Hoja1!I67</f>
        <v>VB 9404</v>
      </c>
      <c r="J67" t="str">
        <f>VLOOKUP(Hoja1!J67,Data!$G$1:$H$501,2,0)</f>
        <v>Monterrey</v>
      </c>
      <c r="K67" s="21">
        <f>IF(Hoja1!M67=1,Hoja1!K67,0)</f>
        <v>45954.635416666664</v>
      </c>
      <c r="L67" t="str">
        <f>IF(Hoja1!M67=1,Hoja1!L67:$N68,0)</f>
        <v>J</v>
      </c>
      <c r="M67">
        <f t="shared" si="2"/>
        <v>1</v>
      </c>
      <c r="N67">
        <f t="shared" si="3"/>
        <v>1</v>
      </c>
      <c r="O67">
        <f>IF(N67="","",MAX(O$1:O66)+1)</f>
        <v>48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Viva </v>
      </c>
      <c r="C68" s="26">
        <f>Hoja1!C68</f>
        <v>321</v>
      </c>
      <c r="D68" t="str">
        <f>Hoja1!D68</f>
        <v>VB 7383</v>
      </c>
      <c r="E68" s="27">
        <f>IF(Hoja1!M68=1,Hoja1!E68,0)</f>
        <v>45954.614583333336</v>
      </c>
      <c r="F68" s="26" t="str">
        <f>VLOOKUP(Hoja1!F68,Data!$D$1:$E$500,2,0)</f>
        <v>Monterrey</v>
      </c>
      <c r="G68" s="26">
        <f>Hoja1!G68</f>
        <v>2</v>
      </c>
      <c r="H68" s="26" t="str">
        <f>Hoja1!H68</f>
        <v>107B</v>
      </c>
      <c r="I68" t="str">
        <f>Hoja1!I68</f>
        <v>VB 9234</v>
      </c>
      <c r="J68" t="str">
        <f>VLOOKUP(Hoja1!J68,Data!$G$1:$H$501,2,0)</f>
        <v>Mazatlan</v>
      </c>
      <c r="K68" s="21">
        <f>IF(Hoja1!M68=1,Hoja1!K68,0)</f>
        <v>45954.652777777781</v>
      </c>
      <c r="L68" t="str">
        <f>IF(Hoja1!M68=1,Hoja1!L68:$N69,0)</f>
        <v>J</v>
      </c>
      <c r="M68">
        <f t="shared" si="2"/>
        <v>1</v>
      </c>
      <c r="N68">
        <f t="shared" si="3"/>
        <v>1</v>
      </c>
      <c r="O68">
        <f>IF(N68="","",MAX(O$1:O67)+1)</f>
        <v>49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Mexicana de Aviación </v>
      </c>
      <c r="C69" s="26">
        <f>Hoja1!C69</f>
        <v>738</v>
      </c>
      <c r="D69" t="str">
        <f>Hoja1!D69</f>
        <v>XN 1781</v>
      </c>
      <c r="E69" s="27">
        <f>IF(Hoja1!M69=1,Hoja1!E69,0)</f>
        <v>45954.614583333336</v>
      </c>
      <c r="F69" s="26" t="str">
        <f>VLOOKUP(Hoja1!F69,Data!$D$1:$E$500,2,0)</f>
        <v>Tulum</v>
      </c>
      <c r="G69" s="26">
        <f>Hoja1!G69</f>
        <v>3</v>
      </c>
      <c r="H69" s="26" t="str">
        <f>Hoja1!H69</f>
        <v>108B</v>
      </c>
      <c r="I69" t="str">
        <f>Hoja1!I69</f>
        <v>XN 1434</v>
      </c>
      <c r="J69" t="str">
        <f>VLOOKUP(Hoja1!J69,Data!$G$1:$H$501,2,0)</f>
        <v>Guadalajara</v>
      </c>
      <c r="K69" s="21">
        <f>IF(Hoja1!M69=1,Hoja1!K69,0)</f>
        <v>45954.649305555555</v>
      </c>
      <c r="L69" t="str">
        <f>IF(Hoja1!M69=1,Hoja1!L69:$N70,0)</f>
        <v>J</v>
      </c>
      <c r="M69">
        <f t="shared" ref="M69:M132" si="4">IF(A69&gt;0,1,0)</f>
        <v>1</v>
      </c>
      <c r="N69">
        <f t="shared" ref="N69:N132" si="5">IF(M69=0,"",M69)</f>
        <v>1</v>
      </c>
      <c r="O69">
        <f>IF(N69="","",MAX(O$1:O68)+1)</f>
        <v>50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 xml:space="preserve">Viva </v>
      </c>
      <c r="C70" s="26">
        <f>Hoja1!C70</f>
        <v>321</v>
      </c>
      <c r="D70" t="str">
        <f>Hoja1!D70</f>
        <v>VB 7429</v>
      </c>
      <c r="E70" s="27">
        <f>IF(Hoja1!M70=1,Hoja1!E70,0)</f>
        <v>45954.625</v>
      </c>
      <c r="F70" s="26" t="str">
        <f>VLOOKUP(Hoja1!F70,Data!$D$1:$E$500,2,0)</f>
        <v>Tuxtla Gutierrez</v>
      </c>
      <c r="G70" s="26">
        <f>Hoja1!G70</f>
        <v>1</v>
      </c>
      <c r="H70" s="26" t="str">
        <f>Hoja1!H70</f>
        <v>107A</v>
      </c>
      <c r="I70" t="str">
        <f>Hoja1!I70</f>
        <v>VB 7429</v>
      </c>
      <c r="J70" t="str">
        <f>VLOOKUP(Hoja1!J70,Data!$G$1:$H$501,2,0)</f>
        <v>Tijuana</v>
      </c>
      <c r="K70" s="21">
        <f>IF(Hoja1!M70=1,Hoja1!K70,0)</f>
        <v>45954.652777777781</v>
      </c>
      <c r="L70" t="str">
        <f>IF(Hoja1!M70=1,Hoja1!L70:$N71,0)</f>
        <v>J</v>
      </c>
      <c r="M70">
        <f t="shared" si="4"/>
        <v>1</v>
      </c>
      <c r="N70">
        <f t="shared" si="5"/>
        <v>1</v>
      </c>
      <c r="O70">
        <f>IF(N70="","",MAX(O$1:O69)+1)</f>
        <v>51</v>
      </c>
    </row>
    <row r="71" spans="1:15" x14ac:dyDescent="0.25">
      <c r="A71">
        <f>IF(Hoja1!M71=1,Hoja1!A71,0)</f>
        <v>0</v>
      </c>
      <c r="B71" s="26" t="str">
        <f>VLOOKUP(Hoja1!B71,Data!$A$1:$B$500,2,0)</f>
        <v>MasAir</v>
      </c>
      <c r="C71" s="26">
        <f>Hoja1!C71</f>
        <v>333</v>
      </c>
      <c r="D71" t="str">
        <f>Hoja1!D71</f>
        <v>M7 6442</v>
      </c>
      <c r="E71" s="27">
        <f>IF(Hoja1!M71=1,Hoja1!E71,0)</f>
        <v>0</v>
      </c>
      <c r="F71" s="26" t="str">
        <f>VLOOKUP(Hoja1!F71,Data!$D$1:$E$500,2,0)</f>
        <v>Campinas</v>
      </c>
      <c r="G71" s="26" t="str">
        <f>Hoja1!G71</f>
        <v>---</v>
      </c>
      <c r="H71" s="26">
        <f>Hoja1!H71</f>
        <v>602</v>
      </c>
      <c r="I71" t="str">
        <f>Hoja1!I71</f>
        <v>M7 6850</v>
      </c>
      <c r="J71" t="str">
        <f>VLOOKUP(Hoja1!J71,Data!$G$1:$H$501,2,0)</f>
        <v>Los Angeles</v>
      </c>
      <c r="K71" s="21">
        <f>IF(Hoja1!M71=1,Hoja1!K71,0)</f>
        <v>0</v>
      </c>
      <c r="L71">
        <f>IF(Hoja1!M71=1,Hoja1!L71:$N72,0)</f>
        <v>0</v>
      </c>
      <c r="M71">
        <f t="shared" si="4"/>
        <v>0</v>
      </c>
      <c r="N71" t="str">
        <f t="shared" si="5"/>
        <v/>
      </c>
      <c r="O71" t="str">
        <f>IF(N71="","",MAX(O$1:O70)+1)</f>
        <v/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 xml:space="preserve">Viva </v>
      </c>
      <c r="C72" s="26">
        <f>Hoja1!C72</f>
        <v>320</v>
      </c>
      <c r="D72" t="str">
        <f>Hoja1!D72</f>
        <v>VB 7370</v>
      </c>
      <c r="E72" s="27">
        <f>IF(Hoja1!M72=1,Hoja1!E72,0)</f>
        <v>45954.6875</v>
      </c>
      <c r="F72" s="26" t="str">
        <f>VLOOKUP(Hoja1!F72,Data!$D$1:$E$500,2,0)</f>
        <v>La Paz</v>
      </c>
      <c r="G72" s="26">
        <f>Hoja1!G72</f>
        <v>1</v>
      </c>
      <c r="H72" s="26" t="str">
        <f>Hoja1!H72</f>
        <v>106A</v>
      </c>
      <c r="I72" t="str">
        <f>Hoja1!I72</f>
        <v>VB 7371</v>
      </c>
      <c r="J72" t="str">
        <f>VLOOKUP(Hoja1!J72,Data!$G$1:$H$501,2,0)</f>
        <v>La Paz</v>
      </c>
      <c r="K72" s="21">
        <f>IF(Hoja1!M72=1,Hoja1!K72,0)</f>
        <v>45954.71875</v>
      </c>
      <c r="L72" t="str">
        <f>IF(Hoja1!M72=1,Hoja1!L72:$N73,0)</f>
        <v>J</v>
      </c>
      <c r="M72">
        <f t="shared" si="4"/>
        <v>1</v>
      </c>
      <c r="N72">
        <f t="shared" si="5"/>
        <v>1</v>
      </c>
      <c r="O72">
        <f>IF(N72="","",MAX(O$1:O71)+1)</f>
        <v>52</v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875</v>
      </c>
      <c r="E73" s="27">
        <f>IF(Hoja1!M73=1,Hoja1!E73,0)</f>
        <v>45954.696527777778</v>
      </c>
      <c r="F73" s="26" t="str">
        <f>VLOOKUP(Hoja1!F73,Data!$D$1:$E$500,2,0)</f>
        <v>Merida</v>
      </c>
      <c r="G73" s="26">
        <f>Hoja1!G73</f>
        <v>3</v>
      </c>
      <c r="H73" s="26" t="str">
        <f>Hoja1!H73</f>
        <v>111A</v>
      </c>
      <c r="I73" t="str">
        <f>Hoja1!I73</f>
        <v>AM 2780</v>
      </c>
      <c r="J73" t="str">
        <f>VLOOKUP(Hoja1!J73,Data!$G$1:$H$501,2,0)</f>
        <v>Houston</v>
      </c>
      <c r="K73" s="21">
        <f>IF(Hoja1!M73=1,Hoja1!K73,0)</f>
        <v>45954.727777777778</v>
      </c>
      <c r="L73" t="str">
        <f>IF(Hoja1!M73=1,Hoja1!L73:$N74,0)</f>
        <v>J</v>
      </c>
      <c r="M73">
        <f t="shared" si="4"/>
        <v>1</v>
      </c>
      <c r="N73">
        <f t="shared" si="5"/>
        <v>1</v>
      </c>
      <c r="O73">
        <f>IF(N73="","",MAX(O$1:O72)+1)</f>
        <v>53</v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>Volaris</v>
      </c>
      <c r="C74" s="26">
        <f>Hoja1!C74</f>
        <v>320</v>
      </c>
      <c r="D74" t="str">
        <f>Hoja1!D74</f>
        <v>Y4 7121</v>
      </c>
      <c r="E74" s="27">
        <f>IF(Hoja1!M74=1,Hoja1!E74,0)</f>
        <v>45954.70416666667</v>
      </c>
      <c r="F74" s="26" t="str">
        <f>VLOOKUP(Hoja1!F74,Data!$D$1:$E$500,2,0)</f>
        <v>San Jose Del Cabo</v>
      </c>
      <c r="G74" s="26">
        <f>Hoja1!G74</f>
        <v>1</v>
      </c>
      <c r="H74" s="26" t="str">
        <f>Hoja1!H74</f>
        <v>109A</v>
      </c>
      <c r="I74" t="str">
        <f>Hoja1!I74</f>
        <v>Y4 3535</v>
      </c>
      <c r="J74" t="str">
        <f>VLOOKUP(Hoja1!J74,Data!$G$1:$H$501,2,0)</f>
        <v>Cancun</v>
      </c>
      <c r="K74" s="21">
        <f>IF(Hoja1!M74=1,Hoja1!K74,0)</f>
        <v>45954.736805555556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54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7443</v>
      </c>
      <c r="E75" s="27">
        <f>IF(Hoja1!M75=1,Hoja1!E75,0)</f>
        <v>45954.708333333336</v>
      </c>
      <c r="F75" s="26" t="str">
        <f>VLOOKUP(Hoja1!F75,Data!$D$1:$E$500,2,0)</f>
        <v>Cancun</v>
      </c>
      <c r="G75" s="26">
        <f>Hoja1!G75</f>
        <v>2</v>
      </c>
      <c r="H75" s="26">
        <f>Hoja1!H75</f>
        <v>505</v>
      </c>
      <c r="I75" t="str">
        <f>Hoja1!I75</f>
        <v>VB 7443</v>
      </c>
      <c r="J75" t="str">
        <f>VLOOKUP(Hoja1!J75,Data!$G$1:$H$501,2,0)</f>
        <v>San Jose Del Cabo</v>
      </c>
      <c r="K75" s="21">
        <f>IF(Hoja1!M75=1,Hoja1!K75,0)</f>
        <v>45954.729166666664</v>
      </c>
      <c r="L75" t="str">
        <f>IF(Hoja1!M75=1,Hoja1!L75:$N76,0)</f>
        <v>J</v>
      </c>
      <c r="M75">
        <f t="shared" si="4"/>
        <v>1</v>
      </c>
      <c r="N75">
        <f t="shared" si="5"/>
        <v>1</v>
      </c>
      <c r="O75">
        <f>IF(N75="","",MAX(O$1:O74)+1)</f>
        <v>55</v>
      </c>
    </row>
    <row r="76" spans="1:15" x14ac:dyDescent="0.25">
      <c r="A76">
        <f>IF(Hoja1!M76=1,Hoja1!A76,0)</f>
        <v>0</v>
      </c>
      <c r="B76" s="26" t="str">
        <f>VLOOKUP(Hoja1!B76,Data!$A$1:$B$500,2,0)</f>
        <v>China Southerrn</v>
      </c>
      <c r="C76" s="26" t="str">
        <f>Hoja1!C76</f>
        <v>77F</v>
      </c>
      <c r="D76" t="str">
        <f>Hoja1!D76</f>
        <v>CZ 2525</v>
      </c>
      <c r="E76" s="27">
        <f>IF(Hoja1!M76=1,Hoja1!E76,0)</f>
        <v>0</v>
      </c>
      <c r="F76" s="26" t="str">
        <f>VLOOKUP(Hoja1!F76,Data!$D$1:$E$500,2,0)</f>
        <v>Anchorage</v>
      </c>
      <c r="G76" s="26" t="str">
        <f>Hoja1!G76</f>
        <v>---</v>
      </c>
      <c r="H76" s="26">
        <f>Hoja1!H76</f>
        <v>604</v>
      </c>
      <c r="I76" t="str">
        <f>Hoja1!I76</f>
        <v>CZ 2526</v>
      </c>
      <c r="J76" t="str">
        <f>VLOOKUP(Hoja1!J76,Data!$G$1:$H$501,2,0)</f>
        <v>Shanghai</v>
      </c>
      <c r="K76" s="21">
        <f>IF(Hoja1!M76=1,Hoja1!K76,0)</f>
        <v>0</v>
      </c>
      <c r="L76">
        <f>IF(Hoja1!M76=1,Hoja1!L76:$N77,0)</f>
        <v>0</v>
      </c>
      <c r="M76">
        <f t="shared" si="4"/>
        <v>0</v>
      </c>
      <c r="N76" t="str">
        <f t="shared" si="5"/>
        <v/>
      </c>
      <c r="O76" t="str">
        <f>IF(N76="","",MAX(O$1:O75)+1)</f>
        <v/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321</v>
      </c>
      <c r="D77" t="str">
        <f>Hoja1!D77</f>
        <v>VB 7417</v>
      </c>
      <c r="E77" s="27">
        <f>IF(Hoja1!M77=1,Hoja1!E77,0)</f>
        <v>45954.711805555555</v>
      </c>
      <c r="F77" s="26" t="str">
        <f>VLOOKUP(Hoja1!F77,Data!$D$1:$E$500,2,0)</f>
        <v>Culiacan</v>
      </c>
      <c r="G77" s="26">
        <f>Hoja1!G77</f>
        <v>2</v>
      </c>
      <c r="H77" s="26" t="str">
        <f>Hoja1!H77</f>
        <v>107B</v>
      </c>
      <c r="I77" t="str">
        <f>Hoja1!I77</f>
        <v>VB 7417</v>
      </c>
      <c r="J77" t="str">
        <f>VLOOKUP(Hoja1!J77,Data!$G$1:$H$501,2,0)</f>
        <v>Cancun</v>
      </c>
      <c r="K77" s="21">
        <f>IF(Hoja1!M77=1,Hoja1!K77,0)</f>
        <v>45954.739583333336</v>
      </c>
      <c r="L77" t="str">
        <f>IF(Hoja1!M77=1,Hoja1!L77:$N78,0)</f>
        <v>J</v>
      </c>
      <c r="M77">
        <f t="shared" si="4"/>
        <v>1</v>
      </c>
      <c r="N77">
        <f t="shared" si="5"/>
        <v>1</v>
      </c>
      <c r="O77">
        <f>IF(N77="","",MAX(O$1:O76)+1)</f>
        <v>56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2783</v>
      </c>
      <c r="E78" s="27">
        <f>IF(Hoja1!M78=1,Hoja1!E78,0)</f>
        <v>45954.717361111114</v>
      </c>
      <c r="F78" s="26" t="str">
        <f>VLOOKUP(Hoja1!F78,Data!$D$1:$E$500,2,0)</f>
        <v>Mcallen Mission</v>
      </c>
      <c r="G78" s="26">
        <f>Hoja1!G78</f>
        <v>7</v>
      </c>
      <c r="H78" s="26" t="str">
        <f>Hoja1!H78</f>
        <v>113A</v>
      </c>
      <c r="I78" t="str">
        <f>Hoja1!I78</f>
        <v>AM 2042</v>
      </c>
      <c r="J78" t="str">
        <f>VLOOKUP(Hoja1!J78,Data!$G$1:$H$501,2,0)</f>
        <v>Oaxaca</v>
      </c>
      <c r="K78" s="21">
        <f>IF(Hoja1!M78=1,Hoja1!K78,0)</f>
        <v>45954.759027777778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57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2469</v>
      </c>
      <c r="E79" s="27">
        <f>IF(Hoja1!M79=1,Hoja1!E79,0)</f>
        <v>45954.720833333333</v>
      </c>
      <c r="F79" s="26" t="str">
        <f>VLOOKUP(Hoja1!F79,Data!$D$1:$E$500,2,0)</f>
        <v>Durango</v>
      </c>
      <c r="G79" s="26">
        <f>Hoja1!G79</f>
        <v>3</v>
      </c>
      <c r="H79" s="26" t="str">
        <f>Hoja1!H79</f>
        <v>110B</v>
      </c>
      <c r="I79" t="str">
        <f>Hoja1!I79</f>
        <v>AM 872</v>
      </c>
      <c r="J79" t="str">
        <f>VLOOKUP(Hoja1!J79,Data!$G$1:$H$501,2,0)</f>
        <v>Veracruz</v>
      </c>
      <c r="K79" s="21">
        <f>IF(Hoja1!M79=1,Hoja1!K79,0)</f>
        <v>45954.748611111114</v>
      </c>
      <c r="L79" t="str">
        <f>IF(Hoja1!M79=1,Hoja1!L79:$N80,0)</f>
        <v>J</v>
      </c>
      <c r="M79">
        <f t="shared" si="4"/>
        <v>1</v>
      </c>
      <c r="N79">
        <f t="shared" si="5"/>
        <v>1</v>
      </c>
      <c r="O79">
        <f>IF(N79="","",MAX(O$1:O78)+1)</f>
        <v>58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7016</v>
      </c>
      <c r="E80" s="27">
        <f>IF(Hoja1!M80=1,Hoja1!E80,0)</f>
        <v>45954.732638888891</v>
      </c>
      <c r="F80" s="26" t="str">
        <f>VLOOKUP(Hoja1!F80,Data!$D$1:$E$500,2,0)</f>
        <v>Monterrey</v>
      </c>
      <c r="G80" s="26">
        <f>Hoja1!G80</f>
        <v>1</v>
      </c>
      <c r="H80" s="26">
        <f>Hoja1!H80</f>
        <v>503</v>
      </c>
      <c r="I80" t="str">
        <f>Hoja1!I80</f>
        <v>VB 7016</v>
      </c>
      <c r="J80" t="str">
        <f>VLOOKUP(Hoja1!J80,Data!$G$1:$H$501,2,0)</f>
        <v>Acapulco</v>
      </c>
      <c r="K80" s="21">
        <f>IF(Hoja1!M80=1,Hoja1!K80,0)</f>
        <v>45954.753472222219</v>
      </c>
      <c r="L80" t="str">
        <f>IF(Hoja1!M80=1,Hoja1!L80:$N81,0)</f>
        <v>J</v>
      </c>
      <c r="M80">
        <f t="shared" si="4"/>
        <v>1</v>
      </c>
      <c r="N80">
        <f t="shared" si="5"/>
        <v>1</v>
      </c>
      <c r="O80">
        <f>IF(N80="","",MAX(O$1:O79)+1)</f>
        <v>59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7447</v>
      </c>
      <c r="E81" s="27">
        <f>IF(Hoja1!M81=1,Hoja1!E81,0)</f>
        <v>45954.732638888891</v>
      </c>
      <c r="F81" s="26" t="str">
        <f>VLOOKUP(Hoja1!F81,Data!$D$1:$E$500,2,0)</f>
        <v>Tulum</v>
      </c>
      <c r="G81" s="26">
        <f>Hoja1!G81</f>
        <v>1</v>
      </c>
      <c r="H81" s="26" t="str">
        <f>Hoja1!H81</f>
        <v>107A</v>
      </c>
      <c r="I81" t="str">
        <f>Hoja1!I81</f>
        <v>VB 7447</v>
      </c>
      <c r="J81" t="str">
        <f>VLOOKUP(Hoja1!J81,Data!$G$1:$H$501,2,0)</f>
        <v>Hermosillo</v>
      </c>
      <c r="K81" s="21">
        <f>IF(Hoja1!M81=1,Hoja1!K81,0)</f>
        <v>45954.760416666664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60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5070</v>
      </c>
      <c r="E82" s="27">
        <f>IF(Hoja1!M82=1,Hoja1!E82,0)</f>
        <v>45954.736111111109</v>
      </c>
      <c r="F82" s="26" t="str">
        <f>VLOOKUP(Hoja1!F82,Data!$D$1:$E$500,2,0)</f>
        <v>Tijuana</v>
      </c>
      <c r="G82" s="26">
        <f>Hoja1!G82</f>
        <v>1</v>
      </c>
      <c r="H82" s="26" t="str">
        <f>Hoja1!H82</f>
        <v>112A</v>
      </c>
      <c r="I82" t="str">
        <f>Hoja1!I82</f>
        <v>VB 9406</v>
      </c>
      <c r="J82" t="str">
        <f>VLOOKUP(Hoja1!J82,Data!$G$1:$H$501,2,0)</f>
        <v>Monterrey</v>
      </c>
      <c r="K82" s="21">
        <f>IF(Hoja1!M82=1,Hoja1!K82,0)</f>
        <v>45954.795138888891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61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7439</v>
      </c>
      <c r="E83" s="27">
        <f>IF(Hoja1!M83=1,Hoja1!E83,0)</f>
        <v>45954.739583333336</v>
      </c>
      <c r="F83" s="26" t="str">
        <f>VLOOKUP(Hoja1!F83,Data!$D$1:$E$500,2,0)</f>
        <v>Cancun</v>
      </c>
      <c r="G83" s="26">
        <f>Hoja1!G83</f>
        <v>1</v>
      </c>
      <c r="H83" s="26">
        <f>Hoja1!H83</f>
        <v>502</v>
      </c>
      <c r="I83" t="str">
        <f>Hoja1!I83</f>
        <v>VB 7439</v>
      </c>
      <c r="J83" t="str">
        <f>VLOOKUP(Hoja1!J83,Data!$G$1:$H$501,2,0)</f>
        <v>Ciudad Juarez</v>
      </c>
      <c r="K83" s="21">
        <f>IF(Hoja1!M83=1,Hoja1!K83,0)</f>
        <v>45954.760416666664</v>
      </c>
      <c r="L83" t="str">
        <f>IF(Hoja1!M83=1,Hoja1!L83:$N84,0)</f>
        <v>J</v>
      </c>
      <c r="M83">
        <f t="shared" si="4"/>
        <v>1</v>
      </c>
      <c r="N83">
        <f t="shared" si="5"/>
        <v>1</v>
      </c>
      <c r="O83">
        <f>IF(N83="","",MAX(O$1:O82)+1)</f>
        <v>62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Mexicana de Aviación </v>
      </c>
      <c r="C84" s="26">
        <f>Hoja1!C84</f>
        <v>738</v>
      </c>
      <c r="D84" t="str">
        <f>Hoja1!D84</f>
        <v>XN 1735</v>
      </c>
      <c r="E84" s="27">
        <f>IF(Hoja1!M84=1,Hoja1!E84,0)</f>
        <v>45954.743055555555</v>
      </c>
      <c r="F84" s="26" t="str">
        <f>VLOOKUP(Hoja1!F84,Data!$D$1:$E$500,2,0)</f>
        <v>Chetumal</v>
      </c>
      <c r="G84" s="26">
        <f>Hoja1!G84</f>
        <v>3</v>
      </c>
      <c r="H84" s="26" t="str">
        <f>Hoja1!H84</f>
        <v>108B</v>
      </c>
      <c r="I84" t="str">
        <f>Hoja1!I84</f>
        <v>XN 1764</v>
      </c>
      <c r="J84" t="str">
        <f>VLOOKUP(Hoja1!J84,Data!$G$1:$H$501,2,0)</f>
        <v>Merida</v>
      </c>
      <c r="K84" s="21">
        <f>IF(Hoja1!M84=1,Hoja1!K84,0)</f>
        <v>45954.777777777781</v>
      </c>
      <c r="L84" t="str">
        <f>IF(Hoja1!M84=1,Hoja1!L84:$N85,0)</f>
        <v>J</v>
      </c>
      <c r="M84">
        <f t="shared" si="4"/>
        <v>1</v>
      </c>
      <c r="N84">
        <f t="shared" si="5"/>
        <v>1</v>
      </c>
      <c r="O84">
        <f>IF(N84="","",MAX(O$1:O83)+1)</f>
        <v>63</v>
      </c>
    </row>
    <row r="85" spans="1:15" x14ac:dyDescent="0.25">
      <c r="A85">
        <f>IF(Hoja1!M85=1,Hoja1!A85,0)</f>
        <v>0</v>
      </c>
      <c r="B85" s="26" t="str">
        <f>VLOOKUP(Hoja1!B85,Data!$A$1:$B$500,2,0)</f>
        <v>Air France</v>
      </c>
      <c r="C85" s="26" t="str">
        <f>Hoja1!C85</f>
        <v>77X</v>
      </c>
      <c r="D85" t="str">
        <f>Hoja1!D85</f>
        <v>AF 6722</v>
      </c>
      <c r="E85" s="27">
        <f>IF(Hoja1!M85=1,Hoja1!E85,0)</f>
        <v>0</v>
      </c>
      <c r="F85" s="26" t="str">
        <f>VLOOKUP(Hoja1!F85,Data!$D$1:$E$500,2,0)</f>
        <v>Paris</v>
      </c>
      <c r="G85" s="26" t="str">
        <f>Hoja1!G85</f>
        <v>---</v>
      </c>
      <c r="H85" s="26" t="str">
        <f>Hoja1!H85</f>
        <v>605A</v>
      </c>
      <c r="I85" t="str">
        <f>Hoja1!I85</f>
        <v>AF 6723</v>
      </c>
      <c r="J85" t="str">
        <f>VLOOKUP(Hoja1!J85,Data!$G$1:$H$501,2,0)</f>
        <v>Paris</v>
      </c>
      <c r="K85" s="21">
        <f>IF(Hoja1!M85=1,Hoja1!K85,0)</f>
        <v>0</v>
      </c>
      <c r="L85">
        <f>IF(Hoja1!M85=1,Hoja1!L85:$N86,0)</f>
        <v>0</v>
      </c>
      <c r="M85">
        <f t="shared" si="4"/>
        <v>0</v>
      </c>
      <c r="N85" t="str">
        <f t="shared" si="5"/>
        <v/>
      </c>
      <c r="O85" t="str">
        <f>IF(N85="","",MAX(O$1:O84)+1)</f>
        <v/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 xml:space="preserve">Viva </v>
      </c>
      <c r="C86" s="26">
        <f>Hoja1!C86</f>
        <v>320</v>
      </c>
      <c r="D86" t="str">
        <f>Hoja1!D86</f>
        <v>VB 7304</v>
      </c>
      <c r="E86" s="27">
        <f>IF(Hoja1!M86=1,Hoja1!E86,0)</f>
        <v>45954.746527777781</v>
      </c>
      <c r="F86" s="26" t="str">
        <f>VLOOKUP(Hoja1!F86,Data!$D$1:$E$500,2,0)</f>
        <v>Guadalajara</v>
      </c>
      <c r="G86" s="26">
        <f>Hoja1!G86</f>
        <v>2</v>
      </c>
      <c r="H86" s="26" t="str">
        <f>Hoja1!H86</f>
        <v>106A</v>
      </c>
      <c r="I86" t="str">
        <f>Hoja1!I86</f>
        <v>VB 7304</v>
      </c>
      <c r="J86" t="str">
        <f>VLOOKUP(Hoja1!J86,Data!$G$1:$H$501,2,0)</f>
        <v>Tampico</v>
      </c>
      <c r="K86" s="21">
        <f>IF(Hoja1!M86=1,Hoja1!K86,0)</f>
        <v>45954.767361111109</v>
      </c>
      <c r="L86" t="str">
        <f>IF(Hoja1!M86=1,Hoja1!L86:$N87,0)</f>
        <v>J</v>
      </c>
      <c r="M86">
        <f t="shared" si="4"/>
        <v>1</v>
      </c>
      <c r="N86">
        <f t="shared" si="5"/>
        <v>1</v>
      </c>
      <c r="O86">
        <f>IF(N86="","",MAX(O$1:O85)+1)</f>
        <v>64</v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>Aeromexico</v>
      </c>
      <c r="C87" s="26" t="str">
        <f>Hoja1!C87</f>
        <v>E90</v>
      </c>
      <c r="D87" t="str">
        <f>Hoja1!D87</f>
        <v>AM 881</v>
      </c>
      <c r="E87" s="27">
        <f>IF(Hoja1!M87=1,Hoja1!E87,0)</f>
        <v>45954.750694444447</v>
      </c>
      <c r="F87" s="26" t="str">
        <f>VLOOKUP(Hoja1!F87,Data!$D$1:$E$500,2,0)</f>
        <v>Puerto Vallarta</v>
      </c>
      <c r="G87" s="26">
        <f>Hoja1!G87</f>
        <v>3</v>
      </c>
      <c r="H87" s="26" t="str">
        <f>Hoja1!H87</f>
        <v>111A</v>
      </c>
      <c r="I87" t="str">
        <f>Hoja1!I87</f>
        <v>AM 284</v>
      </c>
      <c r="J87" t="str">
        <f>VLOOKUP(Hoja1!J87,Data!$G$1:$H$501,2,0)</f>
        <v>Guadalajara</v>
      </c>
      <c r="K87" s="21">
        <f>IF(Hoja1!M87=1,Hoja1!K87,0)</f>
        <v>45954.781944444447</v>
      </c>
      <c r="L87" t="str">
        <f>IF(Hoja1!M87=1,Hoja1!L87:$N88,0)</f>
        <v>J</v>
      </c>
      <c r="M87">
        <f t="shared" si="4"/>
        <v>1</v>
      </c>
      <c r="N87">
        <f t="shared" si="5"/>
        <v>1</v>
      </c>
      <c r="O87">
        <f>IF(N87="","",MAX(O$1:O86)+1)</f>
        <v>65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7282</v>
      </c>
      <c r="E88" s="27">
        <f>IF(Hoja1!M88=1,Hoja1!E88,0)</f>
        <v>45954.756944444445</v>
      </c>
      <c r="F88" s="26" t="str">
        <f>VLOOKUP(Hoja1!F88,Data!$D$1:$E$500,2,0)</f>
        <v>Merida</v>
      </c>
      <c r="G88" s="26">
        <f>Hoja1!G88</f>
        <v>2</v>
      </c>
      <c r="H88" s="26" t="str">
        <f>Hoja1!H88</f>
        <v>107B</v>
      </c>
      <c r="I88" t="str">
        <f>Hoja1!I88</f>
        <v>VB 7282</v>
      </c>
      <c r="J88" t="str">
        <f>VLOOKUP(Hoja1!J88,Data!$G$1:$H$501,2,0)</f>
        <v>Puerto Escondido</v>
      </c>
      <c r="K88" s="21">
        <f>IF(Hoja1!M88=1,Hoja1!K88,0)</f>
        <v>45954.784722222219</v>
      </c>
      <c r="L88" t="str">
        <f>IF(Hoja1!M88=1,Hoja1!L88:$N89,0)</f>
        <v>J</v>
      </c>
      <c r="M88">
        <f t="shared" si="4"/>
        <v>1</v>
      </c>
      <c r="N88">
        <f t="shared" si="5"/>
        <v>1</v>
      </c>
      <c r="O88">
        <f>IF(N88="","",MAX(O$1:O87)+1)</f>
        <v>66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 xml:space="preserve">Viva </v>
      </c>
      <c r="C89" s="26">
        <f>Hoja1!C89</f>
        <v>320</v>
      </c>
      <c r="D89" t="str">
        <f>Hoja1!D89</f>
        <v>VB 9387</v>
      </c>
      <c r="E89" s="27">
        <f>IF(Hoja1!M89=1,Hoja1!E89,0)</f>
        <v>45954.756944444445</v>
      </c>
      <c r="F89" s="26" t="str">
        <f>VLOOKUP(Hoja1!F89,Data!$D$1:$E$500,2,0)</f>
        <v>Reynosa</v>
      </c>
      <c r="G89" s="26">
        <f>Hoja1!G89</f>
        <v>2</v>
      </c>
      <c r="H89" s="26" t="str">
        <f>Hoja1!H89</f>
        <v>112B</v>
      </c>
      <c r="I89" t="str">
        <f>Hoja1!I89</f>
        <v>VB 9400</v>
      </c>
      <c r="J89" t="str">
        <f>VLOOKUP(Hoja1!J89,Data!$G$1:$H$501,2,0)</f>
        <v>Monterrey</v>
      </c>
      <c r="K89" s="21">
        <f>IF(Hoja1!M89=1,Hoja1!K89,0)</f>
        <v>45955.25</v>
      </c>
      <c r="L89" t="str">
        <f>IF(Hoja1!M89=1,Hoja1!L89:$N90,0)</f>
        <v>J</v>
      </c>
      <c r="M89">
        <f t="shared" si="4"/>
        <v>1</v>
      </c>
      <c r="N89">
        <f t="shared" si="5"/>
        <v>1</v>
      </c>
      <c r="O89">
        <f>IF(N89="","",MAX(O$1:O88)+1)</f>
        <v>67</v>
      </c>
    </row>
    <row r="90" spans="1:15" x14ac:dyDescent="0.25">
      <c r="A90">
        <f>IF(Hoja1!M90=1,Hoja1!A90,0)</f>
        <v>0</v>
      </c>
      <c r="B90" s="26" t="str">
        <f>VLOOKUP(Hoja1!B90,Data!$A$1:$B$500,2,0)</f>
        <v>Lufthansa</v>
      </c>
      <c r="C90" s="26" t="str">
        <f>Hoja1!C90</f>
        <v>77X</v>
      </c>
      <c r="D90" t="str">
        <f>Hoja1!D90</f>
        <v>LH 8222</v>
      </c>
      <c r="E90" s="27">
        <f>IF(Hoja1!M90=1,Hoja1!E90,0)</f>
        <v>0</v>
      </c>
      <c r="F90" s="26" t="str">
        <f>VLOOKUP(Hoja1!F90,Data!$D$1:$E$500,2,0)</f>
        <v>Frankfurt</v>
      </c>
      <c r="G90" s="26" t="str">
        <f>Hoja1!G90</f>
        <v>---</v>
      </c>
      <c r="H90" s="26">
        <f>Hoja1!H90</f>
        <v>603</v>
      </c>
      <c r="I90" t="str">
        <f>Hoja1!I90</f>
        <v>LH 8223</v>
      </c>
      <c r="J90" t="str">
        <f>VLOOKUP(Hoja1!J90,Data!$G$1:$H$501,2,0)</f>
        <v>Monterrey</v>
      </c>
      <c r="K90" s="21">
        <f>IF(Hoja1!M90=1,Hoja1!K90,0)</f>
        <v>0</v>
      </c>
      <c r="L90">
        <f>IF(Hoja1!M90=1,Hoja1!L90:$N91,0)</f>
        <v>0</v>
      </c>
      <c r="M90">
        <f t="shared" si="4"/>
        <v>0</v>
      </c>
      <c r="N90" t="str">
        <f t="shared" si="5"/>
        <v/>
      </c>
      <c r="O90" t="str">
        <f>IF(N90="","",MAX(O$1:O89)+1)</f>
        <v/>
      </c>
    </row>
    <row r="91" spans="1:15" x14ac:dyDescent="0.25">
      <c r="A91">
        <f>IF(Hoja1!M91=1,Hoja1!A91,0)</f>
        <v>0</v>
      </c>
      <c r="B91" s="26" t="str">
        <f>VLOOKUP(Hoja1!B91,Data!$A$1:$B$500,2,0)</f>
        <v>MasAir</v>
      </c>
      <c r="C91" s="26">
        <f>Hoja1!C91</f>
        <v>332</v>
      </c>
      <c r="D91" t="str">
        <f>Hoja1!D91</f>
        <v>M7 8861</v>
      </c>
      <c r="E91" s="27">
        <f>IF(Hoja1!M91=1,Hoja1!E91,0)</f>
        <v>0</v>
      </c>
      <c r="F91" s="26" t="str">
        <f>VLOOKUP(Hoja1!F91,Data!$D$1:$E$500,2,0)</f>
        <v>Guadalajara</v>
      </c>
      <c r="G91" s="26" t="str">
        <f>Hoja1!G91</f>
        <v>---</v>
      </c>
      <c r="H91" s="26">
        <f>Hoja1!H91</f>
        <v>602</v>
      </c>
      <c r="I91">
        <f>Hoja1!I91</f>
        <v>0</v>
      </c>
      <c r="J91" t="e">
        <f>VLOOKUP(Hoja1!J91,Data!$G$1:$H$501,2,0)</f>
        <v>#N/A</v>
      </c>
      <c r="K91" s="21">
        <f>IF(Hoja1!M91=1,Hoja1!K91,0)</f>
        <v>0</v>
      </c>
      <c r="L91">
        <f>IF(Hoja1!M91=1,Hoja1!L91:$N92,0)</f>
        <v>0</v>
      </c>
      <c r="M91">
        <f t="shared" si="4"/>
        <v>0</v>
      </c>
      <c r="N91" t="str">
        <f t="shared" si="5"/>
        <v/>
      </c>
      <c r="O91" t="str">
        <f>IF(N91="","",MAX(O$1:O90)+1)</f>
        <v/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 xml:space="preserve">Viva </v>
      </c>
      <c r="C92" s="26">
        <f>Hoja1!C92</f>
        <v>321</v>
      </c>
      <c r="D92" t="str">
        <f>Hoja1!D92</f>
        <v>VB 9235</v>
      </c>
      <c r="E92" s="27">
        <f>IF(Hoja1!M92=1,Hoja1!E92,0)</f>
        <v>45954.819444444445</v>
      </c>
      <c r="F92" s="26" t="str">
        <f>VLOOKUP(Hoja1!F92,Data!$D$1:$E$500,2,0)</f>
        <v>Mazatlan</v>
      </c>
      <c r="G92" s="26">
        <f>Hoja1!G92</f>
        <v>2</v>
      </c>
      <c r="H92" s="26" t="str">
        <f>Hoja1!H92</f>
        <v>107B</v>
      </c>
      <c r="I92" t="str">
        <f>Hoja1!I92</f>
        <v>VB 9522I</v>
      </c>
      <c r="J92" t="str">
        <f>VLOOKUP(Hoja1!J92,Data!$G$1:$H$501,2,0)</f>
        <v>Guadalajara</v>
      </c>
      <c r="K92" s="21">
        <f>IF(Hoja1!M92=1,Hoja1!K92,0)</f>
        <v>45954.854166666664</v>
      </c>
      <c r="L92" t="str">
        <f>IF(Hoja1!M92=1,Hoja1!L92:$N93,0)</f>
        <v>J</v>
      </c>
      <c r="M92">
        <f t="shared" si="4"/>
        <v>1</v>
      </c>
      <c r="N92">
        <f t="shared" si="5"/>
        <v>1</v>
      </c>
      <c r="O92">
        <f>IF(N92="","",MAX(O$1:O91)+1)</f>
        <v>68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>Aeromexico</v>
      </c>
      <c r="C93" s="26" t="str">
        <f>Hoja1!C93</f>
        <v>E90</v>
      </c>
      <c r="D93" t="str">
        <f>Hoja1!D93</f>
        <v>AM 995</v>
      </c>
      <c r="E93" s="27">
        <f>IF(Hoja1!M93=1,Hoja1!E93,0)</f>
        <v>45954.829861111109</v>
      </c>
      <c r="F93" s="26" t="str">
        <f>VLOOKUP(Hoja1!F93,Data!$D$1:$E$500,2,0)</f>
        <v>Monterrey</v>
      </c>
      <c r="G93" s="26">
        <f>Hoja1!G93</f>
        <v>3</v>
      </c>
      <c r="H93" s="26" t="str">
        <f>Hoja1!H93</f>
        <v>110A</v>
      </c>
      <c r="I93" t="str">
        <f>Hoja1!I93</f>
        <v>AM 998</v>
      </c>
      <c r="J93" t="str">
        <f>VLOOKUP(Hoja1!J93,Data!$G$1:$H$501,2,0)</f>
        <v>Monterrey</v>
      </c>
      <c r="K93" s="21">
        <f>IF(Hoja1!M93=1,Hoja1!K93,0)</f>
        <v>45954.857638888891</v>
      </c>
      <c r="L93" t="str">
        <f>IF(Hoja1!M93=1,Hoja1!L93:$N94,0)</f>
        <v>J</v>
      </c>
      <c r="M93">
        <f t="shared" si="4"/>
        <v>1</v>
      </c>
      <c r="N93">
        <f t="shared" si="5"/>
        <v>1</v>
      </c>
      <c r="O93">
        <f>IF(N93="","",MAX(O$1:O92)+1)</f>
        <v>69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>Aeromexico</v>
      </c>
      <c r="C94" s="26" t="str">
        <f>Hoja1!C94</f>
        <v>E90</v>
      </c>
      <c r="D94" t="str">
        <f>Hoja1!D94</f>
        <v>AM 2041</v>
      </c>
      <c r="E94" s="27">
        <f>IF(Hoja1!M94=1,Hoja1!E94,0)</f>
        <v>45954.862500000003</v>
      </c>
      <c r="F94" s="26" t="str">
        <f>VLOOKUP(Hoja1!F94,Data!$D$1:$E$500,2,0)</f>
        <v>Oaxaca</v>
      </c>
      <c r="G94" s="26">
        <f>Hoja1!G94</f>
        <v>3</v>
      </c>
      <c r="H94" s="26" t="str">
        <f>Hoja1!H94</f>
        <v>110B</v>
      </c>
      <c r="I94">
        <f>Hoja1!I94</f>
        <v>0</v>
      </c>
      <c r="J94" t="e">
        <f>VLOOKUP(Hoja1!J94,Data!$G$1:$H$501,2,0)</f>
        <v>#N/A</v>
      </c>
      <c r="K94" s="21">
        <f>IF(Hoja1!M94=1,Hoja1!K94,0)</f>
        <v>0</v>
      </c>
      <c r="L94" t="str">
        <f>IF(Hoja1!M94=1,Hoja1!L94:$N95,0)</f>
        <v>J</v>
      </c>
      <c r="M94">
        <f t="shared" si="4"/>
        <v>1</v>
      </c>
      <c r="N94">
        <f t="shared" si="5"/>
        <v>1</v>
      </c>
      <c r="O94">
        <f>IF(N94="","",MAX(O$1:O93)+1)</f>
        <v>70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7017</v>
      </c>
      <c r="E95" s="27">
        <f>IF(Hoja1!M95=1,Hoja1!E95,0)</f>
        <v>45954.875</v>
      </c>
      <c r="F95" s="26" t="str">
        <f>VLOOKUP(Hoja1!F95,Data!$D$1:$E$500,2,0)</f>
        <v>Acapulco</v>
      </c>
      <c r="G95" s="26">
        <f>Hoja1!G95</f>
        <v>1</v>
      </c>
      <c r="H95" s="26">
        <f>Hoja1!H95</f>
        <v>502</v>
      </c>
      <c r="I95" t="str">
        <f>Hoja1!I95</f>
        <v>VB 7017</v>
      </c>
      <c r="J95" t="str">
        <f>VLOOKUP(Hoja1!J95,Data!$G$1:$H$501,2,0)</f>
        <v>Monterrey</v>
      </c>
      <c r="K95" s="21">
        <f>IF(Hoja1!M95=1,Hoja1!K95,0)</f>
        <v>45954.895833333336</v>
      </c>
      <c r="L95" t="str">
        <f>IF(Hoja1!M95=1,Hoja1!L95:$N96,0)</f>
        <v>J</v>
      </c>
      <c r="M95">
        <f t="shared" si="4"/>
        <v>1</v>
      </c>
      <c r="N95">
        <f t="shared" si="5"/>
        <v>1</v>
      </c>
      <c r="O95">
        <f>IF(N95="","",MAX(O$1:O94)+1)</f>
        <v>71</v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>Aeromexico</v>
      </c>
      <c r="C96" s="26" t="str">
        <f>Hoja1!C96</f>
        <v>E90</v>
      </c>
      <c r="D96" t="str">
        <f>Hoja1!D96</f>
        <v>AM 871</v>
      </c>
      <c r="E96" s="27">
        <f>IF(Hoja1!M96=1,Hoja1!E96,0)</f>
        <v>45954.885416666664</v>
      </c>
      <c r="F96" s="26" t="str">
        <f>VLOOKUP(Hoja1!F96,Data!$D$1:$E$500,2,0)</f>
        <v>Veracruz</v>
      </c>
      <c r="G96" s="26">
        <f>Hoja1!G96</f>
        <v>3</v>
      </c>
      <c r="H96" s="26" t="str">
        <f>Hoja1!H96</f>
        <v>111A</v>
      </c>
      <c r="I96">
        <f>Hoja1!I96</f>
        <v>0</v>
      </c>
      <c r="J96" t="e">
        <f>VLOOKUP(Hoja1!J96,Data!$G$1:$H$501,2,0)</f>
        <v>#N/A</v>
      </c>
      <c r="K96" s="21">
        <f>IF(Hoja1!M96=1,Hoja1!K96,0)</f>
        <v>0</v>
      </c>
      <c r="L96" t="str">
        <f>IF(Hoja1!M96=1,Hoja1!L96:$N97,0)</f>
        <v>J</v>
      </c>
      <c r="M96">
        <f t="shared" si="4"/>
        <v>1</v>
      </c>
      <c r="N96">
        <f t="shared" si="5"/>
        <v>1</v>
      </c>
      <c r="O96">
        <f>IF(N96="","",MAX(O$1:O95)+1)</f>
        <v>72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 xml:space="preserve">Viva </v>
      </c>
      <c r="C97" s="26">
        <f>Hoja1!C97</f>
        <v>320</v>
      </c>
      <c r="D97" t="str">
        <f>Hoja1!D97</f>
        <v>VB 7305</v>
      </c>
      <c r="E97" s="27">
        <f>IF(Hoja1!M97=1,Hoja1!E97,0)</f>
        <v>45954.895833333336</v>
      </c>
      <c r="F97" s="26" t="str">
        <f>VLOOKUP(Hoja1!F97,Data!$D$1:$E$500,2,0)</f>
        <v>Tampico</v>
      </c>
      <c r="G97" s="26">
        <f>Hoja1!G97</f>
        <v>2</v>
      </c>
      <c r="H97" s="26">
        <f>Hoja1!H97</f>
        <v>505</v>
      </c>
      <c r="I97" t="str">
        <f>Hoja1!I97</f>
        <v>VB 7305</v>
      </c>
      <c r="J97" t="str">
        <f>VLOOKUP(Hoja1!J97,Data!$G$1:$H$501,2,0)</f>
        <v>Guadalajara</v>
      </c>
      <c r="K97" s="21">
        <f>IF(Hoja1!M97=1,Hoja1!K97,0)</f>
        <v>45954.916666666664</v>
      </c>
      <c r="L97" t="str">
        <f>IF(Hoja1!M97=1,Hoja1!L97:$N98,0)</f>
        <v>J</v>
      </c>
      <c r="M97">
        <f t="shared" si="4"/>
        <v>1</v>
      </c>
      <c r="N97">
        <f t="shared" si="5"/>
        <v>1</v>
      </c>
      <c r="O97">
        <f>IF(N97="","",MAX(O$1:O96)+1)</f>
        <v>73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Viva </v>
      </c>
      <c r="C98" s="26">
        <f>Hoja1!C98</f>
        <v>321</v>
      </c>
      <c r="D98" t="str">
        <f>Hoja1!D98</f>
        <v>VB 7283</v>
      </c>
      <c r="E98" s="27">
        <f>IF(Hoja1!M98=1,Hoja1!E98,0)</f>
        <v>45954.923611111109</v>
      </c>
      <c r="F98" s="26" t="str">
        <f>VLOOKUP(Hoja1!F98,Data!$D$1:$E$500,2,0)</f>
        <v>Puerto Escondido</v>
      </c>
      <c r="G98" s="26">
        <f>Hoja1!G98</f>
        <v>1</v>
      </c>
      <c r="H98" s="26" t="str">
        <f>Hoja1!H98</f>
        <v>106A</v>
      </c>
      <c r="I98" t="str">
        <f>Hoja1!I98</f>
        <v>VB 7283</v>
      </c>
      <c r="J98" t="str">
        <f>VLOOKUP(Hoja1!J98,Data!$G$1:$H$501,2,0)</f>
        <v>Merida</v>
      </c>
      <c r="K98" s="21">
        <f>IF(Hoja1!M98=1,Hoja1!K98,0)</f>
        <v>45954.951388888891</v>
      </c>
      <c r="L98" t="str">
        <f>IF(Hoja1!M98=1,Hoja1!L98:$N99,0)</f>
        <v>J</v>
      </c>
      <c r="M98">
        <f t="shared" si="4"/>
        <v>1</v>
      </c>
      <c r="N98">
        <f t="shared" si="5"/>
        <v>1</v>
      </c>
      <c r="O98">
        <f>IF(N98="","",MAX(O$1:O97)+1)</f>
        <v>74</v>
      </c>
    </row>
    <row r="99" spans="1:15" x14ac:dyDescent="0.25">
      <c r="A99" t="str">
        <f>IF(Hoja1!M99=1,Hoja1!A99,0)</f>
        <v>Flight scheduled</v>
      </c>
      <c r="B99" s="26" t="str">
        <f>VLOOKUP(Hoja1!B99,Data!$A$1:$B$500,2,0)</f>
        <v xml:space="preserve">Arajet </v>
      </c>
      <c r="C99" s="26" t="str">
        <f>Hoja1!C99</f>
        <v>7M8</v>
      </c>
      <c r="D99" t="str">
        <f>Hoja1!D99</f>
        <v>DM 4100</v>
      </c>
      <c r="E99" s="27">
        <f>IF(Hoja1!M99=1,Hoja1!E99,0)</f>
        <v>45954.94027777778</v>
      </c>
      <c r="F99" s="26" t="str">
        <f>VLOOKUP(Hoja1!F99,Data!$D$1:$E$500,2,0)</f>
        <v>Santo Domingo</v>
      </c>
      <c r="G99" s="26">
        <f>Hoja1!G99</f>
        <v>6</v>
      </c>
      <c r="H99" s="26" t="str">
        <f>Hoja1!H99</f>
        <v>114A</v>
      </c>
      <c r="I99" t="str">
        <f>Hoja1!I99</f>
        <v>DM 4101</v>
      </c>
      <c r="J99" t="str">
        <f>VLOOKUP(Hoja1!J99,Data!$G$1:$H$501,2,0)</f>
        <v>Santo Domingo</v>
      </c>
      <c r="K99" s="21">
        <f>IF(Hoja1!M99=1,Hoja1!K99,0)</f>
        <v>45954.981944444444</v>
      </c>
      <c r="L99" t="str">
        <f>IF(Hoja1!M99=1,Hoja1!L99:$N100,0)</f>
        <v>J</v>
      </c>
      <c r="M99">
        <f t="shared" si="4"/>
        <v>1</v>
      </c>
      <c r="N99">
        <f t="shared" si="5"/>
        <v>1</v>
      </c>
      <c r="O99">
        <f>IF(N99="","",MAX(O$1:O98)+1)</f>
        <v>75</v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 xml:space="preserve">Mexicana de Aviación </v>
      </c>
      <c r="C100" s="26">
        <f>Hoja1!C100</f>
        <v>738</v>
      </c>
      <c r="D100" t="str">
        <f>Hoja1!D100</f>
        <v>XN 1435</v>
      </c>
      <c r="E100" s="27">
        <f>IF(Hoja1!M100=1,Hoja1!E100,0)</f>
        <v>45954.940972222219</v>
      </c>
      <c r="F100" s="26" t="str">
        <f>VLOOKUP(Hoja1!F100,Data!$D$1:$E$500,2,0)</f>
        <v>Guadalajara</v>
      </c>
      <c r="G100" s="26">
        <f>Hoja1!G100</f>
        <v>1</v>
      </c>
      <c r="H100" s="26" t="str">
        <f>Hoja1!H100</f>
        <v>108A</v>
      </c>
      <c r="I100" t="str">
        <f>Hoja1!I100</f>
        <v>XN 1990</v>
      </c>
      <c r="J100" t="str">
        <f>VLOOKUP(Hoja1!J100,Data!$G$1:$H$501,2,0)</f>
        <v>Ixtepec</v>
      </c>
      <c r="K100" s="21">
        <f>IF(Hoja1!M100=1,Hoja1!K100,0)</f>
        <v>45955.378472222219</v>
      </c>
      <c r="L100" t="str">
        <f>IF(Hoja1!M100=1,Hoja1!L100:$N101,0)</f>
        <v>J</v>
      </c>
      <c r="M100">
        <f t="shared" si="4"/>
        <v>1</v>
      </c>
      <c r="N100">
        <f t="shared" si="5"/>
        <v>1</v>
      </c>
      <c r="O100">
        <f>IF(N100="","",MAX(O$1:O99)+1)</f>
        <v>76</v>
      </c>
    </row>
    <row r="101" spans="1:15" x14ac:dyDescent="0.25">
      <c r="A101" t="str">
        <f>IF(Hoja1!M101=1,Hoja1!A101,0)</f>
        <v>Flight scheduled</v>
      </c>
      <c r="B101" s="26" t="str">
        <f>VLOOKUP(Hoja1!B101,Data!$A$1:$B$500,2,0)</f>
        <v>Volaris</v>
      </c>
      <c r="C101" s="26">
        <f>Hoja1!C101</f>
        <v>320</v>
      </c>
      <c r="D101" t="str">
        <f>Hoja1!D101</f>
        <v>Y4 3534</v>
      </c>
      <c r="E101" s="27">
        <f>IF(Hoja1!M101=1,Hoja1!E101,0)</f>
        <v>45954.95</v>
      </c>
      <c r="F101" s="26" t="str">
        <f>VLOOKUP(Hoja1!F101,Data!$D$1:$E$500,2,0)</f>
        <v>Cancun</v>
      </c>
      <c r="G101" s="26">
        <f>Hoja1!G101</f>
        <v>2</v>
      </c>
      <c r="H101" s="26" t="str">
        <f>Hoja1!H101</f>
        <v>109A</v>
      </c>
      <c r="I101" t="str">
        <f>Hoja1!I101</f>
        <v>Y4 7110</v>
      </c>
      <c r="J101" t="str">
        <f>VLOOKUP(Hoja1!J101,Data!$G$1:$H$501,2,0)</f>
        <v>Merida</v>
      </c>
      <c r="K101" s="21">
        <f>IF(Hoja1!M101=1,Hoja1!K101,0)</f>
        <v>45955.290277777778</v>
      </c>
      <c r="L101" t="str">
        <f>IF(Hoja1!M101=1,Hoja1!L101:$N102,0)</f>
        <v>J</v>
      </c>
      <c r="M101">
        <f t="shared" si="4"/>
        <v>1</v>
      </c>
      <c r="N101">
        <f t="shared" si="5"/>
        <v>1</v>
      </c>
      <c r="O101">
        <f>IF(N101="","",MAX(O$1:O100)+1)</f>
        <v>77</v>
      </c>
    </row>
    <row r="102" spans="1:15" x14ac:dyDescent="0.25">
      <c r="A102" t="str">
        <f>IF(Hoja1!M102=1,Hoja1!A102,0)</f>
        <v>Flight scheduled</v>
      </c>
      <c r="B102" s="26" t="str">
        <f>VLOOKUP(Hoja1!B102,Data!$A$1:$B$500,2,0)</f>
        <v xml:space="preserve">Mexicana de Aviación </v>
      </c>
      <c r="C102" s="26">
        <f>Hoja1!C102</f>
        <v>738</v>
      </c>
      <c r="D102" t="str">
        <f>Hoja1!D102</f>
        <v>XN 1765</v>
      </c>
      <c r="E102" s="27">
        <f>IF(Hoja1!M102=1,Hoja1!E102,0)</f>
        <v>45954.958333333336</v>
      </c>
      <c r="F102" s="26" t="str">
        <f>VLOOKUP(Hoja1!F102,Data!$D$1:$E$500,2,0)</f>
        <v>Merida</v>
      </c>
      <c r="G102" s="26">
        <f>Hoja1!G102</f>
        <v>1</v>
      </c>
      <c r="H102" s="26" t="str">
        <f>Hoja1!H102</f>
        <v>108B</v>
      </c>
      <c r="I102" t="str">
        <f>Hoja1!I102</f>
        <v>XN 1102</v>
      </c>
      <c r="J102" t="str">
        <f>VLOOKUP(Hoja1!J102,Data!$G$1:$H$501,2,0)</f>
        <v>Monterrey</v>
      </c>
      <c r="K102" s="21">
        <f>IF(Hoja1!M102=1,Hoja1!K102,0)</f>
        <v>45955.402777777781</v>
      </c>
      <c r="L102" t="str">
        <f>IF(Hoja1!M102=1,Hoja1!L102:$N103,0)</f>
        <v>J</v>
      </c>
      <c r="M102">
        <f t="shared" si="4"/>
        <v>1</v>
      </c>
      <c r="N102">
        <f t="shared" si="5"/>
        <v>1</v>
      </c>
      <c r="O102">
        <f>IF(N102="","",MAX(O$1:O101)+1)</f>
        <v>78</v>
      </c>
    </row>
    <row r="103" spans="1:15" x14ac:dyDescent="0.25">
      <c r="A103" t="str">
        <f>IF(Hoja1!M103=1,Hoja1!A103,0)</f>
        <v>Flight scheduled</v>
      </c>
      <c r="B103" s="26" t="str">
        <f>VLOOKUP(Hoja1!B103,Data!$A$1:$B$500,2,0)</f>
        <v xml:space="preserve">Viva </v>
      </c>
      <c r="C103" s="26">
        <f>Hoja1!C103</f>
        <v>320</v>
      </c>
      <c r="D103" t="str">
        <f>Hoja1!D103</f>
        <v>VB 9407</v>
      </c>
      <c r="E103" s="27">
        <f>IF(Hoja1!M103=1,Hoja1!E103,0)</f>
        <v>45954.961805555555</v>
      </c>
      <c r="F103" s="26" t="str">
        <f>VLOOKUP(Hoja1!F103,Data!$D$1:$E$500,2,0)</f>
        <v>Monterrey</v>
      </c>
      <c r="G103" s="26">
        <f>Hoja1!G103</f>
        <v>2</v>
      </c>
      <c r="H103" s="26" t="str">
        <f>Hoja1!H103</f>
        <v>107B</v>
      </c>
      <c r="I103" t="str">
        <f>Hoja1!I103</f>
        <v>VB 9520</v>
      </c>
      <c r="J103" t="str">
        <f>VLOOKUP(Hoja1!J103,Data!$G$1:$H$501,2,0)</f>
        <v>Guadalajara</v>
      </c>
      <c r="K103" s="21">
        <f>IF(Hoja1!M103=1,Hoja1!K103,0)</f>
        <v>45955.25</v>
      </c>
      <c r="L103" t="str">
        <f>IF(Hoja1!M103=1,Hoja1!L103:$N104,0)</f>
        <v>J</v>
      </c>
      <c r="M103">
        <f t="shared" si="4"/>
        <v>1</v>
      </c>
      <c r="N103">
        <f t="shared" si="5"/>
        <v>1</v>
      </c>
      <c r="O103">
        <f>IF(N103="","",MAX(O$1:O102)+1)</f>
        <v>79</v>
      </c>
    </row>
    <row r="104" spans="1:15" x14ac:dyDescent="0.25">
      <c r="A104" t="str">
        <f>IF(Hoja1!M104=1,Hoja1!A104,0)</f>
        <v>Flight scheduled</v>
      </c>
      <c r="B104" s="26" t="str">
        <f>VLOOKUP(Hoja1!B104,Data!$A$1:$B$500,2,0)</f>
        <v xml:space="preserve">Viva </v>
      </c>
      <c r="C104" s="26">
        <f>Hoja1!C104</f>
        <v>321</v>
      </c>
      <c r="D104" t="str">
        <f>Hoja1!D104</f>
        <v>VB 2288</v>
      </c>
      <c r="E104" s="27">
        <f>IF(Hoja1!M104=1,Hoja1!E104,0)</f>
        <v>45954.975694444445</v>
      </c>
      <c r="F104" s="26" t="str">
        <f>VLOOKUP(Hoja1!F104,Data!$D$1:$E$500,2,0)</f>
        <v>Cancun</v>
      </c>
      <c r="G104" s="26">
        <f>Hoja1!G104</f>
        <v>2</v>
      </c>
      <c r="H104" s="26" t="str">
        <f>Hoja1!H104</f>
        <v>106B</v>
      </c>
      <c r="I104">
        <f>Hoja1!I104</f>
        <v>0</v>
      </c>
      <c r="J104" t="e">
        <f>VLOOKUP(Hoja1!J104,Data!$G$1:$H$501,2,0)</f>
        <v>#N/A</v>
      </c>
      <c r="K104" s="21">
        <f>IF(Hoja1!M104=1,Hoja1!K104,0)</f>
        <v>0</v>
      </c>
      <c r="L104" t="str">
        <f>IF(Hoja1!M104=1,Hoja1!L104:$N105,0)</f>
        <v>J</v>
      </c>
      <c r="M104">
        <f t="shared" si="4"/>
        <v>1</v>
      </c>
      <c r="N104">
        <f t="shared" si="5"/>
        <v>1</v>
      </c>
      <c r="O104">
        <f>IF(N104="","",MAX(O$1:O103)+1)</f>
        <v>80</v>
      </c>
    </row>
    <row r="105" spans="1:15" x14ac:dyDescent="0.25">
      <c r="A105" t="str">
        <f>IF(Hoja1!M105=1,Hoja1!A105,0)</f>
        <v>Flight scheduled</v>
      </c>
      <c r="B105" s="26" t="str">
        <f>VLOOKUP(Hoja1!B105,Data!$A$1:$B$500,2,0)</f>
        <v xml:space="preserve">Viva </v>
      </c>
      <c r="C105" s="26">
        <f>Hoja1!C105</f>
        <v>321</v>
      </c>
      <c r="D105" t="str">
        <f>Hoja1!D105</f>
        <v>VB 9405</v>
      </c>
      <c r="E105" s="27">
        <f>IF(Hoja1!M105=1,Hoja1!E105,0)</f>
        <v>45954.986111111109</v>
      </c>
      <c r="F105" s="26" t="str">
        <f>VLOOKUP(Hoja1!F105,Data!$D$1:$E$500,2,0)</f>
        <v>Monterrey</v>
      </c>
      <c r="G105" s="26">
        <f>Hoja1!G105</f>
        <v>1</v>
      </c>
      <c r="H105" s="26">
        <f>Hoja1!H105</f>
        <v>505</v>
      </c>
      <c r="I105" t="str">
        <f>Hoja1!I105</f>
        <v>VB 2281</v>
      </c>
      <c r="J105" t="str">
        <f>VLOOKUP(Hoja1!J105,Data!$G$1:$H$501,2,0)</f>
        <v>Cancun</v>
      </c>
      <c r="K105" s="21">
        <f>IF(Hoja1!M105=1,Hoja1!K105,0)</f>
        <v>45955.260416666664</v>
      </c>
      <c r="L105" t="str">
        <f>IF(Hoja1!M105=1,Hoja1!L105:$N106,0)</f>
        <v>J</v>
      </c>
      <c r="M105">
        <f t="shared" si="4"/>
        <v>1</v>
      </c>
      <c r="N105">
        <f t="shared" si="5"/>
        <v>1</v>
      </c>
      <c r="O105">
        <f>IF(N105="","",MAX(O$1:O104)+1)</f>
        <v>81</v>
      </c>
    </row>
    <row r="106" spans="1:15" x14ac:dyDescent="0.25">
      <c r="A106" t="str">
        <f>IF(Hoja1!M106=1,Hoja1!A106,0)</f>
        <v>Flight scheduled</v>
      </c>
      <c r="B106" s="26" t="str">
        <f>VLOOKUP(Hoja1!B106,Data!$A$1:$B$500,2,0)</f>
        <v xml:space="preserve">Viva </v>
      </c>
      <c r="C106" s="26">
        <f>Hoja1!C106</f>
        <v>321</v>
      </c>
      <c r="D106" t="str">
        <f>Hoja1!D106</f>
        <v>VB 9523</v>
      </c>
      <c r="E106" s="27">
        <f>IF(Hoja1!M106=1,Hoja1!E106,0)</f>
        <v>45954.996527777781</v>
      </c>
      <c r="F106" s="26" t="str">
        <f>VLOOKUP(Hoja1!F106,Data!$D$1:$E$500,2,0)</f>
        <v>Guadalajara</v>
      </c>
      <c r="G106" s="26">
        <f>Hoja1!G106</f>
        <v>2</v>
      </c>
      <c r="H106" s="26">
        <f>Hoja1!H106</f>
        <v>503</v>
      </c>
      <c r="I106" t="str">
        <f>Hoja1!I106</f>
        <v>VB 9294</v>
      </c>
      <c r="J106" t="str">
        <f>VLOOKUP(Hoja1!J106,Data!$G$1:$H$501,2,0)</f>
        <v>Huatulco</v>
      </c>
      <c r="K106" s="21">
        <f>IF(Hoja1!M106=1,Hoja1!K106,0)</f>
        <v>45955.461805555555</v>
      </c>
      <c r="L106" t="str">
        <f>IF(Hoja1!M106=1,Hoja1!L106:$N106,0)</f>
        <v>J</v>
      </c>
      <c r="M106">
        <f t="shared" si="4"/>
        <v>1</v>
      </c>
      <c r="N106">
        <f t="shared" si="5"/>
        <v>1</v>
      </c>
      <c r="O106">
        <f>IF(N106="","",MAX(O$1:O105)+1)</f>
        <v>82</v>
      </c>
    </row>
    <row r="107" spans="1:15" x14ac:dyDescent="0.25">
      <c r="A107" t="e">
        <f>IF(Hoja1!#REF!=1,Hoja1!#REF!,0)</f>
        <v>#REF!</v>
      </c>
      <c r="B107" s="26" t="e">
        <f>VLOOKUP(Hoja1!#REF!,Data!$A$1:$B$500,2,0)</f>
        <v>#REF!</v>
      </c>
      <c r="C107" s="26" t="e">
        <f>Hoja1!#REF!</f>
        <v>#REF!</v>
      </c>
      <c r="D107" t="e">
        <f>Hoja1!#REF!</f>
        <v>#REF!</v>
      </c>
      <c r="E107" s="27" t="e">
        <f>IF(Hoja1!#REF!=1,Hoja1!#REF!,0)</f>
        <v>#REF!</v>
      </c>
      <c r="F107" s="26" t="e">
        <f>VLOOKUP(Hoja1!#REF!,Data!$D$1:$E$500,2,0)</f>
        <v>#REF!</v>
      </c>
      <c r="G107" s="26" t="e">
        <f>Hoja1!#REF!</f>
        <v>#REF!</v>
      </c>
      <c r="H107" s="26" t="e">
        <f>Hoja1!#REF!</f>
        <v>#REF!</v>
      </c>
      <c r="I107" t="e">
        <f>Hoja1!#REF!</f>
        <v>#REF!</v>
      </c>
      <c r="J107" t="e">
        <f>VLOOKUP(Hoja1!#REF!,Data!$G$1:$H$501,2,0)</f>
        <v>#REF!</v>
      </c>
      <c r="K107" s="21" t="e">
        <f>IF(Hoja1!#REF!=1,Hoja1!#REF!,0)</f>
        <v>#REF!</v>
      </c>
      <c r="L107" t="e">
        <f>_xlfn.SINGLE(IF(Hoja1!#REF!=1,Hoja1!#REF!,0))</f>
        <v>#REF!</v>
      </c>
      <c r="M107" t="e">
        <f t="shared" si="4"/>
        <v>#REF!</v>
      </c>
      <c r="N107" t="e">
        <f t="shared" si="5"/>
        <v>#REF!</v>
      </c>
      <c r="O107" t="e">
        <f>IF(N107="","",MAX(O$1:O106)+1)</f>
        <v>#REF!</v>
      </c>
    </row>
    <row r="108" spans="1:15" x14ac:dyDescent="0.25">
      <c r="A108" t="e">
        <f>IF(Hoja1!#REF!=1,Hoja1!#REF!,0)</f>
        <v>#REF!</v>
      </c>
      <c r="B108" s="26" t="e">
        <f>VLOOKUP(Hoja1!#REF!,Data!$A$1:$B$500,2,0)</f>
        <v>#REF!</v>
      </c>
      <c r="C108" s="26" t="e">
        <f>Hoja1!#REF!</f>
        <v>#REF!</v>
      </c>
      <c r="D108" t="e">
        <f>Hoja1!#REF!</f>
        <v>#REF!</v>
      </c>
      <c r="E108" s="27" t="e">
        <f>IF(Hoja1!#REF!=1,Hoja1!#REF!,0)</f>
        <v>#REF!</v>
      </c>
      <c r="F108" s="26" t="e">
        <f>VLOOKUP(Hoja1!#REF!,Data!$D$1:$E$500,2,0)</f>
        <v>#REF!</v>
      </c>
      <c r="G108" s="26" t="e">
        <f>Hoja1!#REF!</f>
        <v>#REF!</v>
      </c>
      <c r="H108" s="26" t="e">
        <f>Hoja1!#REF!</f>
        <v>#REF!</v>
      </c>
      <c r="I108" t="e">
        <f>Hoja1!#REF!</f>
        <v>#REF!</v>
      </c>
      <c r="J108" t="e">
        <f>VLOOKUP(Hoja1!#REF!,Data!$G$1:$H$501,2,0)</f>
        <v>#REF!</v>
      </c>
      <c r="K108" s="21" t="e">
        <f>IF(Hoja1!#REF!=1,Hoja1!#REF!,0)</f>
        <v>#REF!</v>
      </c>
      <c r="L108" t="e">
        <f>_xlfn.SINGLE(IF(Hoja1!#REF!=1,Hoja1!#REF!,0))</f>
        <v>#REF!</v>
      </c>
      <c r="M108" t="e">
        <f t="shared" si="4"/>
        <v>#REF!</v>
      </c>
      <c r="N108" t="e">
        <f t="shared" si="5"/>
        <v>#REF!</v>
      </c>
      <c r="O108" t="e">
        <f>IF(N108="","",MAX(O$1:O107)+1)</f>
        <v>#REF!</v>
      </c>
    </row>
    <row r="109" spans="1:15" x14ac:dyDescent="0.25">
      <c r="A109" t="e">
        <f>IF(Hoja1!#REF!=1,Hoja1!#REF!,0)</f>
        <v>#REF!</v>
      </c>
      <c r="B109" s="26" t="e">
        <f>VLOOKUP(Hoja1!#REF!,Data!$A$1:$B$500,2,0)</f>
        <v>#REF!</v>
      </c>
      <c r="C109" s="26" t="e">
        <f>Hoja1!#REF!</f>
        <v>#REF!</v>
      </c>
      <c r="D109" t="e">
        <f>Hoja1!#REF!</f>
        <v>#REF!</v>
      </c>
      <c r="E109" s="27" t="e">
        <f>IF(Hoja1!#REF!=1,Hoja1!#REF!,0)</f>
        <v>#REF!</v>
      </c>
      <c r="F109" s="26" t="e">
        <f>VLOOKUP(Hoja1!#REF!,Data!$D$1:$E$500,2,0)</f>
        <v>#REF!</v>
      </c>
      <c r="G109" s="26" t="e">
        <f>Hoja1!#REF!</f>
        <v>#REF!</v>
      </c>
      <c r="H109" s="26" t="e">
        <f>Hoja1!#REF!</f>
        <v>#REF!</v>
      </c>
      <c r="I109" t="e">
        <f>Hoja1!#REF!</f>
        <v>#REF!</v>
      </c>
      <c r="J109" t="e">
        <f>VLOOKUP(Hoja1!#REF!,Data!$G$1:$H$501,2,0)</f>
        <v>#REF!</v>
      </c>
      <c r="K109" s="21" t="e">
        <f>IF(Hoja1!#REF!=1,Hoja1!#REF!,0)</f>
        <v>#REF!</v>
      </c>
      <c r="L109" t="e">
        <f>IF(Hoja1!#REF!=1,Hoja1!L107:$N107,0)</f>
        <v>#REF!</v>
      </c>
      <c r="M109" t="e">
        <f t="shared" si="4"/>
        <v>#REF!</v>
      </c>
      <c r="N109" t="e">
        <f t="shared" si="5"/>
        <v>#REF!</v>
      </c>
      <c r="O109" t="e">
        <f>IF(N109="","",MAX(O$1:O108)+1)</f>
        <v>#REF!</v>
      </c>
    </row>
    <row r="110" spans="1:15" x14ac:dyDescent="0.25">
      <c r="A110" t="e">
        <f>IF(Hoja1!M107=1,Hoja1!A107,0)</f>
        <v>#N/A</v>
      </c>
      <c r="B110" s="26" t="e">
        <f>VLOOKUP(Hoja1!B107,Data!$A$1:$B$500,2,0)</f>
        <v>#N/A</v>
      </c>
      <c r="C110" s="26">
        <f>Hoja1!C107</f>
        <v>0</v>
      </c>
      <c r="D110">
        <f>Hoja1!D107</f>
        <v>0</v>
      </c>
      <c r="E110" s="27" t="e">
        <f>IF(Hoja1!M107=1,Hoja1!E107,0)</f>
        <v>#N/A</v>
      </c>
      <c r="F110" s="26" t="e">
        <f>VLOOKUP(Hoja1!F107,Data!$D$1:$E$500,2,0)</f>
        <v>#N/A</v>
      </c>
      <c r="G110" s="26">
        <f>Hoja1!G107</f>
        <v>0</v>
      </c>
      <c r="H110" s="26">
        <f>Hoja1!H107</f>
        <v>0</v>
      </c>
      <c r="I110">
        <f>Hoja1!I107</f>
        <v>0</v>
      </c>
      <c r="J110" t="e">
        <f>VLOOKUP(Hoja1!J107,Data!$G$1:$H$501,2,0)</f>
        <v>#N/A</v>
      </c>
      <c r="K110" s="21" t="e">
        <f>IF(Hoja1!M107=1,Hoja1!K107,0)</f>
        <v>#N/A</v>
      </c>
      <c r="L110" t="e">
        <f>IF(Hoja1!M107=1,Hoja1!L107:$N108,0)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IF(Hoja1!M108=1,Hoja1!A108,0)</f>
        <v>#N/A</v>
      </c>
      <c r="B111" s="26" t="e">
        <f>VLOOKUP(Hoja1!B108,Data!$A$1:$B$500,2,0)</f>
        <v>#N/A</v>
      </c>
      <c r="C111" s="26">
        <f>Hoja1!C108</f>
        <v>0</v>
      </c>
      <c r="D111">
        <f>Hoja1!D108</f>
        <v>0</v>
      </c>
      <c r="E111" s="27" t="e">
        <f>IF(Hoja1!M108=1,Hoja1!E108,0)</f>
        <v>#N/A</v>
      </c>
      <c r="F111" s="26" t="e">
        <f>VLOOKUP(Hoja1!F108,Data!$D$1:$E$500,2,0)</f>
        <v>#N/A</v>
      </c>
      <c r="G111" s="26">
        <f>Hoja1!G108</f>
        <v>0</v>
      </c>
      <c r="H111" s="26">
        <f>Hoja1!H108</f>
        <v>0</v>
      </c>
      <c r="I111">
        <f>Hoja1!I108</f>
        <v>0</v>
      </c>
      <c r="J111" t="e">
        <f>VLOOKUP(Hoja1!J108,Data!$G$1:$H$501,2,0)</f>
        <v>#N/A</v>
      </c>
      <c r="K111" s="21" t="e">
        <f>IF(Hoja1!M108=1,Hoja1!K108,0)</f>
        <v>#N/A</v>
      </c>
      <c r="L111" t="e">
        <f>IF(Hoja1!M108=1,Hoja1!L108:$N109,0)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IF(Hoja1!M109=1,Hoja1!A109,0)</f>
        <v>#N/A</v>
      </c>
      <c r="B112" s="26" t="e">
        <f>VLOOKUP(Hoja1!B109,Data!$A$1:$B$500,2,0)</f>
        <v>#N/A</v>
      </c>
      <c r="C112" s="26">
        <f>Hoja1!C109</f>
        <v>0</v>
      </c>
      <c r="D112">
        <f>Hoja1!D109</f>
        <v>0</v>
      </c>
      <c r="E112" s="27" t="e">
        <f>IF(Hoja1!M109=1,Hoja1!E109,0)</f>
        <v>#N/A</v>
      </c>
      <c r="F112" s="26" t="e">
        <f>VLOOKUP(Hoja1!F109,Data!$D$1:$E$500,2,0)</f>
        <v>#N/A</v>
      </c>
      <c r="G112" s="26">
        <f>Hoja1!G109</f>
        <v>0</v>
      </c>
      <c r="H112" s="26">
        <f>Hoja1!H109</f>
        <v>0</v>
      </c>
      <c r="I112">
        <f>Hoja1!I109</f>
        <v>0</v>
      </c>
      <c r="J112" t="e">
        <f>VLOOKUP(Hoja1!J109,Data!$G$1:$H$501,2,0)</f>
        <v>#N/A</v>
      </c>
      <c r="K112" s="21" t="e">
        <f>IF(Hoja1!M109=1,Hoja1!K109,0)</f>
        <v>#N/A</v>
      </c>
      <c r="L112" t="e">
        <f>IF(Hoja1!M109=1,Hoja1!L109:$N110,0)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IF(Hoja1!M110=1,Hoja1!A110,0)</f>
        <v>#N/A</v>
      </c>
      <c r="B113" s="26" t="e">
        <f>VLOOKUP(Hoja1!B110,Data!$A$1:$B$500,2,0)</f>
        <v>#N/A</v>
      </c>
      <c r="C113" s="26">
        <f>Hoja1!C110</f>
        <v>0</v>
      </c>
      <c r="D113">
        <f>Hoja1!D110</f>
        <v>0</v>
      </c>
      <c r="E113" s="27" t="e">
        <f>IF(Hoja1!M110=1,Hoja1!E110,0)</f>
        <v>#N/A</v>
      </c>
      <c r="F113" s="26" t="e">
        <f>VLOOKUP(Hoja1!F110,Data!$D$1:$E$500,2,0)</f>
        <v>#N/A</v>
      </c>
      <c r="G113" s="26">
        <f>Hoja1!G110</f>
        <v>0</v>
      </c>
      <c r="H113" s="26">
        <f>Hoja1!H110</f>
        <v>0</v>
      </c>
      <c r="I113">
        <f>Hoja1!I110</f>
        <v>0</v>
      </c>
      <c r="J113" t="e">
        <f>VLOOKUP(Hoja1!J110,Data!$G$1:$H$501,2,0)</f>
        <v>#N/A</v>
      </c>
      <c r="K113" s="21" t="e">
        <f>IF(Hoja1!M110=1,Hoja1!K110,0)</f>
        <v>#N/A</v>
      </c>
      <c r="L113" t="e">
        <f>IF(Hoja1!M110=1,Hoja1!L110:$N111,0)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IF(Hoja1!M111=1,Hoja1!A111,0)</f>
        <v>#N/A</v>
      </c>
      <c r="B114" s="26" t="e">
        <f>VLOOKUP(Hoja1!B111,Data!$A$1:$B$500,2,0)</f>
        <v>#N/A</v>
      </c>
      <c r="C114" s="26">
        <f>Hoja1!C111</f>
        <v>0</v>
      </c>
      <c r="D114">
        <f>Hoja1!D111</f>
        <v>0</v>
      </c>
      <c r="E114" s="27" t="e">
        <f>IF(Hoja1!M111=1,Hoja1!E111,0)</f>
        <v>#N/A</v>
      </c>
      <c r="F114" s="26" t="e">
        <f>VLOOKUP(Hoja1!F111,Data!$D$1:$E$500,2,0)</f>
        <v>#N/A</v>
      </c>
      <c r="G114" s="26">
        <f>Hoja1!G111</f>
        <v>0</v>
      </c>
      <c r="H114" s="26">
        <f>Hoja1!H111</f>
        <v>0</v>
      </c>
      <c r="I114">
        <f>Hoja1!I111</f>
        <v>0</v>
      </c>
      <c r="J114" t="e">
        <f>VLOOKUP(Hoja1!J111,Data!$G$1:$H$501,2,0)</f>
        <v>#N/A</v>
      </c>
      <c r="K114" s="21" t="e">
        <f>IF(Hoja1!M111=1,Hoja1!K111,0)</f>
        <v>#N/A</v>
      </c>
      <c r="L114" t="e">
        <f>IF(Hoja1!M111=1,Hoja1!L111:$N112,0)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IF(Hoja1!M112=1,Hoja1!A112,0)</f>
        <v>#N/A</v>
      </c>
      <c r="B115" s="26" t="e">
        <f>VLOOKUP(Hoja1!B112,Data!$A$1:$B$500,2,0)</f>
        <v>#N/A</v>
      </c>
      <c r="C115" s="26">
        <f>Hoja1!C112</f>
        <v>0</v>
      </c>
      <c r="D115">
        <f>Hoja1!D112</f>
        <v>0</v>
      </c>
      <c r="E115" s="27" t="e">
        <f>IF(Hoja1!M112=1,Hoja1!E112,0)</f>
        <v>#N/A</v>
      </c>
      <c r="F115" s="26" t="e">
        <f>VLOOKUP(Hoja1!F112,Data!$D$1:$E$500,2,0)</f>
        <v>#N/A</v>
      </c>
      <c r="G115" s="26">
        <f>Hoja1!G112</f>
        <v>0</v>
      </c>
      <c r="H115" s="26">
        <f>Hoja1!H112</f>
        <v>0</v>
      </c>
      <c r="I115">
        <f>Hoja1!I112</f>
        <v>0</v>
      </c>
      <c r="J115" t="e">
        <f>VLOOKUP(Hoja1!J112,Data!$G$1:$H$501,2,0)</f>
        <v>#N/A</v>
      </c>
      <c r="K115" s="21" t="e">
        <f>IF(Hoja1!M112=1,Hoja1!K112,0)</f>
        <v>#N/A</v>
      </c>
      <c r="L115" t="e">
        <f>IF(Hoja1!M112=1,Hoja1!L112:$N113,0)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IF(Hoja1!M113=1,Hoja1!A113,0)</f>
        <v>#N/A</v>
      </c>
      <c r="B116" s="26" t="e">
        <f>VLOOKUP(Hoja1!B113,Data!$A$1:$B$500,2,0)</f>
        <v>#N/A</v>
      </c>
      <c r="C116" s="26">
        <f>Hoja1!C113</f>
        <v>0</v>
      </c>
      <c r="D116">
        <f>Hoja1!D113</f>
        <v>0</v>
      </c>
      <c r="E116" s="27" t="e">
        <f>IF(Hoja1!M113=1,Hoja1!E113,0)</f>
        <v>#N/A</v>
      </c>
      <c r="F116" s="26" t="e">
        <f>VLOOKUP(Hoja1!F113,Data!$D$1:$E$500,2,0)</f>
        <v>#N/A</v>
      </c>
      <c r="G116" s="26">
        <f>Hoja1!G113</f>
        <v>0</v>
      </c>
      <c r="H116" s="26">
        <f>Hoja1!H113</f>
        <v>0</v>
      </c>
      <c r="I116">
        <f>Hoja1!I113</f>
        <v>0</v>
      </c>
      <c r="J116" t="e">
        <f>VLOOKUP(Hoja1!J113,Data!$G$1:$H$501,2,0)</f>
        <v>#N/A</v>
      </c>
      <c r="K116" s="21" t="e">
        <f>IF(Hoja1!M113=1,Hoja1!K113,0)</f>
        <v>#N/A</v>
      </c>
      <c r="L116" t="e">
        <f>IF(Hoja1!M113=1,Hoja1!L113:$N114,0)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IF(Hoja1!M114=1,Hoja1!A114,0)</f>
        <v>#N/A</v>
      </c>
      <c r="B117" s="26" t="e">
        <f>VLOOKUP(Hoja1!B114,Data!$A$1:$B$500,2,0)</f>
        <v>#N/A</v>
      </c>
      <c r="C117" s="26">
        <f>Hoja1!C114</f>
        <v>0</v>
      </c>
      <c r="D117">
        <f>Hoja1!D114</f>
        <v>0</v>
      </c>
      <c r="E117" s="27" t="e">
        <f>IF(Hoja1!M114=1,Hoja1!E114,0)</f>
        <v>#N/A</v>
      </c>
      <c r="F117" s="26" t="e">
        <f>VLOOKUP(Hoja1!F114,Data!$D$1:$E$500,2,0)</f>
        <v>#N/A</v>
      </c>
      <c r="G117" s="26">
        <f>Hoja1!G114</f>
        <v>0</v>
      </c>
      <c r="H117" s="26">
        <f>Hoja1!H114</f>
        <v>0</v>
      </c>
      <c r="I117">
        <f>Hoja1!I114</f>
        <v>0</v>
      </c>
      <c r="J117" t="e">
        <f>VLOOKUP(Hoja1!J114,Data!$G$1:$H$501,2,0)</f>
        <v>#N/A</v>
      </c>
      <c r="K117" s="21" t="e">
        <f>IF(Hoja1!M114=1,Hoja1!K114,0)</f>
        <v>#N/A</v>
      </c>
      <c r="L117" t="e">
        <f>IF(Hoja1!M114=1,Hoja1!L114:$N115,0)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IF(Hoja1!M115=1,Hoja1!A115,0)</f>
        <v>#N/A</v>
      </c>
      <c r="B118" s="26" t="e">
        <f>VLOOKUP(Hoja1!B115,Data!$A$1:$B$500,2,0)</f>
        <v>#N/A</v>
      </c>
      <c r="C118" s="26">
        <f>Hoja1!C115</f>
        <v>0</v>
      </c>
      <c r="D118">
        <f>Hoja1!D115</f>
        <v>0</v>
      </c>
      <c r="E118" s="27" t="e">
        <f>IF(Hoja1!M115=1,Hoja1!E115,0)</f>
        <v>#N/A</v>
      </c>
      <c r="F118" s="26" t="e">
        <f>VLOOKUP(Hoja1!F115,Data!$D$1:$E$500,2,0)</f>
        <v>#N/A</v>
      </c>
      <c r="G118" s="26">
        <f>Hoja1!G115</f>
        <v>0</v>
      </c>
      <c r="H118" s="26">
        <f>Hoja1!H115</f>
        <v>0</v>
      </c>
      <c r="I118">
        <f>Hoja1!I115</f>
        <v>0</v>
      </c>
      <c r="J118" t="e">
        <f>VLOOKUP(Hoja1!J115,Data!$G$1:$H$501,2,0)</f>
        <v>#N/A</v>
      </c>
      <c r="K118" s="21" t="e">
        <f>IF(Hoja1!M115=1,Hoja1!K115,0)</f>
        <v>#N/A</v>
      </c>
      <c r="L118" t="e">
        <f>IF(Hoja1!M115=1,Hoja1!L115:$N116,0)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IF(Hoja1!M116=1,Hoja1!A116,0)</f>
        <v>#N/A</v>
      </c>
      <c r="B119" s="26" t="e">
        <f>VLOOKUP(Hoja1!B116,Data!$A$1:$B$500,2,0)</f>
        <v>#N/A</v>
      </c>
      <c r="C119" s="26">
        <f>Hoja1!C116</f>
        <v>0</v>
      </c>
      <c r="D119">
        <f>Hoja1!D116</f>
        <v>0</v>
      </c>
      <c r="E119" s="27" t="e">
        <f>IF(Hoja1!M116=1,Hoja1!E116,0)</f>
        <v>#N/A</v>
      </c>
      <c r="F119" s="26" t="e">
        <f>VLOOKUP(Hoja1!F116,Data!$D$1:$E$500,2,0)</f>
        <v>#N/A</v>
      </c>
      <c r="G119" s="26">
        <f>Hoja1!G116</f>
        <v>0</v>
      </c>
      <c r="H119" s="26">
        <f>Hoja1!H116</f>
        <v>0</v>
      </c>
      <c r="I119">
        <f>Hoja1!I116</f>
        <v>0</v>
      </c>
      <c r="J119" t="e">
        <f>VLOOKUP(Hoja1!J116,Data!$G$1:$H$501,2,0)</f>
        <v>#N/A</v>
      </c>
      <c r="K119" s="21" t="e">
        <f>IF(Hoja1!M116=1,Hoja1!K116,0)</f>
        <v>#N/A</v>
      </c>
      <c r="L119" t="e">
        <f>IF(Hoja1!M116=1,Hoja1!L116:$N117,0)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IF(Hoja1!M117=1,Hoja1!A117,0)</f>
        <v>#N/A</v>
      </c>
      <c r="B120" s="26" t="e">
        <f>VLOOKUP(Hoja1!B117,Data!$A$1:$B$500,2,0)</f>
        <v>#N/A</v>
      </c>
      <c r="C120" s="26">
        <f>Hoja1!C117</f>
        <v>0</v>
      </c>
      <c r="D120">
        <f>Hoja1!D117</f>
        <v>0</v>
      </c>
      <c r="E120" s="27" t="e">
        <f>IF(Hoja1!M117=1,Hoja1!E117,0)</f>
        <v>#N/A</v>
      </c>
      <c r="F120" s="26" t="e">
        <f>VLOOKUP(Hoja1!F117,Data!$D$1:$E$500,2,0)</f>
        <v>#N/A</v>
      </c>
      <c r="G120" s="26">
        <f>Hoja1!G117</f>
        <v>0</v>
      </c>
      <c r="H120" s="26">
        <f>Hoja1!H117</f>
        <v>0</v>
      </c>
      <c r="I120">
        <f>Hoja1!I117</f>
        <v>0</v>
      </c>
      <c r="J120" t="e">
        <f>VLOOKUP(Hoja1!J117,Data!$G$1:$H$501,2,0)</f>
        <v>#N/A</v>
      </c>
      <c r="K120" s="21" t="e">
        <f>IF(Hoja1!M117=1,Hoja1!K117,0)</f>
        <v>#N/A</v>
      </c>
      <c r="L120" t="e">
        <f>IF(Hoja1!M117=1,Hoja1!L117:$N118,0)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IF(Hoja1!M118=1,Hoja1!A118,0)</f>
        <v>#N/A</v>
      </c>
      <c r="B121" s="26" t="e">
        <f>VLOOKUP(Hoja1!B118,Data!$A$1:$B$500,2,0)</f>
        <v>#N/A</v>
      </c>
      <c r="C121" s="26">
        <f>Hoja1!C118</f>
        <v>0</v>
      </c>
      <c r="D121">
        <f>Hoja1!D118</f>
        <v>0</v>
      </c>
      <c r="E121" s="27" t="e">
        <f>IF(Hoja1!M118=1,Hoja1!E118,0)</f>
        <v>#N/A</v>
      </c>
      <c r="F121" s="26" t="e">
        <f>VLOOKUP(Hoja1!F118,Data!$D$1:$E$500,2,0)</f>
        <v>#N/A</v>
      </c>
      <c r="G121" s="26">
        <f>Hoja1!G118</f>
        <v>0</v>
      </c>
      <c r="H121" s="26">
        <f>Hoja1!H118</f>
        <v>0</v>
      </c>
      <c r="I121">
        <f>Hoja1!I118</f>
        <v>0</v>
      </c>
      <c r="J121" t="e">
        <f>VLOOKUP(Hoja1!J118,Data!$G$1:$H$501,2,0)</f>
        <v>#N/A</v>
      </c>
      <c r="K121" s="21" t="e">
        <f>IF(Hoja1!M118=1,Hoja1!K118,0)</f>
        <v>#N/A</v>
      </c>
      <c r="L121" t="e">
        <f>IF(Hoja1!M118=1,Hoja1!L118:$N119,0)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IF(Hoja1!M119=1,Hoja1!A119,0)</f>
        <v>#N/A</v>
      </c>
      <c r="B122" s="26" t="e">
        <f>VLOOKUP(Hoja1!B119,Data!$A$1:$B$500,2,0)</f>
        <v>#N/A</v>
      </c>
      <c r="C122" s="26">
        <f>Hoja1!C119</f>
        <v>0</v>
      </c>
      <c r="D122">
        <f>Hoja1!D119</f>
        <v>0</v>
      </c>
      <c r="E122" s="27" t="e">
        <f>IF(Hoja1!M119=1,Hoja1!E119,0)</f>
        <v>#N/A</v>
      </c>
      <c r="F122" s="26" t="e">
        <f>VLOOKUP(Hoja1!F119,Data!$D$1:$E$500,2,0)</f>
        <v>#N/A</v>
      </c>
      <c r="G122" s="26">
        <f>Hoja1!G119</f>
        <v>0</v>
      </c>
      <c r="H122" s="26">
        <f>Hoja1!H119</f>
        <v>0</v>
      </c>
      <c r="I122">
        <f>Hoja1!I119</f>
        <v>0</v>
      </c>
      <c r="J122" t="e">
        <f>VLOOKUP(Hoja1!J119,Data!$G$1:$H$501,2,0)</f>
        <v>#N/A</v>
      </c>
      <c r="K122" s="21" t="e">
        <f>IF(Hoja1!M119=1,Hoja1!K119,0)</f>
        <v>#N/A</v>
      </c>
      <c r="L122" t="e">
        <f>IF(Hoja1!M119=1,Hoja1!L119:$N120,0)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IF(Hoja1!M120=1,Hoja1!A120,0)</f>
        <v>#N/A</v>
      </c>
      <c r="B123" s="26" t="e">
        <f>VLOOKUP(Hoja1!B120,Data!$A$1:$B$500,2,0)</f>
        <v>#N/A</v>
      </c>
      <c r="C123" s="26">
        <f>Hoja1!C120</f>
        <v>0</v>
      </c>
      <c r="D123">
        <f>Hoja1!D120</f>
        <v>0</v>
      </c>
      <c r="E123" s="27" t="e">
        <f>IF(Hoja1!M120=1,Hoja1!E120,0)</f>
        <v>#N/A</v>
      </c>
      <c r="F123" s="26" t="e">
        <f>VLOOKUP(Hoja1!F120,Data!$D$1:$E$500,2,0)</f>
        <v>#N/A</v>
      </c>
      <c r="G123" s="26">
        <f>Hoja1!G120</f>
        <v>0</v>
      </c>
      <c r="H123" s="26">
        <f>Hoja1!H120</f>
        <v>0</v>
      </c>
      <c r="I123">
        <f>Hoja1!I120</f>
        <v>0</v>
      </c>
      <c r="J123" t="e">
        <f>VLOOKUP(Hoja1!J120,Data!$G$1:$H$501,2,0)</f>
        <v>#N/A</v>
      </c>
      <c r="K123" s="21" t="e">
        <f>IF(Hoja1!M120=1,Hoja1!K120,0)</f>
        <v>#N/A</v>
      </c>
      <c r="L123" t="e">
        <f>IF(Hoja1!M120=1,Hoja1!L120:$N121,0)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IF(Hoja1!M121=1,Hoja1!A121,0)</f>
        <v>#N/A</v>
      </c>
      <c r="B124" s="26" t="e">
        <f>VLOOKUP(Hoja1!B121,Data!$A$1:$B$500,2,0)</f>
        <v>#N/A</v>
      </c>
      <c r="C124" s="26">
        <f>Hoja1!C121</f>
        <v>0</v>
      </c>
      <c r="D124">
        <f>Hoja1!D121</f>
        <v>0</v>
      </c>
      <c r="E124" s="27" t="e">
        <f>IF(Hoja1!M121=1,Hoja1!E121,0)</f>
        <v>#N/A</v>
      </c>
      <c r="F124" s="26" t="e">
        <f>VLOOKUP(Hoja1!F121,Data!$D$1:$E$500,2,0)</f>
        <v>#N/A</v>
      </c>
      <c r="G124" s="26">
        <f>Hoja1!G121</f>
        <v>0</v>
      </c>
      <c r="H124" s="26">
        <f>Hoja1!H121</f>
        <v>0</v>
      </c>
      <c r="I124">
        <f>Hoja1!I121</f>
        <v>0</v>
      </c>
      <c r="J124" t="e">
        <f>VLOOKUP(Hoja1!J121,Data!$G$1:$H$501,2,0)</f>
        <v>#N/A</v>
      </c>
      <c r="K124" s="21" t="e">
        <f>IF(Hoja1!M121=1,Hoja1!K121,0)</f>
        <v>#N/A</v>
      </c>
      <c r="L124" t="e">
        <f>IF(Hoja1!M121=1,Hoja1!L121:$N122,0)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IF(Hoja1!M122=1,Hoja1!A122,0)</f>
        <v>#N/A</v>
      </c>
      <c r="B125" s="26" t="e">
        <f>VLOOKUP(Hoja1!B122,Data!$A$1:$B$500,2,0)</f>
        <v>#N/A</v>
      </c>
      <c r="C125" s="26">
        <f>Hoja1!C122</f>
        <v>0</v>
      </c>
      <c r="D125">
        <f>Hoja1!D122</f>
        <v>0</v>
      </c>
      <c r="E125" s="27" t="e">
        <f>IF(Hoja1!M122=1,Hoja1!E122,0)</f>
        <v>#N/A</v>
      </c>
      <c r="F125" s="26" t="e">
        <f>VLOOKUP(Hoja1!F122,Data!$D$1:$E$500,2,0)</f>
        <v>#N/A</v>
      </c>
      <c r="G125" s="26">
        <f>Hoja1!G122</f>
        <v>0</v>
      </c>
      <c r="H125" s="26">
        <f>Hoja1!H122</f>
        <v>0</v>
      </c>
      <c r="I125">
        <f>Hoja1!I122</f>
        <v>0</v>
      </c>
      <c r="J125" t="e">
        <f>VLOOKUP(Hoja1!J122,Data!$G$1:$H$501,2,0)</f>
        <v>#N/A</v>
      </c>
      <c r="K125" s="21" t="e">
        <f>IF(Hoja1!M122=1,Hoja1!K122,0)</f>
        <v>#N/A</v>
      </c>
      <c r="L125" t="e">
        <f>IF(Hoja1!M122=1,Hoja1!L122:$N123,0)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IF(Hoja1!M123=1,Hoja1!A123,0)</f>
        <v>#N/A</v>
      </c>
      <c r="B126" s="26" t="e">
        <f>VLOOKUP(Hoja1!B123,Data!$A$1:$B$500,2,0)</f>
        <v>#N/A</v>
      </c>
      <c r="C126" s="26">
        <f>Hoja1!C123</f>
        <v>0</v>
      </c>
      <c r="D126">
        <f>Hoja1!D123</f>
        <v>0</v>
      </c>
      <c r="E126" s="27" t="e">
        <f>IF(Hoja1!M123=1,Hoja1!E123,0)</f>
        <v>#N/A</v>
      </c>
      <c r="F126" s="26" t="e">
        <f>VLOOKUP(Hoja1!F123,Data!$D$1:$E$500,2,0)</f>
        <v>#N/A</v>
      </c>
      <c r="G126" s="26">
        <f>Hoja1!G123</f>
        <v>0</v>
      </c>
      <c r="H126" s="26">
        <f>Hoja1!H123</f>
        <v>0</v>
      </c>
      <c r="I126">
        <f>Hoja1!I123</f>
        <v>0</v>
      </c>
      <c r="J126" t="e">
        <f>VLOOKUP(Hoja1!J123,Data!$G$1:$H$501,2,0)</f>
        <v>#N/A</v>
      </c>
      <c r="K126" s="21" t="e">
        <f>IF(Hoja1!M123=1,Hoja1!K123,0)</f>
        <v>#N/A</v>
      </c>
      <c r="L126" t="e">
        <f>IF(Hoja1!M123=1,Hoja1!L123:$N124,0)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IF(Hoja1!M124=1,Hoja1!A124,0)</f>
        <v>#N/A</v>
      </c>
      <c r="B127" s="26" t="e">
        <f>VLOOKUP(Hoja1!B124,Data!$A$1:$B$500,2,0)</f>
        <v>#N/A</v>
      </c>
      <c r="C127" s="26">
        <f>Hoja1!C124</f>
        <v>0</v>
      </c>
      <c r="D127">
        <f>Hoja1!D124</f>
        <v>0</v>
      </c>
      <c r="E127" s="27" t="e">
        <f>IF(Hoja1!M124=1,Hoja1!E124,0)</f>
        <v>#N/A</v>
      </c>
      <c r="F127" s="26" t="e">
        <f>VLOOKUP(Hoja1!F124,Data!$D$1:$E$500,2,0)</f>
        <v>#N/A</v>
      </c>
      <c r="G127" s="26">
        <f>Hoja1!G124</f>
        <v>0</v>
      </c>
      <c r="H127" s="26">
        <f>Hoja1!H124</f>
        <v>0</v>
      </c>
      <c r="I127">
        <f>Hoja1!I124</f>
        <v>0</v>
      </c>
      <c r="J127" t="e">
        <f>VLOOKUP(Hoja1!J124,Data!$G$1:$H$501,2,0)</f>
        <v>#N/A</v>
      </c>
      <c r="K127" s="21" t="e">
        <f>IF(Hoja1!M124=1,Hoja1!K124,0)</f>
        <v>#N/A</v>
      </c>
      <c r="L127" t="e">
        <f>IF(Hoja1!M124=1,Hoja1!L124:$N125,0)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IF(Hoja1!M125=1,Hoja1!A125,0)</f>
        <v>#N/A</v>
      </c>
      <c r="B128" s="26" t="e">
        <f>VLOOKUP(Hoja1!B125,Data!$A$1:$B$500,2,0)</f>
        <v>#N/A</v>
      </c>
      <c r="C128" s="26">
        <f>Hoja1!C125</f>
        <v>0</v>
      </c>
      <c r="D128">
        <f>Hoja1!D125</f>
        <v>0</v>
      </c>
      <c r="E128" s="27" t="e">
        <f>IF(Hoja1!M125=1,Hoja1!E125,0)</f>
        <v>#N/A</v>
      </c>
      <c r="F128" s="26" t="e">
        <f>VLOOKUP(Hoja1!F125,Data!$D$1:$E$500,2,0)</f>
        <v>#N/A</v>
      </c>
      <c r="G128" s="26">
        <f>Hoja1!G125</f>
        <v>0</v>
      </c>
      <c r="H128" s="26">
        <f>Hoja1!H125</f>
        <v>0</v>
      </c>
      <c r="I128">
        <f>Hoja1!I125</f>
        <v>0</v>
      </c>
      <c r="J128" t="e">
        <f>VLOOKUP(Hoja1!J125,Data!$G$1:$H$501,2,0)</f>
        <v>#N/A</v>
      </c>
      <c r="K128" s="21" t="e">
        <f>IF(Hoja1!M125=1,Hoja1!K125,0)</f>
        <v>#N/A</v>
      </c>
      <c r="L128" t="e">
        <f>IF(Hoja1!M125=1,Hoja1!L125:$N126,0)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IF(Hoja1!M126=1,Hoja1!A126,0)</f>
        <v>#N/A</v>
      </c>
      <c r="B129" s="26" t="e">
        <f>VLOOKUP(Hoja1!B126,Data!$A$1:$B$500,2,0)</f>
        <v>#N/A</v>
      </c>
      <c r="C129" s="26">
        <f>Hoja1!C126</f>
        <v>0</v>
      </c>
      <c r="D129">
        <f>Hoja1!D126</f>
        <v>0</v>
      </c>
      <c r="E129" s="27" t="e">
        <f>IF(Hoja1!M126=1,Hoja1!E126,0)</f>
        <v>#N/A</v>
      </c>
      <c r="F129" s="26" t="e">
        <f>VLOOKUP(Hoja1!F126,Data!$D$1:$E$500,2,0)</f>
        <v>#N/A</v>
      </c>
      <c r="G129" s="26">
        <f>Hoja1!G126</f>
        <v>0</v>
      </c>
      <c r="H129" s="26">
        <f>Hoja1!H126</f>
        <v>0</v>
      </c>
      <c r="I129">
        <f>Hoja1!I126</f>
        <v>0</v>
      </c>
      <c r="J129" t="e">
        <f>VLOOKUP(Hoja1!J126,Data!$G$1:$H$501,2,0)</f>
        <v>#N/A</v>
      </c>
      <c r="K129" s="21" t="e">
        <f>IF(Hoja1!M126=1,Hoja1!K126,0)</f>
        <v>#N/A</v>
      </c>
      <c r="L129" t="e">
        <f>IF(Hoja1!M126=1,Hoja1!L126:$N127,0)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IF(Hoja1!M127=1,Hoja1!A127,0)</f>
        <v>#N/A</v>
      </c>
      <c r="B130" s="26" t="e">
        <f>VLOOKUP(Hoja1!B127,Data!$A$1:$B$500,2,0)</f>
        <v>#N/A</v>
      </c>
      <c r="C130" s="26">
        <f>Hoja1!C127</f>
        <v>0</v>
      </c>
      <c r="D130">
        <f>Hoja1!D127</f>
        <v>0</v>
      </c>
      <c r="E130" s="27" t="e">
        <f>IF(Hoja1!M127=1,Hoja1!E127,0)</f>
        <v>#N/A</v>
      </c>
      <c r="F130" s="26" t="e">
        <f>VLOOKUP(Hoja1!F127,Data!$D$1:$E$500,2,0)</f>
        <v>#N/A</v>
      </c>
      <c r="G130" s="26">
        <f>Hoja1!G127</f>
        <v>0</v>
      </c>
      <c r="H130" s="26">
        <f>Hoja1!H127</f>
        <v>0</v>
      </c>
      <c r="I130">
        <f>Hoja1!I127</f>
        <v>0</v>
      </c>
      <c r="J130" t="e">
        <f>VLOOKUP(Hoja1!J127,Data!$G$1:$H$501,2,0)</f>
        <v>#N/A</v>
      </c>
      <c r="K130" s="21" t="e">
        <f>IF(Hoja1!M127=1,Hoja1!K127,0)</f>
        <v>#N/A</v>
      </c>
      <c r="L130" t="e">
        <f>IF(Hoja1!M127=1,Hoja1!L127:$N128,0)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IF(Hoja1!M128=1,Hoja1!A128,0)</f>
        <v>#N/A</v>
      </c>
      <c r="B131" s="26" t="e">
        <f>VLOOKUP(Hoja1!B128,Data!$A$1:$B$500,2,0)</f>
        <v>#N/A</v>
      </c>
      <c r="C131" s="26">
        <f>Hoja1!C128</f>
        <v>0</v>
      </c>
      <c r="D131">
        <f>Hoja1!D128</f>
        <v>0</v>
      </c>
      <c r="E131" s="27" t="e">
        <f>IF(Hoja1!M128=1,Hoja1!E128,0)</f>
        <v>#N/A</v>
      </c>
      <c r="F131" s="26" t="e">
        <f>VLOOKUP(Hoja1!F128,Data!$D$1:$E$500,2,0)</f>
        <v>#N/A</v>
      </c>
      <c r="G131" s="26">
        <f>Hoja1!G128</f>
        <v>0</v>
      </c>
      <c r="H131" s="26">
        <f>Hoja1!H128</f>
        <v>0</v>
      </c>
      <c r="I131">
        <f>Hoja1!I128</f>
        <v>0</v>
      </c>
      <c r="J131" t="e">
        <f>VLOOKUP(Hoja1!J128,Data!$G$1:$H$501,2,0)</f>
        <v>#N/A</v>
      </c>
      <c r="K131" s="21" t="e">
        <f>IF(Hoja1!M128=1,Hoja1!K128,0)</f>
        <v>#N/A</v>
      </c>
      <c r="L131" t="e">
        <f>IF(Hoja1!M128=1,Hoja1!L128:$N129,0)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IF(Hoja1!M129=1,Hoja1!A129,0)</f>
        <v>#N/A</v>
      </c>
      <c r="B132" s="26" t="e">
        <f>VLOOKUP(Hoja1!B129,Data!$A$1:$B$500,2,0)</f>
        <v>#N/A</v>
      </c>
      <c r="C132" s="26">
        <f>Hoja1!C129</f>
        <v>0</v>
      </c>
      <c r="D132">
        <f>Hoja1!D129</f>
        <v>0</v>
      </c>
      <c r="E132" s="27" t="e">
        <f>IF(Hoja1!M129=1,Hoja1!E129,0)</f>
        <v>#N/A</v>
      </c>
      <c r="F132" s="26" t="e">
        <f>VLOOKUP(Hoja1!F129,Data!$D$1:$E$500,2,0)</f>
        <v>#N/A</v>
      </c>
      <c r="G132" s="26">
        <f>Hoja1!G129</f>
        <v>0</v>
      </c>
      <c r="H132" s="26">
        <f>Hoja1!H129</f>
        <v>0</v>
      </c>
      <c r="I132">
        <f>Hoja1!I129</f>
        <v>0</v>
      </c>
      <c r="J132" t="e">
        <f>VLOOKUP(Hoja1!J129,Data!$G$1:$H$501,2,0)</f>
        <v>#N/A</v>
      </c>
      <c r="K132" s="21" t="e">
        <f>IF(Hoja1!M129=1,Hoja1!K129,0)</f>
        <v>#N/A</v>
      </c>
      <c r="L132" t="e">
        <f>IF(Hoja1!M129=1,Hoja1!L129:$N130,0)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IF(Hoja1!M130=1,Hoja1!A130,0)</f>
        <v>#N/A</v>
      </c>
      <c r="B133" s="26" t="e">
        <f>VLOOKUP(Hoja1!B130,Data!$A$1:$B$500,2,0)</f>
        <v>#N/A</v>
      </c>
      <c r="C133" s="26">
        <f>Hoja1!C130</f>
        <v>0</v>
      </c>
      <c r="D133">
        <f>Hoja1!D130</f>
        <v>0</v>
      </c>
      <c r="E133" s="27" t="e">
        <f>IF(Hoja1!M130=1,Hoja1!E130,0)</f>
        <v>#N/A</v>
      </c>
      <c r="F133" s="26" t="e">
        <f>VLOOKUP(Hoja1!F130,Data!$D$1:$E$500,2,0)</f>
        <v>#N/A</v>
      </c>
      <c r="G133" s="26">
        <f>Hoja1!G130</f>
        <v>0</v>
      </c>
      <c r="H133" s="26">
        <f>Hoja1!H130</f>
        <v>0</v>
      </c>
      <c r="I133">
        <f>Hoja1!I130</f>
        <v>0</v>
      </c>
      <c r="J133" t="e">
        <f>VLOOKUP(Hoja1!J130,Data!$G$1:$H$501,2,0)</f>
        <v>#N/A</v>
      </c>
      <c r="K133" s="21" t="e">
        <f>IF(Hoja1!M130=1,Hoja1!K130,0)</f>
        <v>#N/A</v>
      </c>
      <c r="L133" t="e">
        <f>IF(Hoja1!M130=1,Hoja1!L130:$N131,0)</f>
        <v>#N/A</v>
      </c>
      <c r="M133" t="e">
        <f t="shared" ref="M133:M196" si="6">IF(A133&gt;0,1,0)</f>
        <v>#N/A</v>
      </c>
      <c r="N133" t="e">
        <f t="shared" ref="N133:N196" si="7">IF(M133=0,"",M133)</f>
        <v>#N/A</v>
      </c>
      <c r="O133" t="e">
        <f>IF(N133="","",MAX(O$1:O132)+1)</f>
        <v>#N/A</v>
      </c>
    </row>
    <row r="134" spans="1:15" x14ac:dyDescent="0.25">
      <c r="A134" t="e">
        <f>IF(Hoja1!M131=1,Hoja1!A131,0)</f>
        <v>#N/A</v>
      </c>
      <c r="B134" s="26" t="e">
        <f>VLOOKUP(Hoja1!B131,Data!$A$1:$B$500,2,0)</f>
        <v>#N/A</v>
      </c>
      <c r="C134" s="26">
        <f>Hoja1!C131</f>
        <v>0</v>
      </c>
      <c r="D134">
        <f>Hoja1!D131</f>
        <v>0</v>
      </c>
      <c r="E134" s="27" t="e">
        <f>IF(Hoja1!M131=1,Hoja1!E131,0)</f>
        <v>#N/A</v>
      </c>
      <c r="F134" s="26" t="e">
        <f>VLOOKUP(Hoja1!F131,Data!$D$1:$E$500,2,0)</f>
        <v>#N/A</v>
      </c>
      <c r="G134" s="26">
        <f>Hoja1!G131</f>
        <v>0</v>
      </c>
      <c r="H134" s="26">
        <f>Hoja1!H131</f>
        <v>0</v>
      </c>
      <c r="I134">
        <f>Hoja1!I131</f>
        <v>0</v>
      </c>
      <c r="J134" t="e">
        <f>VLOOKUP(Hoja1!J131,Data!$G$1:$H$501,2,0)</f>
        <v>#N/A</v>
      </c>
      <c r="K134" s="21" t="e">
        <f>IF(Hoja1!M131=1,Hoja1!K131,0)</f>
        <v>#N/A</v>
      </c>
      <c r="L134" t="e">
        <f>IF(Hoja1!M131=1,Hoja1!L131:$N132,0)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IF(Hoja1!M132=1,Hoja1!A132,0)</f>
        <v>#N/A</v>
      </c>
      <c r="B135" s="26" t="e">
        <f>VLOOKUP(Hoja1!B132,Data!$A$1:$B$500,2,0)</f>
        <v>#N/A</v>
      </c>
      <c r="C135" s="26">
        <f>Hoja1!C132</f>
        <v>0</v>
      </c>
      <c r="D135">
        <f>Hoja1!D132</f>
        <v>0</v>
      </c>
      <c r="E135" s="27" t="e">
        <f>IF(Hoja1!M132=1,Hoja1!E132,0)</f>
        <v>#N/A</v>
      </c>
      <c r="F135" s="26" t="e">
        <f>VLOOKUP(Hoja1!F132,Data!$D$1:$E$500,2,0)</f>
        <v>#N/A</v>
      </c>
      <c r="G135" s="26">
        <f>Hoja1!G132</f>
        <v>0</v>
      </c>
      <c r="H135" s="26">
        <f>Hoja1!H132</f>
        <v>0</v>
      </c>
      <c r="I135">
        <f>Hoja1!I132</f>
        <v>0</v>
      </c>
      <c r="J135" t="e">
        <f>VLOOKUP(Hoja1!J132,Data!$G$1:$H$501,2,0)</f>
        <v>#N/A</v>
      </c>
      <c r="K135" s="21" t="e">
        <f>IF(Hoja1!M132=1,Hoja1!K132,0)</f>
        <v>#N/A</v>
      </c>
      <c r="L135" t="e">
        <f>IF(Hoja1!M132=1,Hoja1!L132:$N133,0)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IF(Hoja1!M133=1,Hoja1!A133,0)</f>
        <v>#N/A</v>
      </c>
      <c r="B136" s="26" t="e">
        <f>VLOOKUP(Hoja1!B133,Data!$A$1:$B$500,2,0)</f>
        <v>#N/A</v>
      </c>
      <c r="C136" s="26">
        <f>Hoja1!C133</f>
        <v>0</v>
      </c>
      <c r="D136">
        <f>Hoja1!D133</f>
        <v>0</v>
      </c>
      <c r="E136" s="27" t="e">
        <f>IF(Hoja1!M133=1,Hoja1!E133,0)</f>
        <v>#N/A</v>
      </c>
      <c r="F136" s="26" t="e">
        <f>VLOOKUP(Hoja1!F133,Data!$D$1:$E$500,2,0)</f>
        <v>#N/A</v>
      </c>
      <c r="G136" s="26">
        <f>Hoja1!G133</f>
        <v>0</v>
      </c>
      <c r="H136" s="26">
        <f>Hoja1!H133</f>
        <v>0</v>
      </c>
      <c r="I136">
        <f>Hoja1!I133</f>
        <v>0</v>
      </c>
      <c r="J136" t="e">
        <f>VLOOKUP(Hoja1!J133,Data!$G$1:$H$501,2,0)</f>
        <v>#N/A</v>
      </c>
      <c r="K136" s="21" t="e">
        <f>IF(Hoja1!M133=1,Hoja1!K133,0)</f>
        <v>#N/A</v>
      </c>
      <c r="L136" t="e">
        <f>IF(Hoja1!M133=1,Hoja1!L133:$N134,0)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IF(Hoja1!M134=1,Hoja1!A134,0)</f>
        <v>#N/A</v>
      </c>
      <c r="B137" s="26" t="e">
        <f>VLOOKUP(Hoja1!B134,Data!$A$1:$B$500,2,0)</f>
        <v>#N/A</v>
      </c>
      <c r="C137" s="26">
        <f>Hoja1!C134</f>
        <v>0</v>
      </c>
      <c r="D137">
        <f>Hoja1!D134</f>
        <v>0</v>
      </c>
      <c r="E137" s="27" t="e">
        <f>IF(Hoja1!M134=1,Hoja1!E134,0)</f>
        <v>#N/A</v>
      </c>
      <c r="F137" s="26" t="e">
        <f>VLOOKUP(Hoja1!F134,Data!$D$1:$E$500,2,0)</f>
        <v>#N/A</v>
      </c>
      <c r="G137" s="26">
        <f>Hoja1!G134</f>
        <v>0</v>
      </c>
      <c r="H137" s="26">
        <f>Hoja1!H134</f>
        <v>0</v>
      </c>
      <c r="I137">
        <f>Hoja1!I134</f>
        <v>0</v>
      </c>
      <c r="J137" t="e">
        <f>VLOOKUP(Hoja1!J134,Data!$G$1:$H$501,2,0)</f>
        <v>#N/A</v>
      </c>
      <c r="K137" s="21" t="e">
        <f>IF(Hoja1!M134=1,Hoja1!K134,0)</f>
        <v>#N/A</v>
      </c>
      <c r="L137" t="e">
        <f>IF(Hoja1!M134=1,Hoja1!L134:$N135,0)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IF(Hoja1!M135=1,Hoja1!A135,0)</f>
        <v>#N/A</v>
      </c>
      <c r="B138" s="26" t="e">
        <f>VLOOKUP(Hoja1!B135,Data!$A$1:$B$500,2,0)</f>
        <v>#N/A</v>
      </c>
      <c r="C138" s="26">
        <f>Hoja1!C135</f>
        <v>0</v>
      </c>
      <c r="D138">
        <f>Hoja1!D135</f>
        <v>0</v>
      </c>
      <c r="E138" s="27" t="e">
        <f>IF(Hoja1!M135=1,Hoja1!E135,0)</f>
        <v>#N/A</v>
      </c>
      <c r="F138" s="26" t="e">
        <f>VLOOKUP(Hoja1!F135,Data!$D$1:$E$500,2,0)</f>
        <v>#N/A</v>
      </c>
      <c r="G138" s="26">
        <f>Hoja1!G135</f>
        <v>0</v>
      </c>
      <c r="H138" s="26">
        <f>Hoja1!H135</f>
        <v>0</v>
      </c>
      <c r="I138">
        <f>Hoja1!I135</f>
        <v>0</v>
      </c>
      <c r="J138" t="e">
        <f>VLOOKUP(Hoja1!J135,Data!$G$1:$H$501,2,0)</f>
        <v>#N/A</v>
      </c>
      <c r="K138" s="21" t="e">
        <f>IF(Hoja1!M135=1,Hoja1!K135,0)</f>
        <v>#N/A</v>
      </c>
      <c r="L138" t="e">
        <f>IF(Hoja1!M135=1,Hoja1!L135:$N136,0)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IF(Hoja1!M136=1,Hoja1!A136,0)</f>
        <v>#N/A</v>
      </c>
      <c r="B139" s="26" t="e">
        <f>VLOOKUP(Hoja1!B136,Data!$A$1:$B$500,2,0)</f>
        <v>#N/A</v>
      </c>
      <c r="C139" s="26">
        <f>Hoja1!C136</f>
        <v>0</v>
      </c>
      <c r="D139">
        <f>Hoja1!D136</f>
        <v>0</v>
      </c>
      <c r="E139" s="27" t="e">
        <f>IF(Hoja1!M136=1,Hoja1!E136,0)</f>
        <v>#N/A</v>
      </c>
      <c r="F139" s="26" t="e">
        <f>VLOOKUP(Hoja1!F136,Data!$D$1:$E$500,2,0)</f>
        <v>#N/A</v>
      </c>
      <c r="G139" s="26">
        <f>Hoja1!G136</f>
        <v>0</v>
      </c>
      <c r="H139" s="26">
        <f>Hoja1!H136</f>
        <v>0</v>
      </c>
      <c r="I139">
        <f>Hoja1!I136</f>
        <v>0</v>
      </c>
      <c r="J139" t="e">
        <f>VLOOKUP(Hoja1!J136,Data!$G$1:$H$501,2,0)</f>
        <v>#N/A</v>
      </c>
      <c r="K139" s="21" t="e">
        <f>IF(Hoja1!M136=1,Hoja1!K136,0)</f>
        <v>#N/A</v>
      </c>
      <c r="L139" t="e">
        <f>IF(Hoja1!M136=1,Hoja1!L136:$N137,0)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IF(Hoja1!M137=1,Hoja1!A137,0)</f>
        <v>#N/A</v>
      </c>
      <c r="B140" s="26" t="e">
        <f>VLOOKUP(Hoja1!B137,Data!$A$1:$B$500,2,0)</f>
        <v>#N/A</v>
      </c>
      <c r="C140" s="26">
        <f>Hoja1!C137</f>
        <v>0</v>
      </c>
      <c r="D140">
        <f>Hoja1!D137</f>
        <v>0</v>
      </c>
      <c r="E140" s="27" t="e">
        <f>IF(Hoja1!M137=1,Hoja1!E137,0)</f>
        <v>#N/A</v>
      </c>
      <c r="F140" s="26" t="e">
        <f>VLOOKUP(Hoja1!F137,Data!$D$1:$E$500,2,0)</f>
        <v>#N/A</v>
      </c>
      <c r="G140" s="26">
        <f>Hoja1!G137</f>
        <v>0</v>
      </c>
      <c r="H140" s="26">
        <f>Hoja1!H137</f>
        <v>0</v>
      </c>
      <c r="I140">
        <f>Hoja1!I137</f>
        <v>0</v>
      </c>
      <c r="J140" t="e">
        <f>VLOOKUP(Hoja1!J137,Data!$G$1:$H$501,2,0)</f>
        <v>#N/A</v>
      </c>
      <c r="K140" s="21" t="e">
        <f>IF(Hoja1!M137=1,Hoja1!K137,0)</f>
        <v>#N/A</v>
      </c>
      <c r="L140" t="e">
        <f>IF(Hoja1!M137=1,Hoja1!L137:$N138,0)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IF(Hoja1!M138=1,Hoja1!A138,0)</f>
        <v>#N/A</v>
      </c>
      <c r="B141" s="26" t="e">
        <f>VLOOKUP(Hoja1!B138,Data!$A$1:$B$500,2,0)</f>
        <v>#N/A</v>
      </c>
      <c r="C141" s="26">
        <f>Hoja1!C138</f>
        <v>0</v>
      </c>
      <c r="D141">
        <f>Hoja1!D138</f>
        <v>0</v>
      </c>
      <c r="E141" s="27" t="e">
        <f>IF(Hoja1!M138=1,Hoja1!E138,0)</f>
        <v>#N/A</v>
      </c>
      <c r="F141" s="26" t="e">
        <f>VLOOKUP(Hoja1!F138,Data!$D$1:$E$500,2,0)</f>
        <v>#N/A</v>
      </c>
      <c r="G141" s="26">
        <f>Hoja1!G138</f>
        <v>0</v>
      </c>
      <c r="H141" s="26">
        <f>Hoja1!H138</f>
        <v>0</v>
      </c>
      <c r="I141">
        <f>Hoja1!I138</f>
        <v>0</v>
      </c>
      <c r="J141" t="e">
        <f>VLOOKUP(Hoja1!J138,Data!$G$1:$H$501,2,0)</f>
        <v>#N/A</v>
      </c>
      <c r="K141" s="21" t="e">
        <f>IF(Hoja1!M138=1,Hoja1!K138,0)</f>
        <v>#N/A</v>
      </c>
      <c r="L141" t="e">
        <f>IF(Hoja1!M138=1,Hoja1!L138:$N139,0)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IF(Hoja1!M139=1,Hoja1!A139,0)</f>
        <v>#N/A</v>
      </c>
      <c r="B142" s="26" t="e">
        <f>VLOOKUP(Hoja1!B139,Data!$A$1:$B$500,2,0)</f>
        <v>#N/A</v>
      </c>
      <c r="C142" s="26">
        <f>Hoja1!C139</f>
        <v>0</v>
      </c>
      <c r="D142">
        <f>Hoja1!D139</f>
        <v>0</v>
      </c>
      <c r="E142" s="27" t="e">
        <f>IF(Hoja1!M139=1,Hoja1!E139,0)</f>
        <v>#N/A</v>
      </c>
      <c r="F142" s="26" t="e">
        <f>VLOOKUP(Hoja1!F139,Data!$D$1:$E$500,2,0)</f>
        <v>#N/A</v>
      </c>
      <c r="G142" s="26">
        <f>Hoja1!G139</f>
        <v>0</v>
      </c>
      <c r="H142" s="26">
        <f>Hoja1!H139</f>
        <v>0</v>
      </c>
      <c r="I142">
        <f>Hoja1!I139</f>
        <v>0</v>
      </c>
      <c r="J142" t="e">
        <f>VLOOKUP(Hoja1!J139,Data!$G$1:$H$501,2,0)</f>
        <v>#N/A</v>
      </c>
      <c r="K142" s="21" t="e">
        <f>IF(Hoja1!M139=1,Hoja1!K139,0)</f>
        <v>#N/A</v>
      </c>
      <c r="L142" t="e">
        <f>IF(Hoja1!M139=1,Hoja1!L139:$N140,0)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IF(Hoja1!M140=1,Hoja1!A140,0)</f>
        <v>#N/A</v>
      </c>
      <c r="B143" s="26" t="e">
        <f>VLOOKUP(Hoja1!B140,Data!$A$1:$B$500,2,0)</f>
        <v>#N/A</v>
      </c>
      <c r="C143" s="26">
        <f>Hoja1!C140</f>
        <v>0</v>
      </c>
      <c r="D143">
        <f>Hoja1!D140</f>
        <v>0</v>
      </c>
      <c r="E143" s="27" t="e">
        <f>IF(Hoja1!M140=1,Hoja1!E140,0)</f>
        <v>#N/A</v>
      </c>
      <c r="F143" s="26" t="e">
        <f>VLOOKUP(Hoja1!F140,Data!$D$1:$E$500,2,0)</f>
        <v>#N/A</v>
      </c>
      <c r="G143" s="26">
        <f>Hoja1!G140</f>
        <v>0</v>
      </c>
      <c r="H143" s="26">
        <f>Hoja1!H140</f>
        <v>0</v>
      </c>
      <c r="I143">
        <f>Hoja1!I140</f>
        <v>0</v>
      </c>
      <c r="J143" t="e">
        <f>VLOOKUP(Hoja1!J140,Data!$G$1:$H$501,2,0)</f>
        <v>#N/A</v>
      </c>
      <c r="K143" s="21" t="e">
        <f>IF(Hoja1!M140=1,Hoja1!K140,0)</f>
        <v>#N/A</v>
      </c>
      <c r="L143" t="e">
        <f>IF(Hoja1!M140=1,Hoja1!L140:$N141,0)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IF(Hoja1!M141=1,Hoja1!A141,0)</f>
        <v>#N/A</v>
      </c>
      <c r="B144" s="26" t="e">
        <f>VLOOKUP(Hoja1!B141,Data!$A$1:$B$500,2,0)</f>
        <v>#N/A</v>
      </c>
      <c r="C144" s="26">
        <f>Hoja1!C141</f>
        <v>0</v>
      </c>
      <c r="D144">
        <f>Hoja1!D141</f>
        <v>0</v>
      </c>
      <c r="E144" s="27" t="e">
        <f>IF(Hoja1!M141=1,Hoja1!E141,0)</f>
        <v>#N/A</v>
      </c>
      <c r="F144" s="26" t="e">
        <f>VLOOKUP(Hoja1!F141,Data!$D$1:$E$500,2,0)</f>
        <v>#N/A</v>
      </c>
      <c r="G144" s="26">
        <f>Hoja1!G141</f>
        <v>0</v>
      </c>
      <c r="H144" s="26">
        <f>Hoja1!H141</f>
        <v>0</v>
      </c>
      <c r="I144">
        <f>Hoja1!I141</f>
        <v>0</v>
      </c>
      <c r="J144" t="e">
        <f>VLOOKUP(Hoja1!J141,Data!$G$1:$H$501,2,0)</f>
        <v>#N/A</v>
      </c>
      <c r="K144" s="21" t="e">
        <f>IF(Hoja1!M141=1,Hoja1!K141,0)</f>
        <v>#N/A</v>
      </c>
      <c r="L144" t="e">
        <f>IF(Hoja1!M141=1,Hoja1!L141:$N142,0)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IF(Hoja1!M142=1,Hoja1!A142,0)</f>
        <v>#N/A</v>
      </c>
      <c r="B145" s="26" t="e">
        <f>VLOOKUP(Hoja1!B142,Data!$A$1:$B$500,2,0)</f>
        <v>#N/A</v>
      </c>
      <c r="C145" s="26">
        <f>Hoja1!C142</f>
        <v>0</v>
      </c>
      <c r="D145">
        <f>Hoja1!D142</f>
        <v>0</v>
      </c>
      <c r="E145" s="27" t="e">
        <f>IF(Hoja1!M142=1,Hoja1!E142,0)</f>
        <v>#N/A</v>
      </c>
      <c r="F145" s="26" t="e">
        <f>VLOOKUP(Hoja1!F142,Data!$D$1:$E$500,2,0)</f>
        <v>#N/A</v>
      </c>
      <c r="G145" s="26">
        <f>Hoja1!G142</f>
        <v>0</v>
      </c>
      <c r="H145" s="26">
        <f>Hoja1!H142</f>
        <v>0</v>
      </c>
      <c r="I145">
        <f>Hoja1!I142</f>
        <v>0</v>
      </c>
      <c r="J145" t="e">
        <f>VLOOKUP(Hoja1!J142,Data!$G$1:$H$501,2,0)</f>
        <v>#N/A</v>
      </c>
      <c r="K145" s="21" t="e">
        <f>IF(Hoja1!M142=1,Hoja1!K142,0)</f>
        <v>#N/A</v>
      </c>
      <c r="L145" t="e">
        <f>IF(Hoja1!M142=1,Hoja1!L142:$N143,0)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IF(Hoja1!M143=1,Hoja1!A143,0)</f>
        <v>#N/A</v>
      </c>
      <c r="B146" s="26" t="e">
        <f>VLOOKUP(Hoja1!B143,Data!$A$1:$B$500,2,0)</f>
        <v>#N/A</v>
      </c>
      <c r="C146" s="26">
        <f>Hoja1!C143</f>
        <v>0</v>
      </c>
      <c r="D146">
        <f>Hoja1!D143</f>
        <v>0</v>
      </c>
      <c r="E146" s="27" t="e">
        <f>IF(Hoja1!M143=1,Hoja1!E143,0)</f>
        <v>#N/A</v>
      </c>
      <c r="F146" s="26" t="e">
        <f>VLOOKUP(Hoja1!F143,Data!$D$1:$E$500,2,0)</f>
        <v>#N/A</v>
      </c>
      <c r="G146" s="26">
        <f>Hoja1!G143</f>
        <v>0</v>
      </c>
      <c r="H146" s="26">
        <f>Hoja1!H143</f>
        <v>0</v>
      </c>
      <c r="I146">
        <f>Hoja1!I143</f>
        <v>0</v>
      </c>
      <c r="J146" t="e">
        <f>VLOOKUP(Hoja1!J143,Data!$G$1:$H$501,2,0)</f>
        <v>#N/A</v>
      </c>
      <c r="K146" s="21" t="e">
        <f>IF(Hoja1!M143=1,Hoja1!K143,0)</f>
        <v>#N/A</v>
      </c>
      <c r="L146" t="e">
        <f>IF(Hoja1!M143=1,Hoja1!L143:$N144,0)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IF(Hoja1!M144=1,Hoja1!A144,0)</f>
        <v>#N/A</v>
      </c>
      <c r="B147" s="26" t="e">
        <f>VLOOKUP(Hoja1!B144,Data!$A$1:$B$500,2,0)</f>
        <v>#N/A</v>
      </c>
      <c r="C147" s="26">
        <f>Hoja1!C144</f>
        <v>0</v>
      </c>
      <c r="D147">
        <f>Hoja1!D144</f>
        <v>0</v>
      </c>
      <c r="E147" s="27" t="e">
        <f>IF(Hoja1!M144=1,Hoja1!E144,0)</f>
        <v>#N/A</v>
      </c>
      <c r="F147" s="26" t="e">
        <f>VLOOKUP(Hoja1!F144,Data!$D$1:$E$500,2,0)</f>
        <v>#N/A</v>
      </c>
      <c r="G147" s="26">
        <f>Hoja1!G144</f>
        <v>0</v>
      </c>
      <c r="H147" s="26">
        <f>Hoja1!H144</f>
        <v>0</v>
      </c>
      <c r="I147">
        <f>Hoja1!I144</f>
        <v>0</v>
      </c>
      <c r="J147" t="e">
        <f>VLOOKUP(Hoja1!J144,Data!$G$1:$H$501,2,0)</f>
        <v>#N/A</v>
      </c>
      <c r="K147" s="21" t="e">
        <f>IF(Hoja1!M144=1,Hoja1!K144,0)</f>
        <v>#N/A</v>
      </c>
      <c r="L147" t="e">
        <f>IF(Hoja1!M144=1,Hoja1!L144:$N145,0)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IF(Hoja1!M145=1,Hoja1!A145,0)</f>
        <v>#N/A</v>
      </c>
      <c r="B148" s="26" t="e">
        <f>VLOOKUP(Hoja1!B145,Data!$A$1:$B$500,2,0)</f>
        <v>#N/A</v>
      </c>
      <c r="C148" s="26">
        <f>Hoja1!C145</f>
        <v>0</v>
      </c>
      <c r="D148">
        <f>Hoja1!D145</f>
        <v>0</v>
      </c>
      <c r="E148" s="27" t="e">
        <f>IF(Hoja1!M145=1,Hoja1!E145,0)</f>
        <v>#N/A</v>
      </c>
      <c r="F148" s="26" t="e">
        <f>VLOOKUP(Hoja1!F145,Data!$D$1:$E$500,2,0)</f>
        <v>#N/A</v>
      </c>
      <c r="G148" s="26">
        <f>Hoja1!G145</f>
        <v>0</v>
      </c>
      <c r="H148" s="26">
        <f>Hoja1!H145</f>
        <v>0</v>
      </c>
      <c r="I148">
        <f>Hoja1!I145</f>
        <v>0</v>
      </c>
      <c r="J148" t="e">
        <f>VLOOKUP(Hoja1!J145,Data!$G$1:$H$501,2,0)</f>
        <v>#N/A</v>
      </c>
      <c r="K148" s="21" t="e">
        <f>IF(Hoja1!M145=1,Hoja1!K145,0)</f>
        <v>#N/A</v>
      </c>
      <c r="L148" t="e">
        <f>IF(Hoja1!M145=1,Hoja1!L145:$N146,0)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IF(Hoja1!M146=1,Hoja1!A146,0)</f>
        <v>#N/A</v>
      </c>
      <c r="B149" s="26" t="e">
        <f>VLOOKUP(Hoja1!B146,Data!$A$1:$B$500,2,0)</f>
        <v>#N/A</v>
      </c>
      <c r="C149" s="26">
        <f>Hoja1!C146</f>
        <v>0</v>
      </c>
      <c r="D149">
        <f>Hoja1!D146</f>
        <v>0</v>
      </c>
      <c r="E149" s="27" t="e">
        <f>IF(Hoja1!M146=1,Hoja1!E146,0)</f>
        <v>#N/A</v>
      </c>
      <c r="F149" s="26" t="e">
        <f>VLOOKUP(Hoja1!F146,Data!$D$1:$E$500,2,0)</f>
        <v>#N/A</v>
      </c>
      <c r="G149" s="26">
        <f>Hoja1!G146</f>
        <v>0</v>
      </c>
      <c r="H149" s="26">
        <f>Hoja1!H146</f>
        <v>0</v>
      </c>
      <c r="I149">
        <f>Hoja1!I146</f>
        <v>0</v>
      </c>
      <c r="J149" t="e">
        <f>VLOOKUP(Hoja1!J146,Data!$G$1:$H$501,2,0)</f>
        <v>#N/A</v>
      </c>
      <c r="K149" s="21" t="e">
        <f>IF(Hoja1!M146=1,Hoja1!K146,0)</f>
        <v>#N/A</v>
      </c>
      <c r="L149" t="e">
        <f>IF(Hoja1!M146=1,Hoja1!L146:$N147,0)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IF(Hoja1!M147=1,Hoja1!A147,0)</f>
        <v>#N/A</v>
      </c>
      <c r="B150" s="26" t="e">
        <f>VLOOKUP(Hoja1!B147,Data!$A$1:$B$500,2,0)</f>
        <v>#N/A</v>
      </c>
      <c r="C150" s="26">
        <f>Hoja1!C147</f>
        <v>0</v>
      </c>
      <c r="D150">
        <f>Hoja1!D147</f>
        <v>0</v>
      </c>
      <c r="E150" s="27" t="e">
        <f>IF(Hoja1!M147=1,Hoja1!E147,0)</f>
        <v>#N/A</v>
      </c>
      <c r="F150" s="26" t="e">
        <f>VLOOKUP(Hoja1!F147,Data!$D$1:$E$500,2,0)</f>
        <v>#N/A</v>
      </c>
      <c r="G150" s="26">
        <f>Hoja1!G147</f>
        <v>0</v>
      </c>
      <c r="H150" s="26">
        <f>Hoja1!H147</f>
        <v>0</v>
      </c>
      <c r="I150">
        <f>Hoja1!I147</f>
        <v>0</v>
      </c>
      <c r="J150" t="e">
        <f>VLOOKUP(Hoja1!J147,Data!$G$1:$H$501,2,0)</f>
        <v>#N/A</v>
      </c>
      <c r="K150" s="21" t="e">
        <f>IF(Hoja1!M147=1,Hoja1!K147,0)</f>
        <v>#N/A</v>
      </c>
      <c r="L150" t="e">
        <f>IF(Hoja1!M147=1,Hoja1!L147:$N148,0)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IF(Hoja1!M148=1,Hoja1!A148,0)</f>
        <v>#N/A</v>
      </c>
      <c r="B151" s="26" t="e">
        <f>VLOOKUP(Hoja1!B148,Data!$A$1:$B$500,2,0)</f>
        <v>#N/A</v>
      </c>
      <c r="C151" s="26">
        <f>Hoja1!C148</f>
        <v>0</v>
      </c>
      <c r="D151">
        <f>Hoja1!D148</f>
        <v>0</v>
      </c>
      <c r="E151" s="27" t="e">
        <f>IF(Hoja1!M148=1,Hoja1!E148,0)</f>
        <v>#N/A</v>
      </c>
      <c r="F151" s="26" t="e">
        <f>VLOOKUP(Hoja1!F148,Data!$D$1:$E$500,2,0)</f>
        <v>#N/A</v>
      </c>
      <c r="G151" s="26">
        <f>Hoja1!G148</f>
        <v>0</v>
      </c>
      <c r="H151" s="26">
        <f>Hoja1!H148</f>
        <v>0</v>
      </c>
      <c r="I151">
        <f>Hoja1!I148</f>
        <v>0</v>
      </c>
      <c r="J151" t="e">
        <f>VLOOKUP(Hoja1!J148,Data!$G$1:$H$501,2,0)</f>
        <v>#N/A</v>
      </c>
      <c r="K151" s="21" t="e">
        <f>IF(Hoja1!M148=1,Hoja1!K148,0)</f>
        <v>#N/A</v>
      </c>
      <c r="L151" t="e">
        <f>IF(Hoja1!M148=1,Hoja1!L148:$N149,0)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IF(Hoja1!M149=1,Hoja1!A149,0)</f>
        <v>#N/A</v>
      </c>
      <c r="B152" s="26" t="e">
        <f>VLOOKUP(Hoja1!B149,Data!$A$1:$B$500,2,0)</f>
        <v>#N/A</v>
      </c>
      <c r="C152" s="26">
        <f>Hoja1!C149</f>
        <v>0</v>
      </c>
      <c r="D152">
        <f>Hoja1!D149</f>
        <v>0</v>
      </c>
      <c r="E152" s="27" t="e">
        <f>IF(Hoja1!M149=1,Hoja1!E149,0)</f>
        <v>#N/A</v>
      </c>
      <c r="F152" s="26" t="e">
        <f>VLOOKUP(Hoja1!F149,Data!$D$1:$E$500,2,0)</f>
        <v>#N/A</v>
      </c>
      <c r="G152" s="26">
        <f>Hoja1!G149</f>
        <v>0</v>
      </c>
      <c r="H152" s="26">
        <f>Hoja1!H149</f>
        <v>0</v>
      </c>
      <c r="I152">
        <f>Hoja1!I149</f>
        <v>0</v>
      </c>
      <c r="J152" t="e">
        <f>VLOOKUP(Hoja1!J149,Data!$G$1:$H$501,2,0)</f>
        <v>#N/A</v>
      </c>
      <c r="K152" s="21" t="e">
        <f>IF(Hoja1!M149=1,Hoja1!K149,0)</f>
        <v>#N/A</v>
      </c>
      <c r="L152" t="e">
        <f>IF(Hoja1!M149=1,Hoja1!L149:$N150,0)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IF(Hoja1!M150=1,Hoja1!A150,0)</f>
        <v>#N/A</v>
      </c>
      <c r="B153" s="26" t="e">
        <f>VLOOKUP(Hoja1!B150,Data!$A$1:$B$500,2,0)</f>
        <v>#N/A</v>
      </c>
      <c r="C153" s="26">
        <f>Hoja1!C150</f>
        <v>0</v>
      </c>
      <c r="D153">
        <f>Hoja1!D150</f>
        <v>0</v>
      </c>
      <c r="E153" s="27" t="e">
        <f>IF(Hoja1!M150=1,Hoja1!E150,0)</f>
        <v>#N/A</v>
      </c>
      <c r="F153" s="26" t="e">
        <f>VLOOKUP(Hoja1!F150,Data!$D$1:$E$500,2,0)</f>
        <v>#N/A</v>
      </c>
      <c r="G153" s="26">
        <f>Hoja1!G150</f>
        <v>0</v>
      </c>
      <c r="H153" s="26">
        <f>Hoja1!H150</f>
        <v>0</v>
      </c>
      <c r="I153">
        <f>Hoja1!I150</f>
        <v>0</v>
      </c>
      <c r="J153" t="e">
        <f>VLOOKUP(Hoja1!J150,Data!$G$1:$H$501,2,0)</f>
        <v>#N/A</v>
      </c>
      <c r="K153" s="21" t="e">
        <f>IF(Hoja1!M150=1,Hoja1!K150,0)</f>
        <v>#N/A</v>
      </c>
      <c r="L153" t="e">
        <f>IF(Hoja1!M150=1,Hoja1!L150:$N151,0)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IF(Hoja1!M151=1,Hoja1!A151,0)</f>
        <v>#N/A</v>
      </c>
      <c r="B154" s="26" t="e">
        <f>VLOOKUP(Hoja1!B151,Data!$A$1:$B$500,2,0)</f>
        <v>#N/A</v>
      </c>
      <c r="C154" s="26">
        <f>Hoja1!C151</f>
        <v>0</v>
      </c>
      <c r="D154">
        <f>Hoja1!D151</f>
        <v>0</v>
      </c>
      <c r="E154" s="27" t="e">
        <f>IF(Hoja1!M151=1,Hoja1!E151,0)</f>
        <v>#N/A</v>
      </c>
      <c r="F154" s="26" t="e">
        <f>VLOOKUP(Hoja1!F151,Data!$D$1:$E$500,2,0)</f>
        <v>#N/A</v>
      </c>
      <c r="G154" s="26">
        <f>Hoja1!G151</f>
        <v>0</v>
      </c>
      <c r="H154" s="26">
        <f>Hoja1!H151</f>
        <v>0</v>
      </c>
      <c r="I154">
        <f>Hoja1!I151</f>
        <v>0</v>
      </c>
      <c r="J154" t="e">
        <f>VLOOKUP(Hoja1!J151,Data!$G$1:$H$501,2,0)</f>
        <v>#N/A</v>
      </c>
      <c r="K154" s="21" t="e">
        <f>IF(Hoja1!M151=1,Hoja1!K151,0)</f>
        <v>#N/A</v>
      </c>
      <c r="L154" t="e">
        <f>IF(Hoja1!M151=1,Hoja1!L151:$N152,0)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IF(Hoja1!M152=1,Hoja1!A152,0)</f>
        <v>#N/A</v>
      </c>
      <c r="B155" s="26" t="e">
        <f>VLOOKUP(Hoja1!B152,Data!$A$1:$B$500,2,0)</f>
        <v>#N/A</v>
      </c>
      <c r="C155" s="26">
        <f>Hoja1!C152</f>
        <v>0</v>
      </c>
      <c r="D155">
        <f>Hoja1!D152</f>
        <v>0</v>
      </c>
      <c r="E155" s="27" t="e">
        <f>IF(Hoja1!M152=1,Hoja1!E152,0)</f>
        <v>#N/A</v>
      </c>
      <c r="F155" s="26" t="e">
        <f>VLOOKUP(Hoja1!F152,Data!$D$1:$E$500,2,0)</f>
        <v>#N/A</v>
      </c>
      <c r="G155" s="26">
        <f>Hoja1!G152</f>
        <v>0</v>
      </c>
      <c r="H155" s="26">
        <f>Hoja1!H152</f>
        <v>0</v>
      </c>
      <c r="I155">
        <f>Hoja1!I152</f>
        <v>0</v>
      </c>
      <c r="J155" t="e">
        <f>VLOOKUP(Hoja1!J152,Data!$G$1:$H$501,2,0)</f>
        <v>#N/A</v>
      </c>
      <c r="K155" s="21" t="e">
        <f>IF(Hoja1!M152=1,Hoja1!K152,0)</f>
        <v>#N/A</v>
      </c>
      <c r="L155" t="e">
        <f>IF(Hoja1!M152=1,Hoja1!L152:$N153,0)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IF(Hoja1!M153=1,Hoja1!A153,0)</f>
        <v>#N/A</v>
      </c>
      <c r="B156" s="26" t="e">
        <f>VLOOKUP(Hoja1!B153,Data!$A$1:$B$500,2,0)</f>
        <v>#N/A</v>
      </c>
      <c r="C156" s="26">
        <f>Hoja1!C153</f>
        <v>0</v>
      </c>
      <c r="D156">
        <f>Hoja1!D153</f>
        <v>0</v>
      </c>
      <c r="E156" s="27" t="e">
        <f>IF(Hoja1!M153=1,Hoja1!E153,0)</f>
        <v>#N/A</v>
      </c>
      <c r="F156" s="26" t="e">
        <f>VLOOKUP(Hoja1!F153,Data!$D$1:$E$500,2,0)</f>
        <v>#N/A</v>
      </c>
      <c r="G156" s="26">
        <f>Hoja1!G153</f>
        <v>0</v>
      </c>
      <c r="H156" s="26">
        <f>Hoja1!H153</f>
        <v>0</v>
      </c>
      <c r="I156">
        <f>Hoja1!I153</f>
        <v>0</v>
      </c>
      <c r="J156" t="e">
        <f>VLOOKUP(Hoja1!J153,Data!$G$1:$H$501,2,0)</f>
        <v>#N/A</v>
      </c>
      <c r="K156" s="21" t="e">
        <f>IF(Hoja1!M153=1,Hoja1!K153,0)</f>
        <v>#N/A</v>
      </c>
      <c r="L156" t="e">
        <f>IF(Hoja1!M153=1,Hoja1!L153:$N154,0)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IF(Hoja1!M154=1,Hoja1!A154,0)</f>
        <v>#N/A</v>
      </c>
      <c r="B157" s="26" t="e">
        <f>VLOOKUP(Hoja1!B154,Data!$A$1:$B$500,2,0)</f>
        <v>#N/A</v>
      </c>
      <c r="C157" s="26">
        <f>Hoja1!C154</f>
        <v>0</v>
      </c>
      <c r="D157">
        <f>Hoja1!D154</f>
        <v>0</v>
      </c>
      <c r="E157" s="27" t="e">
        <f>IF(Hoja1!M154=1,Hoja1!E154,0)</f>
        <v>#N/A</v>
      </c>
      <c r="F157" s="26" t="e">
        <f>VLOOKUP(Hoja1!F154,Data!$D$1:$E$500,2,0)</f>
        <v>#N/A</v>
      </c>
      <c r="G157" s="26">
        <f>Hoja1!G154</f>
        <v>0</v>
      </c>
      <c r="H157" s="26">
        <f>Hoja1!H154</f>
        <v>0</v>
      </c>
      <c r="I157">
        <f>Hoja1!I154</f>
        <v>0</v>
      </c>
      <c r="J157" t="e">
        <f>VLOOKUP(Hoja1!J154,Data!$G$1:$H$501,2,0)</f>
        <v>#N/A</v>
      </c>
      <c r="K157" s="21" t="e">
        <f>IF(Hoja1!M154=1,Hoja1!K154,0)</f>
        <v>#N/A</v>
      </c>
      <c r="L157" t="e">
        <f>IF(Hoja1!M154=1,Hoja1!L154:$N155,0)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IF(Hoja1!M155=1,Hoja1!A155,0)</f>
        <v>#N/A</v>
      </c>
      <c r="B158" s="26" t="e">
        <f>VLOOKUP(Hoja1!B155,Data!$A$1:$B$500,2,0)</f>
        <v>#N/A</v>
      </c>
      <c r="C158" s="26">
        <f>Hoja1!C155</f>
        <v>0</v>
      </c>
      <c r="D158">
        <f>Hoja1!D155</f>
        <v>0</v>
      </c>
      <c r="E158" s="27" t="e">
        <f>IF(Hoja1!M155=1,Hoja1!E155,0)</f>
        <v>#N/A</v>
      </c>
      <c r="F158" s="26" t="e">
        <f>VLOOKUP(Hoja1!F155,Data!$D$1:$E$500,2,0)</f>
        <v>#N/A</v>
      </c>
      <c r="G158" s="26">
        <f>Hoja1!G155</f>
        <v>0</v>
      </c>
      <c r="H158" s="26">
        <f>Hoja1!H155</f>
        <v>0</v>
      </c>
      <c r="I158">
        <f>Hoja1!I155</f>
        <v>0</v>
      </c>
      <c r="J158" t="e">
        <f>VLOOKUP(Hoja1!J155,Data!$G$1:$H$501,2,0)</f>
        <v>#N/A</v>
      </c>
      <c r="K158" s="21" t="e">
        <f>IF(Hoja1!M155=1,Hoja1!K155,0)</f>
        <v>#N/A</v>
      </c>
      <c r="L158" t="e">
        <f>IF(Hoja1!M155=1,Hoja1!L155:$N156,0)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IF(Hoja1!M156=1,Hoja1!A156,0)</f>
        <v>#N/A</v>
      </c>
      <c r="B159" s="26" t="e">
        <f>VLOOKUP(Hoja1!B156,Data!$A$1:$B$500,2,0)</f>
        <v>#N/A</v>
      </c>
      <c r="C159" s="26">
        <f>Hoja1!C156</f>
        <v>0</v>
      </c>
      <c r="D159">
        <f>Hoja1!D156</f>
        <v>0</v>
      </c>
      <c r="E159" s="27" t="e">
        <f>IF(Hoja1!M156=1,Hoja1!E156,0)</f>
        <v>#N/A</v>
      </c>
      <c r="F159" s="26" t="e">
        <f>VLOOKUP(Hoja1!F156,Data!$D$1:$E$500,2,0)</f>
        <v>#N/A</v>
      </c>
      <c r="G159" s="26">
        <f>Hoja1!G156</f>
        <v>0</v>
      </c>
      <c r="H159" s="26">
        <f>Hoja1!H156</f>
        <v>0</v>
      </c>
      <c r="I159">
        <f>Hoja1!I156</f>
        <v>0</v>
      </c>
      <c r="J159" t="e">
        <f>VLOOKUP(Hoja1!J156,Data!$G$1:$H$501,2,0)</f>
        <v>#N/A</v>
      </c>
      <c r="K159" s="21" t="e">
        <f>IF(Hoja1!M156=1,Hoja1!K156,0)</f>
        <v>#N/A</v>
      </c>
      <c r="L159" t="e">
        <f>IF(Hoja1!M156=1,Hoja1!L156:$N157,0)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IF(Hoja1!M157=1,Hoja1!A157,0)</f>
        <v>#N/A</v>
      </c>
      <c r="B160" s="26" t="e">
        <f>VLOOKUP(Hoja1!B157,Data!$A$1:$B$500,2,0)</f>
        <v>#N/A</v>
      </c>
      <c r="C160" s="26">
        <f>Hoja1!C157</f>
        <v>0</v>
      </c>
      <c r="D160">
        <f>Hoja1!D157</f>
        <v>0</v>
      </c>
      <c r="E160" s="27" t="e">
        <f>IF(Hoja1!M157=1,Hoja1!E157,0)</f>
        <v>#N/A</v>
      </c>
      <c r="F160" s="26" t="e">
        <f>VLOOKUP(Hoja1!F157,Data!$D$1:$E$500,2,0)</f>
        <v>#N/A</v>
      </c>
      <c r="G160" s="26">
        <f>Hoja1!G157</f>
        <v>0</v>
      </c>
      <c r="H160" s="26">
        <f>Hoja1!H157</f>
        <v>0</v>
      </c>
      <c r="I160">
        <f>Hoja1!I157</f>
        <v>0</v>
      </c>
      <c r="J160" t="e">
        <f>VLOOKUP(Hoja1!J157,Data!$G$1:$H$501,2,0)</f>
        <v>#N/A</v>
      </c>
      <c r="K160" s="21" t="e">
        <f>IF(Hoja1!M157=1,Hoja1!K157,0)</f>
        <v>#N/A</v>
      </c>
      <c r="L160" t="e">
        <f>IF(Hoja1!M157=1,Hoja1!L157:$N158,0)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IF(Hoja1!M158=1,Hoja1!A158,0)</f>
        <v>#N/A</v>
      </c>
      <c r="B161" s="26" t="e">
        <f>VLOOKUP(Hoja1!B158,Data!$A$1:$B$500,2,0)</f>
        <v>#N/A</v>
      </c>
      <c r="C161" s="26">
        <f>Hoja1!C158</f>
        <v>0</v>
      </c>
      <c r="D161">
        <f>Hoja1!D158</f>
        <v>0</v>
      </c>
      <c r="E161" s="27" t="e">
        <f>IF(Hoja1!M158=1,Hoja1!E158,0)</f>
        <v>#N/A</v>
      </c>
      <c r="F161" s="26" t="e">
        <f>VLOOKUP(Hoja1!F158,Data!$D$1:$E$500,2,0)</f>
        <v>#N/A</v>
      </c>
      <c r="G161" s="26">
        <f>Hoja1!G158</f>
        <v>0</v>
      </c>
      <c r="H161" s="26">
        <f>Hoja1!H158</f>
        <v>0</v>
      </c>
      <c r="I161">
        <f>Hoja1!I158</f>
        <v>0</v>
      </c>
      <c r="J161" t="e">
        <f>VLOOKUP(Hoja1!J158,Data!$G$1:$H$501,2,0)</f>
        <v>#N/A</v>
      </c>
      <c r="K161" s="21" t="e">
        <f>IF(Hoja1!M158=1,Hoja1!K158,0)</f>
        <v>#N/A</v>
      </c>
      <c r="L161" t="e">
        <f>IF(Hoja1!M158=1,Hoja1!L158:$N159,0)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IF(Hoja1!M159=1,Hoja1!A159,0)</f>
        <v>#N/A</v>
      </c>
      <c r="B162" s="26" t="e">
        <f>VLOOKUP(Hoja1!B159,Data!$A$1:$B$500,2,0)</f>
        <v>#N/A</v>
      </c>
      <c r="C162" s="26">
        <f>Hoja1!C159</f>
        <v>0</v>
      </c>
      <c r="D162">
        <f>Hoja1!D159</f>
        <v>0</v>
      </c>
      <c r="E162" s="27" t="e">
        <f>IF(Hoja1!M159=1,Hoja1!E159,0)</f>
        <v>#N/A</v>
      </c>
      <c r="F162" s="26" t="e">
        <f>VLOOKUP(Hoja1!F159,Data!$D$1:$E$500,2,0)</f>
        <v>#N/A</v>
      </c>
      <c r="G162" s="26">
        <f>Hoja1!G159</f>
        <v>0</v>
      </c>
      <c r="H162" s="26">
        <f>Hoja1!H159</f>
        <v>0</v>
      </c>
      <c r="I162">
        <f>Hoja1!I159</f>
        <v>0</v>
      </c>
      <c r="J162" t="e">
        <f>VLOOKUP(Hoja1!J159,Data!$G$1:$H$501,2,0)</f>
        <v>#N/A</v>
      </c>
      <c r="K162" s="21" t="e">
        <f>IF(Hoja1!M159=1,Hoja1!K159,0)</f>
        <v>#N/A</v>
      </c>
      <c r="L162" t="e">
        <f>IF(Hoja1!M159=1,Hoja1!L159:$N160,0)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IF(Hoja1!M160=1,Hoja1!A160,0)</f>
        <v>#N/A</v>
      </c>
      <c r="B163" s="26" t="e">
        <f>VLOOKUP(Hoja1!B160,Data!$A$1:$B$500,2,0)</f>
        <v>#N/A</v>
      </c>
      <c r="C163" s="26">
        <f>Hoja1!C160</f>
        <v>0</v>
      </c>
      <c r="D163">
        <f>Hoja1!D160</f>
        <v>0</v>
      </c>
      <c r="E163" s="27" t="e">
        <f>IF(Hoja1!M160=1,Hoja1!E160,0)</f>
        <v>#N/A</v>
      </c>
      <c r="F163" s="26" t="e">
        <f>VLOOKUP(Hoja1!F160,Data!$D$1:$E$500,2,0)</f>
        <v>#N/A</v>
      </c>
      <c r="G163" s="26">
        <f>Hoja1!G160</f>
        <v>0</v>
      </c>
      <c r="H163" s="26">
        <f>Hoja1!H160</f>
        <v>0</v>
      </c>
      <c r="I163">
        <f>Hoja1!I160</f>
        <v>0</v>
      </c>
      <c r="J163" t="e">
        <f>VLOOKUP(Hoja1!J160,Data!$G$1:$H$501,2,0)</f>
        <v>#N/A</v>
      </c>
      <c r="K163" s="21" t="e">
        <f>IF(Hoja1!M160=1,Hoja1!K160,0)</f>
        <v>#N/A</v>
      </c>
      <c r="L163" t="e">
        <f>IF(Hoja1!M160=1,Hoja1!L160:$N161,0)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IF(Hoja1!M161=1,Hoja1!A161,0)</f>
        <v>#N/A</v>
      </c>
      <c r="B164" s="26" t="e">
        <f>VLOOKUP(Hoja1!B161,Data!$A$1:$B$500,2,0)</f>
        <v>#N/A</v>
      </c>
      <c r="C164" s="26">
        <f>Hoja1!C161</f>
        <v>0</v>
      </c>
      <c r="D164">
        <f>Hoja1!D161</f>
        <v>0</v>
      </c>
      <c r="E164" s="27" t="e">
        <f>IF(Hoja1!M161=1,Hoja1!E161,0)</f>
        <v>#N/A</v>
      </c>
      <c r="F164" s="26" t="e">
        <f>VLOOKUP(Hoja1!F161,Data!$D$1:$E$500,2,0)</f>
        <v>#N/A</v>
      </c>
      <c r="G164" s="26">
        <f>Hoja1!G161</f>
        <v>0</v>
      </c>
      <c r="H164" s="26">
        <f>Hoja1!H161</f>
        <v>0</v>
      </c>
      <c r="I164">
        <f>Hoja1!I161</f>
        <v>0</v>
      </c>
      <c r="J164" t="e">
        <f>VLOOKUP(Hoja1!J161,Data!$G$1:$H$501,2,0)</f>
        <v>#N/A</v>
      </c>
      <c r="K164" s="21" t="e">
        <f>IF(Hoja1!M161=1,Hoja1!K161,0)</f>
        <v>#N/A</v>
      </c>
      <c r="L164" t="e">
        <f>IF(Hoja1!M161=1,Hoja1!L161:$N162,0)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IF(Hoja1!M162=1,Hoja1!A162,0)</f>
        <v>#N/A</v>
      </c>
      <c r="B165" s="26" t="e">
        <f>VLOOKUP(Hoja1!B162,Data!$A$1:$B$500,2,0)</f>
        <v>#N/A</v>
      </c>
      <c r="C165" s="26">
        <f>Hoja1!C162</f>
        <v>0</v>
      </c>
      <c r="D165">
        <f>Hoja1!D162</f>
        <v>0</v>
      </c>
      <c r="E165" s="27" t="e">
        <f>IF(Hoja1!M162=1,Hoja1!E162,0)</f>
        <v>#N/A</v>
      </c>
      <c r="F165" s="26" t="e">
        <f>VLOOKUP(Hoja1!F162,Data!$D$1:$E$500,2,0)</f>
        <v>#N/A</v>
      </c>
      <c r="G165" s="26">
        <f>Hoja1!G162</f>
        <v>0</v>
      </c>
      <c r="H165" s="26">
        <f>Hoja1!H162</f>
        <v>0</v>
      </c>
      <c r="I165">
        <f>Hoja1!I162</f>
        <v>0</v>
      </c>
      <c r="J165" t="e">
        <f>VLOOKUP(Hoja1!J162,Data!$G$1:$H$501,2,0)</f>
        <v>#N/A</v>
      </c>
      <c r="K165" s="21" t="e">
        <f>IF(Hoja1!M162=1,Hoja1!K162,0)</f>
        <v>#N/A</v>
      </c>
      <c r="L165" t="e">
        <f>IF(Hoja1!M162=1,Hoja1!L162:$N163,0)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IF(Hoja1!M163=1,Hoja1!A163,0)</f>
        <v>#N/A</v>
      </c>
      <c r="B166" s="26" t="e">
        <f>VLOOKUP(Hoja1!B163,Data!$A$1:$B$500,2,0)</f>
        <v>#N/A</v>
      </c>
      <c r="C166" s="26">
        <f>Hoja1!C163</f>
        <v>0</v>
      </c>
      <c r="D166">
        <f>Hoja1!D163</f>
        <v>0</v>
      </c>
      <c r="E166" s="27" t="e">
        <f>IF(Hoja1!M163=1,Hoja1!E163,0)</f>
        <v>#N/A</v>
      </c>
      <c r="F166" s="26" t="e">
        <f>VLOOKUP(Hoja1!F163,Data!$D$1:$E$500,2,0)</f>
        <v>#N/A</v>
      </c>
      <c r="G166" s="26">
        <f>Hoja1!G163</f>
        <v>0</v>
      </c>
      <c r="H166" s="26">
        <f>Hoja1!H163</f>
        <v>0</v>
      </c>
      <c r="I166">
        <f>Hoja1!I163</f>
        <v>0</v>
      </c>
      <c r="J166" t="e">
        <f>VLOOKUP(Hoja1!J163,Data!$G$1:$H$501,2,0)</f>
        <v>#N/A</v>
      </c>
      <c r="K166" s="21" t="e">
        <f>IF(Hoja1!M163=1,Hoja1!K163,0)</f>
        <v>#N/A</v>
      </c>
      <c r="L166" t="e">
        <f>IF(Hoja1!M163=1,Hoja1!L163:$N164,0)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IF(Hoja1!M164=1,Hoja1!A164,0)</f>
        <v>#N/A</v>
      </c>
      <c r="B167" s="26" t="e">
        <f>VLOOKUP(Hoja1!B164,Data!$A$1:$B$500,2,0)</f>
        <v>#N/A</v>
      </c>
      <c r="C167" s="26">
        <f>Hoja1!C164</f>
        <v>0</v>
      </c>
      <c r="D167">
        <f>Hoja1!D164</f>
        <v>0</v>
      </c>
      <c r="E167" s="27" t="e">
        <f>IF(Hoja1!M164=1,Hoja1!E164,0)</f>
        <v>#N/A</v>
      </c>
      <c r="F167" s="26" t="e">
        <f>VLOOKUP(Hoja1!F164,Data!$D$1:$E$500,2,0)</f>
        <v>#N/A</v>
      </c>
      <c r="G167" s="26">
        <f>Hoja1!G164</f>
        <v>0</v>
      </c>
      <c r="H167" s="26">
        <f>Hoja1!H164</f>
        <v>0</v>
      </c>
      <c r="I167">
        <f>Hoja1!I164</f>
        <v>0</v>
      </c>
      <c r="J167" t="e">
        <f>VLOOKUP(Hoja1!J164,Data!$G$1:$H$501,2,0)</f>
        <v>#N/A</v>
      </c>
      <c r="K167" s="21" t="e">
        <f>IF(Hoja1!M164=1,Hoja1!K164,0)</f>
        <v>#N/A</v>
      </c>
      <c r="L167" t="e">
        <f>IF(Hoja1!M164=1,Hoja1!L164:$N165,0)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IF(Hoja1!M165=1,Hoja1!A165,0)</f>
        <v>#N/A</v>
      </c>
      <c r="B168" s="26" t="e">
        <f>VLOOKUP(Hoja1!B165,Data!$A$1:$B$500,2,0)</f>
        <v>#N/A</v>
      </c>
      <c r="C168" s="26">
        <f>Hoja1!C165</f>
        <v>0</v>
      </c>
      <c r="D168">
        <f>Hoja1!D165</f>
        <v>0</v>
      </c>
      <c r="E168" s="27" t="e">
        <f>IF(Hoja1!M165=1,Hoja1!E165,0)</f>
        <v>#N/A</v>
      </c>
      <c r="F168" s="26" t="e">
        <f>VLOOKUP(Hoja1!F165,Data!$D$1:$E$500,2,0)</f>
        <v>#N/A</v>
      </c>
      <c r="G168" s="26">
        <f>Hoja1!G165</f>
        <v>0</v>
      </c>
      <c r="H168" s="26">
        <f>Hoja1!H165</f>
        <v>0</v>
      </c>
      <c r="I168">
        <f>Hoja1!I165</f>
        <v>0</v>
      </c>
      <c r="J168" t="e">
        <f>VLOOKUP(Hoja1!J165,Data!$G$1:$H$501,2,0)</f>
        <v>#N/A</v>
      </c>
      <c r="K168" s="21" t="e">
        <f>IF(Hoja1!M165=1,Hoja1!K165,0)</f>
        <v>#N/A</v>
      </c>
      <c r="L168" t="e">
        <f>IF(Hoja1!M165=1,Hoja1!L165:$N166,0)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IF(Hoja1!M166=1,Hoja1!A166,0)</f>
        <v>#N/A</v>
      </c>
      <c r="B169" s="26" t="e">
        <f>VLOOKUP(Hoja1!B166,Data!$A$1:$B$500,2,0)</f>
        <v>#N/A</v>
      </c>
      <c r="C169" s="26">
        <f>Hoja1!C166</f>
        <v>0</v>
      </c>
      <c r="D169">
        <f>Hoja1!D166</f>
        <v>0</v>
      </c>
      <c r="E169" s="27" t="e">
        <f>IF(Hoja1!M166=1,Hoja1!E166,0)</f>
        <v>#N/A</v>
      </c>
      <c r="F169" s="26" t="e">
        <f>VLOOKUP(Hoja1!F166,Data!$D$1:$E$500,2,0)</f>
        <v>#N/A</v>
      </c>
      <c r="G169" s="26">
        <f>Hoja1!G166</f>
        <v>0</v>
      </c>
      <c r="H169" s="26">
        <f>Hoja1!H166</f>
        <v>0</v>
      </c>
      <c r="I169">
        <f>Hoja1!I166</f>
        <v>0</v>
      </c>
      <c r="J169" t="e">
        <f>VLOOKUP(Hoja1!J166,Data!$G$1:$H$501,2,0)</f>
        <v>#N/A</v>
      </c>
      <c r="K169" s="21" t="e">
        <f>IF(Hoja1!M166=1,Hoja1!K166,0)</f>
        <v>#N/A</v>
      </c>
      <c r="L169" t="e">
        <f>IF(Hoja1!M166=1,Hoja1!L166:$N167,0)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IF(Hoja1!M167=1,Hoja1!A167,0)</f>
        <v>#N/A</v>
      </c>
      <c r="B170" s="26" t="e">
        <f>VLOOKUP(Hoja1!B167,Data!$A$1:$B$500,2,0)</f>
        <v>#N/A</v>
      </c>
      <c r="C170" s="26">
        <f>Hoja1!C167</f>
        <v>0</v>
      </c>
      <c r="D170">
        <f>Hoja1!D167</f>
        <v>0</v>
      </c>
      <c r="E170" s="27" t="e">
        <f>IF(Hoja1!M167=1,Hoja1!E167,0)</f>
        <v>#N/A</v>
      </c>
      <c r="F170" s="26" t="e">
        <f>VLOOKUP(Hoja1!F167,Data!$D$1:$E$500,2,0)</f>
        <v>#N/A</v>
      </c>
      <c r="G170" s="26">
        <f>Hoja1!G167</f>
        <v>0</v>
      </c>
      <c r="H170" s="26">
        <f>Hoja1!H167</f>
        <v>0</v>
      </c>
      <c r="I170">
        <f>Hoja1!I167</f>
        <v>0</v>
      </c>
      <c r="J170" t="e">
        <f>VLOOKUP(Hoja1!J167,Data!$G$1:$H$501,2,0)</f>
        <v>#N/A</v>
      </c>
      <c r="K170" s="21" t="e">
        <f>IF(Hoja1!M167=1,Hoja1!K167,0)</f>
        <v>#N/A</v>
      </c>
      <c r="L170" t="e">
        <f>IF(Hoja1!M167=1,Hoja1!L167:$N168,0)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IF(Hoja1!M168=1,Hoja1!A168,0)</f>
        <v>#N/A</v>
      </c>
      <c r="B171" s="26" t="e">
        <f>VLOOKUP(Hoja1!B168,Data!$A$1:$B$500,2,0)</f>
        <v>#N/A</v>
      </c>
      <c r="C171" s="26">
        <f>Hoja1!C168</f>
        <v>0</v>
      </c>
      <c r="D171">
        <f>Hoja1!D168</f>
        <v>0</v>
      </c>
      <c r="E171" s="27" t="e">
        <f>IF(Hoja1!M168=1,Hoja1!E168,0)</f>
        <v>#N/A</v>
      </c>
      <c r="F171" s="26" t="e">
        <f>VLOOKUP(Hoja1!F168,Data!$D$1:$E$500,2,0)</f>
        <v>#N/A</v>
      </c>
      <c r="G171" s="26">
        <f>Hoja1!G168</f>
        <v>0</v>
      </c>
      <c r="H171" s="26">
        <f>Hoja1!H168</f>
        <v>0</v>
      </c>
      <c r="I171">
        <f>Hoja1!I168</f>
        <v>0</v>
      </c>
      <c r="J171" t="e">
        <f>VLOOKUP(Hoja1!J168,Data!$G$1:$H$501,2,0)</f>
        <v>#N/A</v>
      </c>
      <c r="K171" s="21" t="e">
        <f>IF(Hoja1!M168=1,Hoja1!K168,0)</f>
        <v>#N/A</v>
      </c>
      <c r="L171" t="e">
        <f>IF(Hoja1!M168=1,Hoja1!L168:$N169,0)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IF(Hoja1!M169=1,Hoja1!A169,0)</f>
        <v>#N/A</v>
      </c>
      <c r="B172" s="26" t="e">
        <f>VLOOKUP(Hoja1!B169,Data!$A$1:$B$500,2,0)</f>
        <v>#N/A</v>
      </c>
      <c r="C172" s="26">
        <f>Hoja1!C169</f>
        <v>0</v>
      </c>
      <c r="D172">
        <f>Hoja1!D169</f>
        <v>0</v>
      </c>
      <c r="E172" s="27" t="e">
        <f>IF(Hoja1!M169=1,Hoja1!E169,0)</f>
        <v>#N/A</v>
      </c>
      <c r="F172" s="26" t="e">
        <f>VLOOKUP(Hoja1!F169,Data!$D$1:$E$500,2,0)</f>
        <v>#N/A</v>
      </c>
      <c r="G172" s="26">
        <f>Hoja1!G169</f>
        <v>0</v>
      </c>
      <c r="H172" s="26">
        <f>Hoja1!H169</f>
        <v>0</v>
      </c>
      <c r="I172">
        <f>Hoja1!I169</f>
        <v>0</v>
      </c>
      <c r="J172" t="e">
        <f>VLOOKUP(Hoja1!J169,Data!$G$1:$H$501,2,0)</f>
        <v>#N/A</v>
      </c>
      <c r="K172" s="21" t="e">
        <f>IF(Hoja1!M169=1,Hoja1!K169,0)</f>
        <v>#N/A</v>
      </c>
      <c r="L172" t="e">
        <f>IF(Hoja1!M169=1,Hoja1!L169:$N170,0)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IF(Hoja1!M170=1,Hoja1!A170,0)</f>
        <v>#N/A</v>
      </c>
      <c r="B173" s="26" t="e">
        <f>VLOOKUP(Hoja1!B170,Data!$A$1:$B$500,2,0)</f>
        <v>#N/A</v>
      </c>
      <c r="C173" s="26">
        <f>Hoja1!C170</f>
        <v>0</v>
      </c>
      <c r="D173">
        <f>Hoja1!D170</f>
        <v>0</v>
      </c>
      <c r="E173" s="27" t="e">
        <f>IF(Hoja1!M170=1,Hoja1!E170,0)</f>
        <v>#N/A</v>
      </c>
      <c r="F173" s="26" t="e">
        <f>VLOOKUP(Hoja1!F170,Data!$D$1:$E$500,2,0)</f>
        <v>#N/A</v>
      </c>
      <c r="G173" s="26">
        <f>Hoja1!G170</f>
        <v>0</v>
      </c>
      <c r="H173" s="26">
        <f>Hoja1!H170</f>
        <v>0</v>
      </c>
      <c r="I173">
        <f>Hoja1!I170</f>
        <v>0</v>
      </c>
      <c r="J173" t="e">
        <f>VLOOKUP(Hoja1!J170,Data!$G$1:$H$501,2,0)</f>
        <v>#N/A</v>
      </c>
      <c r="K173" s="21" t="e">
        <f>IF(Hoja1!M170=1,Hoja1!K170,0)</f>
        <v>#N/A</v>
      </c>
      <c r="L173" t="e">
        <f>IF(Hoja1!M170=1,Hoja1!L170:$N171,0)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IF(Hoja1!M171=1,Hoja1!A171,0)</f>
        <v>#N/A</v>
      </c>
      <c r="B174" s="26" t="e">
        <f>VLOOKUP(Hoja1!B171,Data!$A$1:$B$500,2,0)</f>
        <v>#N/A</v>
      </c>
      <c r="C174" s="26">
        <f>Hoja1!C171</f>
        <v>0</v>
      </c>
      <c r="D174">
        <f>Hoja1!D171</f>
        <v>0</v>
      </c>
      <c r="E174" s="27" t="e">
        <f>IF(Hoja1!M171=1,Hoja1!E171,0)</f>
        <v>#N/A</v>
      </c>
      <c r="F174" s="26" t="e">
        <f>VLOOKUP(Hoja1!F171,Data!$D$1:$E$500,2,0)</f>
        <v>#N/A</v>
      </c>
      <c r="G174" s="26">
        <f>Hoja1!G171</f>
        <v>0</v>
      </c>
      <c r="H174" s="26">
        <f>Hoja1!H171</f>
        <v>0</v>
      </c>
      <c r="I174">
        <f>Hoja1!I171</f>
        <v>0</v>
      </c>
      <c r="J174" t="e">
        <f>VLOOKUP(Hoja1!J171,Data!$G$1:$H$501,2,0)</f>
        <v>#N/A</v>
      </c>
      <c r="K174" s="21" t="e">
        <f>IF(Hoja1!M171=1,Hoja1!K171,0)</f>
        <v>#N/A</v>
      </c>
      <c r="L174" t="e">
        <f>IF(Hoja1!M171=1,Hoja1!L171:$N172,0)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IF(Hoja1!M172=1,Hoja1!A172,0)</f>
        <v>#N/A</v>
      </c>
      <c r="B175" s="26" t="e">
        <f>VLOOKUP(Hoja1!B172,Data!$A$1:$B$500,2,0)</f>
        <v>#N/A</v>
      </c>
      <c r="C175" s="26">
        <f>Hoja1!C172</f>
        <v>0</v>
      </c>
      <c r="D175">
        <f>Hoja1!D172</f>
        <v>0</v>
      </c>
      <c r="E175" s="27" t="e">
        <f>IF(Hoja1!M172=1,Hoja1!E172,0)</f>
        <v>#N/A</v>
      </c>
      <c r="F175" s="26" t="e">
        <f>VLOOKUP(Hoja1!F172,Data!$D$1:$E$500,2,0)</f>
        <v>#N/A</v>
      </c>
      <c r="G175" s="26">
        <f>Hoja1!G172</f>
        <v>0</v>
      </c>
      <c r="H175" s="26">
        <f>Hoja1!H172</f>
        <v>0</v>
      </c>
      <c r="I175">
        <f>Hoja1!I172</f>
        <v>0</v>
      </c>
      <c r="J175" t="e">
        <f>VLOOKUP(Hoja1!J172,Data!$G$1:$H$501,2,0)</f>
        <v>#N/A</v>
      </c>
      <c r="K175" s="21" t="e">
        <f>IF(Hoja1!M172=1,Hoja1!K172,0)</f>
        <v>#N/A</v>
      </c>
      <c r="L175" t="e">
        <f>IF(Hoja1!M172=1,Hoja1!L172:$N173,0)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IF(Hoja1!M173=1,Hoja1!A173,0)</f>
        <v>#N/A</v>
      </c>
      <c r="B176" s="26" t="e">
        <f>VLOOKUP(Hoja1!B173,Data!$A$1:$B$500,2,0)</f>
        <v>#N/A</v>
      </c>
      <c r="C176" s="26">
        <f>Hoja1!C173</f>
        <v>0</v>
      </c>
      <c r="D176">
        <f>Hoja1!D173</f>
        <v>0</v>
      </c>
      <c r="E176" s="27" t="e">
        <f>IF(Hoja1!M173=1,Hoja1!E173,0)</f>
        <v>#N/A</v>
      </c>
      <c r="F176" s="26" t="e">
        <f>VLOOKUP(Hoja1!F173,Data!$D$1:$E$500,2,0)</f>
        <v>#N/A</v>
      </c>
      <c r="G176" s="26">
        <f>Hoja1!G173</f>
        <v>0</v>
      </c>
      <c r="H176" s="26">
        <f>Hoja1!H173</f>
        <v>0</v>
      </c>
      <c r="I176">
        <f>Hoja1!I173</f>
        <v>0</v>
      </c>
      <c r="J176" t="e">
        <f>VLOOKUP(Hoja1!J173,Data!$G$1:$H$501,2,0)</f>
        <v>#N/A</v>
      </c>
      <c r="K176" s="21" t="e">
        <f>IF(Hoja1!M173=1,Hoja1!K173,0)</f>
        <v>#N/A</v>
      </c>
      <c r="L176" t="e">
        <f>IF(Hoja1!M173=1,Hoja1!L173:$N174,0)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IF(Hoja1!M174=1,Hoja1!A174,0)</f>
        <v>#N/A</v>
      </c>
      <c r="B177" s="26" t="e">
        <f>VLOOKUP(Hoja1!B174,Data!$A$1:$B$500,2,0)</f>
        <v>#N/A</v>
      </c>
      <c r="C177" s="26">
        <f>Hoja1!C174</f>
        <v>0</v>
      </c>
      <c r="D177">
        <f>Hoja1!D174</f>
        <v>0</v>
      </c>
      <c r="E177" s="27" t="e">
        <f>IF(Hoja1!M174=1,Hoja1!E174,0)</f>
        <v>#N/A</v>
      </c>
      <c r="F177" s="26" t="e">
        <f>VLOOKUP(Hoja1!F174,Data!$D$1:$E$500,2,0)</f>
        <v>#N/A</v>
      </c>
      <c r="G177" s="26">
        <f>Hoja1!G174</f>
        <v>0</v>
      </c>
      <c r="H177" s="26">
        <f>Hoja1!H174</f>
        <v>0</v>
      </c>
      <c r="I177">
        <f>Hoja1!I174</f>
        <v>0</v>
      </c>
      <c r="J177" t="e">
        <f>VLOOKUP(Hoja1!J174,Data!$G$1:$H$501,2,0)</f>
        <v>#N/A</v>
      </c>
      <c r="K177" s="21" t="e">
        <f>IF(Hoja1!M174=1,Hoja1!K174,0)</f>
        <v>#N/A</v>
      </c>
      <c r="L177" t="e">
        <f>IF(Hoja1!M174=1,Hoja1!L174:$N175,0)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IF(Hoja1!M175=1,Hoja1!A175,0)</f>
        <v>#N/A</v>
      </c>
      <c r="B178" s="26" t="e">
        <f>VLOOKUP(Hoja1!B175,Data!$A$1:$B$500,2,0)</f>
        <v>#N/A</v>
      </c>
      <c r="C178" s="26">
        <f>Hoja1!C175</f>
        <v>0</v>
      </c>
      <c r="D178">
        <f>Hoja1!D175</f>
        <v>0</v>
      </c>
      <c r="E178" s="27" t="e">
        <f>IF(Hoja1!M175=1,Hoja1!E175,0)</f>
        <v>#N/A</v>
      </c>
      <c r="F178" s="26" t="e">
        <f>VLOOKUP(Hoja1!F175,Data!$D$1:$E$500,2,0)</f>
        <v>#N/A</v>
      </c>
      <c r="G178" s="26">
        <f>Hoja1!G175</f>
        <v>0</v>
      </c>
      <c r="H178" s="26">
        <f>Hoja1!H175</f>
        <v>0</v>
      </c>
      <c r="I178">
        <f>Hoja1!I175</f>
        <v>0</v>
      </c>
      <c r="J178" t="e">
        <f>VLOOKUP(Hoja1!J175,Data!$G$1:$H$501,2,0)</f>
        <v>#N/A</v>
      </c>
      <c r="K178" s="21" t="e">
        <f>IF(Hoja1!M175=1,Hoja1!K175,0)</f>
        <v>#N/A</v>
      </c>
      <c r="L178" t="e">
        <f>IF(Hoja1!M175=1,Hoja1!L175:$N176,0)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IF(Hoja1!M176=1,Hoja1!A176,0)</f>
        <v>#N/A</v>
      </c>
      <c r="B179" s="26" t="e">
        <f>VLOOKUP(Hoja1!B176,Data!$A$1:$B$500,2,0)</f>
        <v>#N/A</v>
      </c>
      <c r="C179" s="26">
        <f>Hoja1!C176</f>
        <v>0</v>
      </c>
      <c r="D179">
        <f>Hoja1!D176</f>
        <v>0</v>
      </c>
      <c r="E179" s="27" t="e">
        <f>IF(Hoja1!M176=1,Hoja1!E176,0)</f>
        <v>#N/A</v>
      </c>
      <c r="F179" s="26" t="e">
        <f>VLOOKUP(Hoja1!F176,Data!$D$1:$E$500,2,0)</f>
        <v>#N/A</v>
      </c>
      <c r="G179" s="26">
        <f>Hoja1!G176</f>
        <v>0</v>
      </c>
      <c r="H179" s="26">
        <f>Hoja1!H176</f>
        <v>0</v>
      </c>
      <c r="I179">
        <f>Hoja1!I176</f>
        <v>0</v>
      </c>
      <c r="J179" t="e">
        <f>VLOOKUP(Hoja1!J176,Data!$G$1:$H$501,2,0)</f>
        <v>#N/A</v>
      </c>
      <c r="K179" s="21" t="e">
        <f>IF(Hoja1!M176=1,Hoja1!K176,0)</f>
        <v>#N/A</v>
      </c>
      <c r="L179" t="e">
        <f>IF(Hoja1!M176=1,Hoja1!L176:$N177,0)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IF(Hoja1!M177=1,Hoja1!A177,0)</f>
        <v>#N/A</v>
      </c>
      <c r="B180" s="26" t="e">
        <f>VLOOKUP(Hoja1!B177,Data!$A$1:$B$500,2,0)</f>
        <v>#N/A</v>
      </c>
      <c r="C180" s="26">
        <f>Hoja1!C177</f>
        <v>0</v>
      </c>
      <c r="D180">
        <f>Hoja1!D177</f>
        <v>0</v>
      </c>
      <c r="E180" s="27" t="e">
        <f>IF(Hoja1!M177=1,Hoja1!E177,0)</f>
        <v>#N/A</v>
      </c>
      <c r="F180" s="26" t="e">
        <f>VLOOKUP(Hoja1!F177,Data!$D$1:$E$500,2,0)</f>
        <v>#N/A</v>
      </c>
      <c r="G180" s="26">
        <f>Hoja1!G177</f>
        <v>0</v>
      </c>
      <c r="H180" s="26">
        <f>Hoja1!H177</f>
        <v>0</v>
      </c>
      <c r="I180">
        <f>Hoja1!I177</f>
        <v>0</v>
      </c>
      <c r="J180" t="e">
        <f>VLOOKUP(Hoja1!J177,Data!$G$1:$H$501,2,0)</f>
        <v>#N/A</v>
      </c>
      <c r="K180" s="21" t="e">
        <f>IF(Hoja1!M177=1,Hoja1!K177,0)</f>
        <v>#N/A</v>
      </c>
      <c r="L180" t="e">
        <f>IF(Hoja1!M177=1,Hoja1!L177:$N178,0)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IF(Hoja1!M178=1,Hoja1!A178,0)</f>
        <v>#N/A</v>
      </c>
      <c r="B181" s="26" t="e">
        <f>VLOOKUP(Hoja1!B178,Data!$A$1:$B$500,2,0)</f>
        <v>#N/A</v>
      </c>
      <c r="C181" s="26">
        <f>Hoja1!C178</f>
        <v>0</v>
      </c>
      <c r="D181">
        <f>Hoja1!D178</f>
        <v>0</v>
      </c>
      <c r="E181" s="27" t="e">
        <f>IF(Hoja1!M178=1,Hoja1!E178,0)</f>
        <v>#N/A</v>
      </c>
      <c r="F181" s="26" t="e">
        <f>VLOOKUP(Hoja1!F178,Data!$D$1:$E$500,2,0)</f>
        <v>#N/A</v>
      </c>
      <c r="G181" s="26">
        <f>Hoja1!G178</f>
        <v>0</v>
      </c>
      <c r="H181" s="26">
        <f>Hoja1!H178</f>
        <v>0</v>
      </c>
      <c r="I181">
        <f>Hoja1!I178</f>
        <v>0</v>
      </c>
      <c r="J181" t="e">
        <f>VLOOKUP(Hoja1!J178,Data!$G$1:$H$501,2,0)</f>
        <v>#N/A</v>
      </c>
      <c r="K181" s="21" t="e">
        <f>IF(Hoja1!M178=1,Hoja1!K178,0)</f>
        <v>#N/A</v>
      </c>
      <c r="L181" t="e">
        <f>IF(Hoja1!M178=1,Hoja1!L178:$N179,0)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IF(Hoja1!M179=1,Hoja1!A179,0)</f>
        <v>#N/A</v>
      </c>
      <c r="B182" s="26" t="e">
        <f>VLOOKUP(Hoja1!B179,Data!$A$1:$B$500,2,0)</f>
        <v>#N/A</v>
      </c>
      <c r="C182" s="26">
        <f>Hoja1!C179</f>
        <v>0</v>
      </c>
      <c r="D182">
        <f>Hoja1!D179</f>
        <v>0</v>
      </c>
      <c r="E182" s="27" t="e">
        <f>IF(Hoja1!M179=1,Hoja1!E179,0)</f>
        <v>#N/A</v>
      </c>
      <c r="F182" s="26" t="e">
        <f>VLOOKUP(Hoja1!F179,Data!$D$1:$E$500,2,0)</f>
        <v>#N/A</v>
      </c>
      <c r="G182" s="26">
        <f>Hoja1!G179</f>
        <v>0</v>
      </c>
      <c r="H182" s="26">
        <f>Hoja1!H179</f>
        <v>0</v>
      </c>
      <c r="I182">
        <f>Hoja1!I179</f>
        <v>0</v>
      </c>
      <c r="J182" t="e">
        <f>VLOOKUP(Hoja1!J179,Data!$G$1:$H$501,2,0)</f>
        <v>#N/A</v>
      </c>
      <c r="K182" s="21" t="e">
        <f>IF(Hoja1!M179=1,Hoja1!K179,0)</f>
        <v>#N/A</v>
      </c>
      <c r="L182" t="e">
        <f>IF(Hoja1!M179=1,Hoja1!L179:$N180,0)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IF(Hoja1!M180=1,Hoja1!A180,0)</f>
        <v>#N/A</v>
      </c>
      <c r="B183" s="26" t="e">
        <f>VLOOKUP(Hoja1!B180,Data!$A$1:$B$500,2,0)</f>
        <v>#N/A</v>
      </c>
      <c r="C183" s="26">
        <f>Hoja1!C180</f>
        <v>0</v>
      </c>
      <c r="D183">
        <f>Hoja1!D180</f>
        <v>0</v>
      </c>
      <c r="E183" s="27" t="e">
        <f>IF(Hoja1!M180=1,Hoja1!E180,0)</f>
        <v>#N/A</v>
      </c>
      <c r="F183" s="26" t="e">
        <f>VLOOKUP(Hoja1!F180,Data!$D$1:$E$500,2,0)</f>
        <v>#N/A</v>
      </c>
      <c r="G183" s="26">
        <f>Hoja1!G180</f>
        <v>0</v>
      </c>
      <c r="H183" s="26">
        <f>Hoja1!H180</f>
        <v>0</v>
      </c>
      <c r="I183">
        <f>Hoja1!I180</f>
        <v>0</v>
      </c>
      <c r="J183" t="e">
        <f>VLOOKUP(Hoja1!J180,Data!$G$1:$H$501,2,0)</f>
        <v>#N/A</v>
      </c>
      <c r="K183" s="21" t="e">
        <f>IF(Hoja1!M180=1,Hoja1!K180,0)</f>
        <v>#N/A</v>
      </c>
      <c r="L183" t="e">
        <f>IF(Hoja1!M180=1,Hoja1!L180:$N181,0)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IF(Hoja1!M181=1,Hoja1!A181,0)</f>
        <v>#N/A</v>
      </c>
      <c r="B184" s="26" t="e">
        <f>VLOOKUP(Hoja1!B181,Data!$A$1:$B$500,2,0)</f>
        <v>#N/A</v>
      </c>
      <c r="C184" s="26">
        <f>Hoja1!C181</f>
        <v>0</v>
      </c>
      <c r="D184">
        <f>Hoja1!D181</f>
        <v>0</v>
      </c>
      <c r="E184" s="27" t="e">
        <f>IF(Hoja1!M181=1,Hoja1!E181,0)</f>
        <v>#N/A</v>
      </c>
      <c r="F184" s="26" t="e">
        <f>VLOOKUP(Hoja1!F181,Data!$D$1:$E$500,2,0)</f>
        <v>#N/A</v>
      </c>
      <c r="G184" s="26">
        <f>Hoja1!G181</f>
        <v>0</v>
      </c>
      <c r="H184" s="26">
        <f>Hoja1!H181</f>
        <v>0</v>
      </c>
      <c r="I184">
        <f>Hoja1!I181</f>
        <v>0</v>
      </c>
      <c r="J184" t="e">
        <f>VLOOKUP(Hoja1!J181,Data!$G$1:$H$501,2,0)</f>
        <v>#N/A</v>
      </c>
      <c r="K184" s="21" t="e">
        <f>IF(Hoja1!M181=1,Hoja1!K181,0)</f>
        <v>#N/A</v>
      </c>
      <c r="L184" t="e">
        <f>IF(Hoja1!M181=1,Hoja1!L181:$N182,0)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IF(Hoja1!M182=1,Hoja1!A182,0)</f>
        <v>#N/A</v>
      </c>
      <c r="B185" s="26" t="e">
        <f>VLOOKUP(Hoja1!B182,Data!$A$1:$B$500,2,0)</f>
        <v>#N/A</v>
      </c>
      <c r="C185" s="26">
        <f>Hoja1!C182</f>
        <v>0</v>
      </c>
      <c r="D185">
        <f>Hoja1!D182</f>
        <v>0</v>
      </c>
      <c r="E185" s="27" t="e">
        <f>IF(Hoja1!M182=1,Hoja1!E182,0)</f>
        <v>#N/A</v>
      </c>
      <c r="F185" s="26" t="e">
        <f>VLOOKUP(Hoja1!F182,Data!$D$1:$E$500,2,0)</f>
        <v>#N/A</v>
      </c>
      <c r="G185" s="26">
        <f>Hoja1!G182</f>
        <v>0</v>
      </c>
      <c r="H185" s="26">
        <f>Hoja1!H182</f>
        <v>0</v>
      </c>
      <c r="I185">
        <f>Hoja1!I182</f>
        <v>0</v>
      </c>
      <c r="J185" t="e">
        <f>VLOOKUP(Hoja1!J182,Data!$G$1:$H$501,2,0)</f>
        <v>#N/A</v>
      </c>
      <c r="K185" s="21" t="e">
        <f>IF(Hoja1!M182=1,Hoja1!K182,0)</f>
        <v>#N/A</v>
      </c>
      <c r="L185" t="e">
        <f>IF(Hoja1!M182=1,Hoja1!L182:$N183,0)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IF(Hoja1!M183=1,Hoja1!A183,0)</f>
        <v>#N/A</v>
      </c>
      <c r="B186" s="26" t="e">
        <f>VLOOKUP(Hoja1!B183,Data!$A$1:$B$500,2,0)</f>
        <v>#N/A</v>
      </c>
      <c r="C186" s="26">
        <f>Hoja1!C183</f>
        <v>0</v>
      </c>
      <c r="D186">
        <f>Hoja1!D183</f>
        <v>0</v>
      </c>
      <c r="E186" s="27" t="e">
        <f>IF(Hoja1!M183=1,Hoja1!E183,0)</f>
        <v>#N/A</v>
      </c>
      <c r="F186" s="26" t="e">
        <f>VLOOKUP(Hoja1!F183,Data!$D$1:$E$500,2,0)</f>
        <v>#N/A</v>
      </c>
      <c r="G186" s="26">
        <f>Hoja1!G183</f>
        <v>0</v>
      </c>
      <c r="H186" s="26">
        <f>Hoja1!H183</f>
        <v>0</v>
      </c>
      <c r="I186">
        <f>Hoja1!I183</f>
        <v>0</v>
      </c>
      <c r="J186" t="e">
        <f>VLOOKUP(Hoja1!J183,Data!$G$1:$H$501,2,0)</f>
        <v>#N/A</v>
      </c>
      <c r="K186" s="21" t="e">
        <f>IF(Hoja1!M183=1,Hoja1!K183,0)</f>
        <v>#N/A</v>
      </c>
      <c r="L186" t="e">
        <f>IF(Hoja1!M183=1,Hoja1!L183:$N184,0)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IF(Hoja1!M184=1,Hoja1!A184,0)</f>
        <v>#N/A</v>
      </c>
      <c r="B187" s="26" t="e">
        <f>VLOOKUP(Hoja1!B184,Data!$A$1:$B$500,2,0)</f>
        <v>#N/A</v>
      </c>
      <c r="C187" s="26">
        <f>Hoja1!C184</f>
        <v>0</v>
      </c>
      <c r="D187">
        <f>Hoja1!D184</f>
        <v>0</v>
      </c>
      <c r="E187" s="27" t="e">
        <f>IF(Hoja1!M184=1,Hoja1!E184,0)</f>
        <v>#N/A</v>
      </c>
      <c r="F187" s="26" t="e">
        <f>VLOOKUP(Hoja1!F184,Data!$D$1:$E$500,2,0)</f>
        <v>#N/A</v>
      </c>
      <c r="G187" s="26">
        <f>Hoja1!G184</f>
        <v>0</v>
      </c>
      <c r="H187" s="26">
        <f>Hoja1!H184</f>
        <v>0</v>
      </c>
      <c r="I187">
        <f>Hoja1!I184</f>
        <v>0</v>
      </c>
      <c r="J187" t="e">
        <f>VLOOKUP(Hoja1!J184,Data!$G$1:$H$501,2,0)</f>
        <v>#N/A</v>
      </c>
      <c r="K187" s="21" t="e">
        <f>IF(Hoja1!M184=1,Hoja1!K184,0)</f>
        <v>#N/A</v>
      </c>
      <c r="L187" t="e">
        <f>IF(Hoja1!M184=1,Hoja1!L184:$N185,0)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IF(Hoja1!M185=1,Hoja1!A185,0)</f>
        <v>#N/A</v>
      </c>
      <c r="B188" s="26" t="e">
        <f>VLOOKUP(Hoja1!B185,Data!$A$1:$B$500,2,0)</f>
        <v>#N/A</v>
      </c>
      <c r="C188" s="26">
        <f>Hoja1!C185</f>
        <v>0</v>
      </c>
      <c r="D188">
        <f>Hoja1!D185</f>
        <v>0</v>
      </c>
      <c r="E188" s="27" t="e">
        <f>IF(Hoja1!M185=1,Hoja1!E185,0)</f>
        <v>#N/A</v>
      </c>
      <c r="F188" s="26" t="e">
        <f>VLOOKUP(Hoja1!F185,Data!$D$1:$E$500,2,0)</f>
        <v>#N/A</v>
      </c>
      <c r="G188" s="26">
        <f>Hoja1!G185</f>
        <v>0</v>
      </c>
      <c r="H188" s="26">
        <f>Hoja1!H185</f>
        <v>0</v>
      </c>
      <c r="I188">
        <f>Hoja1!I185</f>
        <v>0</v>
      </c>
      <c r="J188" t="e">
        <f>VLOOKUP(Hoja1!J185,Data!$G$1:$H$501,2,0)</f>
        <v>#N/A</v>
      </c>
      <c r="K188" s="21" t="e">
        <f>IF(Hoja1!M185=1,Hoja1!K185,0)</f>
        <v>#N/A</v>
      </c>
      <c r="L188" t="e">
        <f>IF(Hoja1!M185=1,Hoja1!L185:$N186,0)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IF(Hoja1!M186=1,Hoja1!A186,0)</f>
        <v>#N/A</v>
      </c>
      <c r="B189" s="26" t="e">
        <f>VLOOKUP(Hoja1!B186,Data!$A$1:$B$500,2,0)</f>
        <v>#N/A</v>
      </c>
      <c r="C189" s="26">
        <f>Hoja1!C186</f>
        <v>0</v>
      </c>
      <c r="D189">
        <f>Hoja1!D186</f>
        <v>0</v>
      </c>
      <c r="E189" s="27" t="e">
        <f>IF(Hoja1!M186=1,Hoja1!E186,0)</f>
        <v>#N/A</v>
      </c>
      <c r="F189" s="26" t="e">
        <f>VLOOKUP(Hoja1!F186,Data!$D$1:$E$500,2,0)</f>
        <v>#N/A</v>
      </c>
      <c r="G189" s="26">
        <f>Hoja1!G186</f>
        <v>0</v>
      </c>
      <c r="H189" s="26">
        <f>Hoja1!H186</f>
        <v>0</v>
      </c>
      <c r="I189">
        <f>Hoja1!I186</f>
        <v>0</v>
      </c>
      <c r="J189" t="e">
        <f>VLOOKUP(Hoja1!J186,Data!$G$1:$H$501,2,0)</f>
        <v>#N/A</v>
      </c>
      <c r="K189" s="21" t="e">
        <f>IF(Hoja1!M186=1,Hoja1!K186,0)</f>
        <v>#N/A</v>
      </c>
      <c r="L189" t="e">
        <f>IF(Hoja1!M186=1,Hoja1!L186:$N187,0)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IF(Hoja1!M187=1,Hoja1!A187,0)</f>
        <v>#N/A</v>
      </c>
      <c r="B190" s="26" t="e">
        <f>VLOOKUP(Hoja1!B187,Data!$A$1:$B$500,2,0)</f>
        <v>#N/A</v>
      </c>
      <c r="C190" s="26">
        <f>Hoja1!C187</f>
        <v>0</v>
      </c>
      <c r="D190">
        <f>Hoja1!D187</f>
        <v>0</v>
      </c>
      <c r="E190" s="27" t="e">
        <f>IF(Hoja1!M187=1,Hoja1!E187,0)</f>
        <v>#N/A</v>
      </c>
      <c r="F190" s="26" t="e">
        <f>VLOOKUP(Hoja1!F187,Data!$D$1:$E$500,2,0)</f>
        <v>#N/A</v>
      </c>
      <c r="G190" s="26">
        <f>Hoja1!G187</f>
        <v>0</v>
      </c>
      <c r="H190" s="26">
        <f>Hoja1!H187</f>
        <v>0</v>
      </c>
      <c r="I190">
        <f>Hoja1!I187</f>
        <v>0</v>
      </c>
      <c r="J190" t="e">
        <f>VLOOKUP(Hoja1!J187,Data!$G$1:$H$501,2,0)</f>
        <v>#N/A</v>
      </c>
      <c r="K190" s="21" t="e">
        <f>IF(Hoja1!M187=1,Hoja1!K187,0)</f>
        <v>#N/A</v>
      </c>
      <c r="L190" t="e">
        <f>IF(Hoja1!M187=1,Hoja1!L187:$N188,0)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IF(Hoja1!M188=1,Hoja1!A188,0)</f>
        <v>#N/A</v>
      </c>
      <c r="B191" s="26" t="e">
        <f>VLOOKUP(Hoja1!B188,Data!$A$1:$B$500,2,0)</f>
        <v>#N/A</v>
      </c>
      <c r="C191" s="26">
        <f>Hoja1!C188</f>
        <v>0</v>
      </c>
      <c r="D191">
        <f>Hoja1!D188</f>
        <v>0</v>
      </c>
      <c r="E191" s="27" t="e">
        <f>IF(Hoja1!M188=1,Hoja1!E188,0)</f>
        <v>#N/A</v>
      </c>
      <c r="F191" s="26" t="e">
        <f>VLOOKUP(Hoja1!F188,Data!$D$1:$E$500,2,0)</f>
        <v>#N/A</v>
      </c>
      <c r="G191" s="26">
        <f>Hoja1!G188</f>
        <v>0</v>
      </c>
      <c r="H191" s="26">
        <f>Hoja1!H188</f>
        <v>0</v>
      </c>
      <c r="I191">
        <f>Hoja1!I188</f>
        <v>0</v>
      </c>
      <c r="J191" t="e">
        <f>VLOOKUP(Hoja1!J188,Data!$G$1:$H$501,2,0)</f>
        <v>#N/A</v>
      </c>
      <c r="K191" s="21" t="e">
        <f>IF(Hoja1!M188=1,Hoja1!K188,0)</f>
        <v>#N/A</v>
      </c>
      <c r="L191" t="e">
        <f>IF(Hoja1!M188=1,Hoja1!L188:$N189,0)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IF(Hoja1!M189=1,Hoja1!A189,0)</f>
        <v>#N/A</v>
      </c>
      <c r="B192" s="26" t="e">
        <f>VLOOKUP(Hoja1!B189,Data!$A$1:$B$500,2,0)</f>
        <v>#N/A</v>
      </c>
      <c r="C192" s="26">
        <f>Hoja1!C189</f>
        <v>0</v>
      </c>
      <c r="D192">
        <f>Hoja1!D189</f>
        <v>0</v>
      </c>
      <c r="E192" s="27" t="e">
        <f>IF(Hoja1!M189=1,Hoja1!E189,0)</f>
        <v>#N/A</v>
      </c>
      <c r="F192" s="26" t="e">
        <f>VLOOKUP(Hoja1!F189,Data!$D$1:$E$500,2,0)</f>
        <v>#N/A</v>
      </c>
      <c r="G192" s="26">
        <f>Hoja1!G189</f>
        <v>0</v>
      </c>
      <c r="H192" s="26">
        <f>Hoja1!H189</f>
        <v>0</v>
      </c>
      <c r="I192">
        <f>Hoja1!I189</f>
        <v>0</v>
      </c>
      <c r="J192" t="e">
        <f>VLOOKUP(Hoja1!J189,Data!$G$1:$H$501,2,0)</f>
        <v>#N/A</v>
      </c>
      <c r="K192" s="21" t="e">
        <f>IF(Hoja1!M189=1,Hoja1!K189,0)</f>
        <v>#N/A</v>
      </c>
      <c r="L192" t="e">
        <f>IF(Hoja1!M189=1,Hoja1!L189:$N190,0)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IF(Hoja1!M190=1,Hoja1!A190,0)</f>
        <v>#N/A</v>
      </c>
      <c r="B193" s="26" t="e">
        <f>VLOOKUP(Hoja1!B190,Data!$A$1:$B$500,2,0)</f>
        <v>#N/A</v>
      </c>
      <c r="C193" s="26">
        <f>Hoja1!C190</f>
        <v>0</v>
      </c>
      <c r="D193">
        <f>Hoja1!D190</f>
        <v>0</v>
      </c>
      <c r="E193" s="27" t="e">
        <f>IF(Hoja1!M190=1,Hoja1!E190,0)</f>
        <v>#N/A</v>
      </c>
      <c r="F193" s="26" t="e">
        <f>VLOOKUP(Hoja1!F190,Data!$D$1:$E$500,2,0)</f>
        <v>#N/A</v>
      </c>
      <c r="G193" s="26">
        <f>Hoja1!G190</f>
        <v>0</v>
      </c>
      <c r="H193" s="26">
        <f>Hoja1!H190</f>
        <v>0</v>
      </c>
      <c r="I193">
        <f>Hoja1!I190</f>
        <v>0</v>
      </c>
      <c r="J193" t="e">
        <f>VLOOKUP(Hoja1!J190,Data!$G$1:$H$501,2,0)</f>
        <v>#N/A</v>
      </c>
      <c r="K193" s="21" t="e">
        <f>IF(Hoja1!M190=1,Hoja1!K190,0)</f>
        <v>#N/A</v>
      </c>
      <c r="L193" t="e">
        <f>IF(Hoja1!M190=1,Hoja1!L190:$N191,0)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IF(Hoja1!M191=1,Hoja1!A191,0)</f>
        <v>#N/A</v>
      </c>
      <c r="B194" s="26" t="e">
        <f>VLOOKUP(Hoja1!B191,Data!$A$1:$B$500,2,0)</f>
        <v>#N/A</v>
      </c>
      <c r="C194" s="26">
        <f>Hoja1!C191</f>
        <v>0</v>
      </c>
      <c r="D194">
        <f>Hoja1!D191</f>
        <v>0</v>
      </c>
      <c r="E194" s="27" t="e">
        <f>IF(Hoja1!M191=1,Hoja1!E191,0)</f>
        <v>#N/A</v>
      </c>
      <c r="F194" s="26" t="e">
        <f>VLOOKUP(Hoja1!F191,Data!$D$1:$E$500,2,0)</f>
        <v>#N/A</v>
      </c>
      <c r="G194" s="26">
        <f>Hoja1!G191</f>
        <v>0</v>
      </c>
      <c r="H194" s="26">
        <f>Hoja1!H191</f>
        <v>0</v>
      </c>
      <c r="I194">
        <f>Hoja1!I191</f>
        <v>0</v>
      </c>
      <c r="J194" t="e">
        <f>VLOOKUP(Hoja1!J191,Data!$G$1:$H$501,2,0)</f>
        <v>#N/A</v>
      </c>
      <c r="K194" s="21" t="e">
        <f>IF(Hoja1!M191=1,Hoja1!K191,0)</f>
        <v>#N/A</v>
      </c>
      <c r="L194" t="e">
        <f>IF(Hoja1!M191=1,Hoja1!L191:$N192,0)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IF(Hoja1!M192=1,Hoja1!A192,0)</f>
        <v>#N/A</v>
      </c>
      <c r="B195" s="26" t="e">
        <f>VLOOKUP(Hoja1!B192,Data!$A$1:$B$500,2,0)</f>
        <v>#N/A</v>
      </c>
      <c r="C195" s="26">
        <f>Hoja1!C192</f>
        <v>0</v>
      </c>
      <c r="D195">
        <f>Hoja1!D192</f>
        <v>0</v>
      </c>
      <c r="E195" s="27" t="e">
        <f>IF(Hoja1!M192=1,Hoja1!E192,0)</f>
        <v>#N/A</v>
      </c>
      <c r="F195" s="26" t="e">
        <f>VLOOKUP(Hoja1!F192,Data!$D$1:$E$500,2,0)</f>
        <v>#N/A</v>
      </c>
      <c r="G195" s="26">
        <f>Hoja1!G192</f>
        <v>0</v>
      </c>
      <c r="H195" s="26">
        <f>Hoja1!H192</f>
        <v>0</v>
      </c>
      <c r="I195">
        <f>Hoja1!I192</f>
        <v>0</v>
      </c>
      <c r="J195" t="e">
        <f>VLOOKUP(Hoja1!J192,Data!$G$1:$H$501,2,0)</f>
        <v>#N/A</v>
      </c>
      <c r="K195" s="21" t="e">
        <f>IF(Hoja1!M192=1,Hoja1!K192,0)</f>
        <v>#N/A</v>
      </c>
      <c r="L195" t="e">
        <f>IF(Hoja1!M192=1,Hoja1!L192:$N193,0)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IF(Hoja1!M193=1,Hoja1!A193,0)</f>
        <v>#N/A</v>
      </c>
      <c r="B196" s="26" t="e">
        <f>VLOOKUP(Hoja1!B193,Data!$A$1:$B$500,2,0)</f>
        <v>#N/A</v>
      </c>
      <c r="C196" s="26">
        <f>Hoja1!C193</f>
        <v>0</v>
      </c>
      <c r="D196">
        <f>Hoja1!D193</f>
        <v>0</v>
      </c>
      <c r="E196" s="27" t="e">
        <f>IF(Hoja1!M193=1,Hoja1!E193,0)</f>
        <v>#N/A</v>
      </c>
      <c r="F196" s="26" t="e">
        <f>VLOOKUP(Hoja1!F193,Data!$D$1:$E$500,2,0)</f>
        <v>#N/A</v>
      </c>
      <c r="G196" s="26">
        <f>Hoja1!G193</f>
        <v>0</v>
      </c>
      <c r="H196" s="26">
        <f>Hoja1!H193</f>
        <v>0</v>
      </c>
      <c r="I196">
        <f>Hoja1!I193</f>
        <v>0</v>
      </c>
      <c r="J196" t="e">
        <f>VLOOKUP(Hoja1!J193,Data!$G$1:$H$501,2,0)</f>
        <v>#N/A</v>
      </c>
      <c r="K196" s="21" t="e">
        <f>IF(Hoja1!M193=1,Hoja1!K193,0)</f>
        <v>#N/A</v>
      </c>
      <c r="L196" t="e">
        <f>IF(Hoja1!M193=1,Hoja1!L193:$N194,0)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IF(Hoja1!M194=1,Hoja1!A194,0)</f>
        <v>#N/A</v>
      </c>
      <c r="B197" s="26" t="e">
        <f>VLOOKUP(Hoja1!B194,Data!$A$1:$B$500,2,0)</f>
        <v>#N/A</v>
      </c>
      <c r="C197" s="26">
        <f>Hoja1!C194</f>
        <v>0</v>
      </c>
      <c r="D197">
        <f>Hoja1!D194</f>
        <v>0</v>
      </c>
      <c r="E197" s="27" t="e">
        <f>IF(Hoja1!M194=1,Hoja1!E194,0)</f>
        <v>#N/A</v>
      </c>
      <c r="F197" s="26" t="e">
        <f>VLOOKUP(Hoja1!F194,Data!$D$1:$E$500,2,0)</f>
        <v>#N/A</v>
      </c>
      <c r="G197" s="26">
        <f>Hoja1!G194</f>
        <v>0</v>
      </c>
      <c r="H197" s="26">
        <f>Hoja1!H194</f>
        <v>0</v>
      </c>
      <c r="I197">
        <f>Hoja1!I194</f>
        <v>0</v>
      </c>
      <c r="J197" t="e">
        <f>VLOOKUP(Hoja1!J194,Data!$G$1:$H$501,2,0)</f>
        <v>#N/A</v>
      </c>
      <c r="K197" s="21" t="e">
        <f>IF(Hoja1!M194=1,Hoja1!K194,0)</f>
        <v>#N/A</v>
      </c>
      <c r="L197" t="e">
        <f>IF(Hoja1!M194=1,Hoja1!L194:$N195,0)</f>
        <v>#N/A</v>
      </c>
      <c r="M197" t="e">
        <f t="shared" ref="M197:M260" si="8">IF(A197&gt;0,1,0)</f>
        <v>#N/A</v>
      </c>
      <c r="N197" t="e">
        <f t="shared" ref="N197:N260" si="9">IF(M197=0,"",M197)</f>
        <v>#N/A</v>
      </c>
      <c r="O197" t="e">
        <f>IF(N197="","",MAX(O$1:O196)+1)</f>
        <v>#N/A</v>
      </c>
    </row>
    <row r="198" spans="1:15" x14ac:dyDescent="0.25">
      <c r="A198" t="e">
        <f>IF(Hoja1!M195=1,Hoja1!A195,0)</f>
        <v>#N/A</v>
      </c>
      <c r="B198" s="26" t="e">
        <f>VLOOKUP(Hoja1!B195,Data!$A$1:$B$500,2,0)</f>
        <v>#N/A</v>
      </c>
      <c r="C198" s="26">
        <f>Hoja1!C195</f>
        <v>0</v>
      </c>
      <c r="D198">
        <f>Hoja1!D195</f>
        <v>0</v>
      </c>
      <c r="E198" s="27" t="e">
        <f>IF(Hoja1!M195=1,Hoja1!E195,0)</f>
        <v>#N/A</v>
      </c>
      <c r="F198" s="26" t="e">
        <f>VLOOKUP(Hoja1!F195,Data!$D$1:$E$500,2,0)</f>
        <v>#N/A</v>
      </c>
      <c r="G198" s="26">
        <f>Hoja1!G195</f>
        <v>0</v>
      </c>
      <c r="H198" s="26">
        <f>Hoja1!H195</f>
        <v>0</v>
      </c>
      <c r="I198">
        <f>Hoja1!I195</f>
        <v>0</v>
      </c>
      <c r="J198" t="e">
        <f>VLOOKUP(Hoja1!J195,Data!$G$1:$H$501,2,0)</f>
        <v>#N/A</v>
      </c>
      <c r="K198" s="21" t="e">
        <f>IF(Hoja1!M195=1,Hoja1!K195,0)</f>
        <v>#N/A</v>
      </c>
      <c r="L198" t="e">
        <f>IF(Hoja1!M195=1,Hoja1!L195:$N196,0)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IF(Hoja1!M196=1,Hoja1!A196,0)</f>
        <v>#N/A</v>
      </c>
      <c r="B199" s="26" t="e">
        <f>VLOOKUP(Hoja1!B196,Data!$A$1:$B$500,2,0)</f>
        <v>#N/A</v>
      </c>
      <c r="C199" s="26">
        <f>Hoja1!C196</f>
        <v>0</v>
      </c>
      <c r="D199">
        <f>Hoja1!D196</f>
        <v>0</v>
      </c>
      <c r="E199" s="27" t="e">
        <f>IF(Hoja1!M196=1,Hoja1!E196,0)</f>
        <v>#N/A</v>
      </c>
      <c r="F199" s="26" t="e">
        <f>VLOOKUP(Hoja1!F196,Data!$D$1:$E$500,2,0)</f>
        <v>#N/A</v>
      </c>
      <c r="G199" s="26">
        <f>Hoja1!G196</f>
        <v>0</v>
      </c>
      <c r="H199" s="26">
        <f>Hoja1!H196</f>
        <v>0</v>
      </c>
      <c r="I199">
        <f>Hoja1!I196</f>
        <v>0</v>
      </c>
      <c r="J199" t="e">
        <f>VLOOKUP(Hoja1!J196,Data!$G$1:$H$501,2,0)</f>
        <v>#N/A</v>
      </c>
      <c r="K199" s="21" t="e">
        <f>IF(Hoja1!M196=1,Hoja1!K196,0)</f>
        <v>#N/A</v>
      </c>
      <c r="L199" t="e">
        <f>IF(Hoja1!M196=1,Hoja1!L196:$N197,0)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IF(Hoja1!M197=1,Hoja1!A197,0)</f>
        <v>#N/A</v>
      </c>
      <c r="B200" s="26" t="e">
        <f>VLOOKUP(Hoja1!B197,Data!$A$1:$B$500,2,0)</f>
        <v>#N/A</v>
      </c>
      <c r="C200" s="26">
        <f>Hoja1!C197</f>
        <v>0</v>
      </c>
      <c r="D200">
        <f>Hoja1!D197</f>
        <v>0</v>
      </c>
      <c r="E200" s="27" t="e">
        <f>IF(Hoja1!M197=1,Hoja1!E197,0)</f>
        <v>#N/A</v>
      </c>
      <c r="F200" s="26" t="e">
        <f>VLOOKUP(Hoja1!F197,Data!$D$1:$E$500,2,0)</f>
        <v>#N/A</v>
      </c>
      <c r="G200" s="26">
        <f>Hoja1!G197</f>
        <v>0</v>
      </c>
      <c r="H200" s="26">
        <f>Hoja1!H197</f>
        <v>0</v>
      </c>
      <c r="I200">
        <f>Hoja1!I197</f>
        <v>0</v>
      </c>
      <c r="J200" t="e">
        <f>VLOOKUP(Hoja1!J197,Data!$G$1:$H$501,2,0)</f>
        <v>#N/A</v>
      </c>
      <c r="K200" s="21" t="e">
        <f>IF(Hoja1!M197=1,Hoja1!K197,0)</f>
        <v>#N/A</v>
      </c>
      <c r="L200" t="e">
        <f>IF(Hoja1!M197=1,Hoja1!L197:$N198,0)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IF(Hoja1!M198=1,Hoja1!A198,0)</f>
        <v>#N/A</v>
      </c>
      <c r="B201" s="26" t="e">
        <f>VLOOKUP(Hoja1!B198,Data!$A$1:$B$500,2,0)</f>
        <v>#N/A</v>
      </c>
      <c r="C201" s="26">
        <f>Hoja1!C198</f>
        <v>0</v>
      </c>
      <c r="D201">
        <f>Hoja1!D198</f>
        <v>0</v>
      </c>
      <c r="E201" s="27" t="e">
        <f>IF(Hoja1!M198=1,Hoja1!E198,0)</f>
        <v>#N/A</v>
      </c>
      <c r="F201" s="26" t="e">
        <f>VLOOKUP(Hoja1!F198,Data!$D$1:$E$500,2,0)</f>
        <v>#N/A</v>
      </c>
      <c r="G201" s="26">
        <f>Hoja1!G198</f>
        <v>0</v>
      </c>
      <c r="H201" s="26">
        <f>Hoja1!H198</f>
        <v>0</v>
      </c>
      <c r="I201">
        <f>Hoja1!I198</f>
        <v>0</v>
      </c>
      <c r="J201" t="e">
        <f>VLOOKUP(Hoja1!J198,Data!$G$1:$H$501,2,0)</f>
        <v>#N/A</v>
      </c>
      <c r="K201" s="21" t="e">
        <f>IF(Hoja1!M198=1,Hoja1!K198,0)</f>
        <v>#N/A</v>
      </c>
      <c r="L201" t="e">
        <f>IF(Hoja1!M198=1,Hoja1!L198:$N199,0)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IF(Hoja1!M199=1,Hoja1!A199,0)</f>
        <v>#N/A</v>
      </c>
      <c r="B202" s="26" t="e">
        <f>VLOOKUP(Hoja1!B199,Data!$A$1:$B$500,2,0)</f>
        <v>#N/A</v>
      </c>
      <c r="C202" s="26">
        <f>Hoja1!C199</f>
        <v>0</v>
      </c>
      <c r="D202">
        <f>Hoja1!D199</f>
        <v>0</v>
      </c>
      <c r="E202" s="27" t="e">
        <f>IF(Hoja1!M199=1,Hoja1!E199,0)</f>
        <v>#N/A</v>
      </c>
      <c r="F202" s="26" t="e">
        <f>VLOOKUP(Hoja1!F199,Data!$D$1:$E$500,2,0)</f>
        <v>#N/A</v>
      </c>
      <c r="G202" s="26">
        <f>Hoja1!G199</f>
        <v>0</v>
      </c>
      <c r="H202" s="26">
        <f>Hoja1!H199</f>
        <v>0</v>
      </c>
      <c r="I202">
        <f>Hoja1!I199</f>
        <v>0</v>
      </c>
      <c r="J202" t="e">
        <f>VLOOKUP(Hoja1!J199,Data!$G$1:$H$501,2,0)</f>
        <v>#N/A</v>
      </c>
      <c r="K202" s="21" t="e">
        <f>IF(Hoja1!M199=1,Hoja1!K199,0)</f>
        <v>#N/A</v>
      </c>
      <c r="L202" t="e">
        <f>IF(Hoja1!M199=1,Hoja1!L199:$N200,0)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IF(Hoja1!M200=1,Hoja1!A200,0)</f>
        <v>#N/A</v>
      </c>
      <c r="B203" s="26" t="e">
        <f>VLOOKUP(Hoja1!B200,Data!$A$1:$B$500,2,0)</f>
        <v>#N/A</v>
      </c>
      <c r="C203" s="26">
        <f>Hoja1!C200</f>
        <v>0</v>
      </c>
      <c r="D203">
        <f>Hoja1!D200</f>
        <v>0</v>
      </c>
      <c r="E203" s="27" t="e">
        <f>IF(Hoja1!M200=1,Hoja1!E200,0)</f>
        <v>#N/A</v>
      </c>
      <c r="F203" s="26" t="e">
        <f>VLOOKUP(Hoja1!F200,Data!$D$1:$E$500,2,0)</f>
        <v>#N/A</v>
      </c>
      <c r="G203" s="26">
        <f>Hoja1!G200</f>
        <v>0</v>
      </c>
      <c r="H203" s="26">
        <f>Hoja1!H200</f>
        <v>0</v>
      </c>
      <c r="I203">
        <f>Hoja1!I200</f>
        <v>0</v>
      </c>
      <c r="J203" t="e">
        <f>VLOOKUP(Hoja1!J200,Data!$G$1:$H$501,2,0)</f>
        <v>#N/A</v>
      </c>
      <c r="K203" s="21" t="e">
        <f>IF(Hoja1!M200=1,Hoja1!K200,0)</f>
        <v>#N/A</v>
      </c>
      <c r="L203" t="e">
        <f>IF(Hoja1!M200=1,Hoja1!L200:$N201,0)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IF(Hoja1!M201=1,Hoja1!A201,0)</f>
        <v>#N/A</v>
      </c>
      <c r="B204" s="26" t="e">
        <f>VLOOKUP(Hoja1!B201,Data!$A$1:$B$500,2,0)</f>
        <v>#N/A</v>
      </c>
      <c r="C204" s="26">
        <f>Hoja1!C201</f>
        <v>0</v>
      </c>
      <c r="D204">
        <f>Hoja1!D201</f>
        <v>0</v>
      </c>
      <c r="E204" s="27" t="e">
        <f>IF(Hoja1!M201=1,Hoja1!E201,0)</f>
        <v>#N/A</v>
      </c>
      <c r="F204" s="26" t="e">
        <f>VLOOKUP(Hoja1!F201,Data!$D$1:$E$500,2,0)</f>
        <v>#N/A</v>
      </c>
      <c r="G204" s="26">
        <f>Hoja1!G201</f>
        <v>0</v>
      </c>
      <c r="H204" s="26">
        <f>Hoja1!H201</f>
        <v>0</v>
      </c>
      <c r="I204">
        <f>Hoja1!I201</f>
        <v>0</v>
      </c>
      <c r="J204" t="e">
        <f>VLOOKUP(Hoja1!J201,Data!$G$1:$H$501,2,0)</f>
        <v>#N/A</v>
      </c>
      <c r="K204" s="21" t="e">
        <f>IF(Hoja1!M201=1,Hoja1!K201,0)</f>
        <v>#N/A</v>
      </c>
      <c r="L204" t="e">
        <f>IF(Hoja1!M201=1,Hoja1!L201:$N202,0)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IF(Hoja1!M202=1,Hoja1!A202,0)</f>
        <v>#N/A</v>
      </c>
      <c r="B205" s="26" t="e">
        <f>VLOOKUP(Hoja1!B202,Data!$A$1:$B$500,2,0)</f>
        <v>#N/A</v>
      </c>
      <c r="C205" s="26">
        <f>Hoja1!C202</f>
        <v>0</v>
      </c>
      <c r="D205">
        <f>Hoja1!D202</f>
        <v>0</v>
      </c>
      <c r="E205" s="27" t="e">
        <f>IF(Hoja1!M202=1,Hoja1!E202,0)</f>
        <v>#N/A</v>
      </c>
      <c r="F205" s="26" t="e">
        <f>VLOOKUP(Hoja1!F202,Data!$D$1:$E$500,2,0)</f>
        <v>#N/A</v>
      </c>
      <c r="G205" s="26">
        <f>Hoja1!G202</f>
        <v>0</v>
      </c>
      <c r="H205" s="26">
        <f>Hoja1!H202</f>
        <v>0</v>
      </c>
      <c r="I205">
        <f>Hoja1!I202</f>
        <v>0</v>
      </c>
      <c r="J205" t="e">
        <f>VLOOKUP(Hoja1!J202,Data!$G$1:$H$501,2,0)</f>
        <v>#N/A</v>
      </c>
      <c r="K205" s="21" t="e">
        <f>IF(Hoja1!M202=1,Hoja1!K202,0)</f>
        <v>#N/A</v>
      </c>
      <c r="L205" t="e">
        <f>IF(Hoja1!M202=1,Hoja1!L202:$N203,0)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IF(Hoja1!M203=1,Hoja1!A203,0)</f>
        <v>#N/A</v>
      </c>
      <c r="B206" s="26" t="e">
        <f>VLOOKUP(Hoja1!B203,Data!$A$1:$B$500,2,0)</f>
        <v>#N/A</v>
      </c>
      <c r="C206" s="26">
        <f>Hoja1!C203</f>
        <v>0</v>
      </c>
      <c r="D206">
        <f>Hoja1!D203</f>
        <v>0</v>
      </c>
      <c r="E206" s="27" t="e">
        <f>IF(Hoja1!M203=1,Hoja1!E203,0)</f>
        <v>#N/A</v>
      </c>
      <c r="F206" s="26" t="e">
        <f>VLOOKUP(Hoja1!F203,Data!$D$1:$E$500,2,0)</f>
        <v>#N/A</v>
      </c>
      <c r="G206" s="26">
        <f>Hoja1!G203</f>
        <v>0</v>
      </c>
      <c r="H206" s="26">
        <f>Hoja1!H203</f>
        <v>0</v>
      </c>
      <c r="I206">
        <f>Hoja1!I203</f>
        <v>0</v>
      </c>
      <c r="J206" t="e">
        <f>VLOOKUP(Hoja1!J203,Data!$G$1:$H$501,2,0)</f>
        <v>#N/A</v>
      </c>
      <c r="K206" s="21" t="e">
        <f>IF(Hoja1!M203=1,Hoja1!K203,0)</f>
        <v>#N/A</v>
      </c>
      <c r="L206" t="e">
        <f>IF(Hoja1!M203=1,Hoja1!L203:$N204,0)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IF(Hoja1!M204=1,Hoja1!A204,0)</f>
        <v>#N/A</v>
      </c>
      <c r="B207" s="26" t="e">
        <f>VLOOKUP(Hoja1!B204,Data!$A$1:$B$500,2,0)</f>
        <v>#N/A</v>
      </c>
      <c r="C207" s="26">
        <f>Hoja1!C204</f>
        <v>0</v>
      </c>
      <c r="D207">
        <f>Hoja1!D204</f>
        <v>0</v>
      </c>
      <c r="E207" s="27" t="e">
        <f>IF(Hoja1!M204=1,Hoja1!E204,0)</f>
        <v>#N/A</v>
      </c>
      <c r="F207" s="26" t="e">
        <f>VLOOKUP(Hoja1!F204,Data!$D$1:$E$500,2,0)</f>
        <v>#N/A</v>
      </c>
      <c r="G207" s="26">
        <f>Hoja1!G204</f>
        <v>0</v>
      </c>
      <c r="H207" s="26">
        <f>Hoja1!H204</f>
        <v>0</v>
      </c>
      <c r="I207">
        <f>Hoja1!I204</f>
        <v>0</v>
      </c>
      <c r="J207" t="e">
        <f>VLOOKUP(Hoja1!J204,Data!$G$1:$H$501,2,0)</f>
        <v>#N/A</v>
      </c>
      <c r="K207" s="21" t="e">
        <f>IF(Hoja1!M204=1,Hoja1!K204,0)</f>
        <v>#N/A</v>
      </c>
      <c r="L207" t="e">
        <f>IF(Hoja1!M204=1,Hoja1!L204:$N205,0)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IF(Hoja1!M205=1,Hoja1!A205,0)</f>
        <v>#N/A</v>
      </c>
      <c r="B208" s="26" t="e">
        <f>VLOOKUP(Hoja1!B205,Data!$A$1:$B$500,2,0)</f>
        <v>#N/A</v>
      </c>
      <c r="C208" s="26">
        <f>Hoja1!C205</f>
        <v>0</v>
      </c>
      <c r="D208">
        <f>Hoja1!D205</f>
        <v>0</v>
      </c>
      <c r="E208" s="27" t="e">
        <f>IF(Hoja1!M205=1,Hoja1!E205,0)</f>
        <v>#N/A</v>
      </c>
      <c r="F208" s="26" t="e">
        <f>VLOOKUP(Hoja1!F205,Data!$D$1:$E$500,2,0)</f>
        <v>#N/A</v>
      </c>
      <c r="G208" s="26">
        <f>Hoja1!G205</f>
        <v>0</v>
      </c>
      <c r="H208" s="26">
        <f>Hoja1!H205</f>
        <v>0</v>
      </c>
      <c r="I208">
        <f>Hoja1!I205</f>
        <v>0</v>
      </c>
      <c r="J208" t="e">
        <f>VLOOKUP(Hoja1!J205,Data!$G$1:$H$501,2,0)</f>
        <v>#N/A</v>
      </c>
      <c r="K208" s="21" t="e">
        <f>IF(Hoja1!M205=1,Hoja1!K205,0)</f>
        <v>#N/A</v>
      </c>
      <c r="L208" t="e">
        <f>IF(Hoja1!M205=1,Hoja1!L205:$N206,0)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IF(Hoja1!M206=1,Hoja1!A206,0)</f>
        <v>#N/A</v>
      </c>
      <c r="B209" s="26" t="e">
        <f>VLOOKUP(Hoja1!B206,Data!$A$1:$B$500,2,0)</f>
        <v>#N/A</v>
      </c>
      <c r="C209" s="26">
        <f>Hoja1!C206</f>
        <v>0</v>
      </c>
      <c r="D209">
        <f>Hoja1!D206</f>
        <v>0</v>
      </c>
      <c r="E209" s="27" t="e">
        <f>IF(Hoja1!M206=1,Hoja1!E206,0)</f>
        <v>#N/A</v>
      </c>
      <c r="F209" s="26" t="e">
        <f>VLOOKUP(Hoja1!F206,Data!$D$1:$E$500,2,0)</f>
        <v>#N/A</v>
      </c>
      <c r="G209" s="26">
        <f>Hoja1!G206</f>
        <v>0</v>
      </c>
      <c r="H209" s="26">
        <f>Hoja1!H206</f>
        <v>0</v>
      </c>
      <c r="I209">
        <f>Hoja1!I206</f>
        <v>0</v>
      </c>
      <c r="J209" t="e">
        <f>VLOOKUP(Hoja1!J206,Data!$G$1:$H$501,2,0)</f>
        <v>#N/A</v>
      </c>
      <c r="K209" s="21" t="e">
        <f>IF(Hoja1!M206=1,Hoja1!K206,0)</f>
        <v>#N/A</v>
      </c>
      <c r="L209" t="e">
        <f>IF(Hoja1!M206=1,Hoja1!L206:$N207,0)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IF(Hoja1!M207=1,Hoja1!A207,0)</f>
        <v>#N/A</v>
      </c>
      <c r="B210" s="26" t="e">
        <f>VLOOKUP(Hoja1!B207,Data!$A$1:$B$500,2,0)</f>
        <v>#N/A</v>
      </c>
      <c r="C210" s="26">
        <f>Hoja1!C207</f>
        <v>0</v>
      </c>
      <c r="D210">
        <f>Hoja1!D207</f>
        <v>0</v>
      </c>
      <c r="E210" s="27" t="e">
        <f>IF(Hoja1!M207=1,Hoja1!E207,0)</f>
        <v>#N/A</v>
      </c>
      <c r="F210" s="26" t="e">
        <f>VLOOKUP(Hoja1!F207,Data!$D$1:$E$500,2,0)</f>
        <v>#N/A</v>
      </c>
      <c r="G210" s="26">
        <f>Hoja1!G207</f>
        <v>0</v>
      </c>
      <c r="H210" s="26">
        <f>Hoja1!H207</f>
        <v>0</v>
      </c>
      <c r="I210">
        <f>Hoja1!I207</f>
        <v>0</v>
      </c>
      <c r="J210" t="e">
        <f>VLOOKUP(Hoja1!J207,Data!$G$1:$H$501,2,0)</f>
        <v>#N/A</v>
      </c>
      <c r="K210" s="21" t="e">
        <f>IF(Hoja1!M207=1,Hoja1!K207,0)</f>
        <v>#N/A</v>
      </c>
      <c r="L210" t="e">
        <f>IF(Hoja1!M207=1,Hoja1!L207:$N208,0)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IF(Hoja1!M208=1,Hoja1!A208,0)</f>
        <v>#N/A</v>
      </c>
      <c r="B211" s="26" t="e">
        <f>VLOOKUP(Hoja1!B208,Data!$A$1:$B$500,2,0)</f>
        <v>#N/A</v>
      </c>
      <c r="C211" s="26">
        <f>Hoja1!C208</f>
        <v>0</v>
      </c>
      <c r="D211">
        <f>Hoja1!D208</f>
        <v>0</v>
      </c>
      <c r="E211" s="27" t="e">
        <f>IF(Hoja1!M208=1,Hoja1!E208,0)</f>
        <v>#N/A</v>
      </c>
      <c r="F211" s="26" t="e">
        <f>VLOOKUP(Hoja1!F208,Data!$D$1:$E$500,2,0)</f>
        <v>#N/A</v>
      </c>
      <c r="G211" s="26">
        <f>Hoja1!G208</f>
        <v>0</v>
      </c>
      <c r="H211" s="26">
        <f>Hoja1!H208</f>
        <v>0</v>
      </c>
      <c r="I211">
        <f>Hoja1!I208</f>
        <v>0</v>
      </c>
      <c r="J211" t="e">
        <f>VLOOKUP(Hoja1!J208,Data!$G$1:$H$501,2,0)</f>
        <v>#N/A</v>
      </c>
      <c r="K211" s="21" t="e">
        <f>IF(Hoja1!M208=1,Hoja1!K208,0)</f>
        <v>#N/A</v>
      </c>
      <c r="L211" t="e">
        <f>IF(Hoja1!M208=1,Hoja1!L208:$N209,0)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IF(Hoja1!M209=1,Hoja1!A209,0)</f>
        <v>#N/A</v>
      </c>
      <c r="B212" s="26" t="e">
        <f>VLOOKUP(Hoja1!B209,Data!$A$1:$B$500,2,0)</f>
        <v>#N/A</v>
      </c>
      <c r="C212" s="26">
        <f>Hoja1!C209</f>
        <v>0</v>
      </c>
      <c r="D212">
        <f>Hoja1!D209</f>
        <v>0</v>
      </c>
      <c r="E212" s="27" t="e">
        <f>IF(Hoja1!M209=1,Hoja1!E209,0)</f>
        <v>#N/A</v>
      </c>
      <c r="F212" s="26" t="e">
        <f>VLOOKUP(Hoja1!F209,Data!$D$1:$E$500,2,0)</f>
        <v>#N/A</v>
      </c>
      <c r="G212" s="26">
        <f>Hoja1!G209</f>
        <v>0</v>
      </c>
      <c r="H212" s="26">
        <f>Hoja1!H209</f>
        <v>0</v>
      </c>
      <c r="I212">
        <f>Hoja1!I209</f>
        <v>0</v>
      </c>
      <c r="J212" t="e">
        <f>VLOOKUP(Hoja1!J209,Data!$G$1:$H$501,2,0)</f>
        <v>#N/A</v>
      </c>
      <c r="K212" s="21" t="e">
        <f>IF(Hoja1!M209=1,Hoja1!K209,0)</f>
        <v>#N/A</v>
      </c>
      <c r="L212" t="e">
        <f>IF(Hoja1!M209=1,Hoja1!L209:$N210,0)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IF(Hoja1!M210=1,Hoja1!A210,0)</f>
        <v>#N/A</v>
      </c>
      <c r="B213" s="26" t="e">
        <f>VLOOKUP(Hoja1!B210,Data!$A$1:$B$500,2,0)</f>
        <v>#N/A</v>
      </c>
      <c r="C213" s="26">
        <f>Hoja1!C210</f>
        <v>0</v>
      </c>
      <c r="D213">
        <f>Hoja1!D210</f>
        <v>0</v>
      </c>
      <c r="E213" s="27" t="e">
        <f>IF(Hoja1!M210=1,Hoja1!E210,0)</f>
        <v>#N/A</v>
      </c>
      <c r="F213" s="26" t="e">
        <f>VLOOKUP(Hoja1!F210,Data!$D$1:$E$500,2,0)</f>
        <v>#N/A</v>
      </c>
      <c r="G213" s="26">
        <f>Hoja1!G210</f>
        <v>0</v>
      </c>
      <c r="H213" s="26">
        <f>Hoja1!H210</f>
        <v>0</v>
      </c>
      <c r="I213">
        <f>Hoja1!I210</f>
        <v>0</v>
      </c>
      <c r="J213" t="e">
        <f>VLOOKUP(Hoja1!J210,Data!$G$1:$H$501,2,0)</f>
        <v>#N/A</v>
      </c>
      <c r="K213" s="21" t="e">
        <f>IF(Hoja1!M210=1,Hoja1!K210,0)</f>
        <v>#N/A</v>
      </c>
      <c r="L213" t="e">
        <f>IF(Hoja1!M210=1,Hoja1!L210:$N211,0)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IF(Hoja1!M211=1,Hoja1!A211,0)</f>
        <v>#N/A</v>
      </c>
      <c r="B214" s="26" t="e">
        <f>VLOOKUP(Hoja1!B211,Data!$A$1:$B$500,2,0)</f>
        <v>#N/A</v>
      </c>
      <c r="C214" s="26">
        <f>Hoja1!C211</f>
        <v>0</v>
      </c>
      <c r="D214">
        <f>Hoja1!D211</f>
        <v>0</v>
      </c>
      <c r="E214" s="27" t="e">
        <f>IF(Hoja1!M211=1,Hoja1!E211,0)</f>
        <v>#N/A</v>
      </c>
      <c r="F214" s="26" t="e">
        <f>VLOOKUP(Hoja1!F211,Data!$D$1:$E$500,2,0)</f>
        <v>#N/A</v>
      </c>
      <c r="G214" s="26">
        <f>Hoja1!G211</f>
        <v>0</v>
      </c>
      <c r="H214" s="26">
        <f>Hoja1!H211</f>
        <v>0</v>
      </c>
      <c r="I214">
        <f>Hoja1!I211</f>
        <v>0</v>
      </c>
      <c r="J214" t="e">
        <f>VLOOKUP(Hoja1!J211,Data!$G$1:$H$501,2,0)</f>
        <v>#N/A</v>
      </c>
      <c r="K214" s="21" t="e">
        <f>IF(Hoja1!M211=1,Hoja1!K211,0)</f>
        <v>#N/A</v>
      </c>
      <c r="L214" t="e">
        <f>IF(Hoja1!M211=1,Hoja1!L211:$N212,0)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IF(Hoja1!M212=1,Hoja1!A212,0)</f>
        <v>#N/A</v>
      </c>
      <c r="B215" s="26" t="e">
        <f>VLOOKUP(Hoja1!B212,Data!$A$1:$B$500,2,0)</f>
        <v>#N/A</v>
      </c>
      <c r="C215" s="26">
        <f>Hoja1!C212</f>
        <v>0</v>
      </c>
      <c r="D215">
        <f>Hoja1!D212</f>
        <v>0</v>
      </c>
      <c r="E215" s="27" t="e">
        <f>IF(Hoja1!M212=1,Hoja1!E212,0)</f>
        <v>#N/A</v>
      </c>
      <c r="F215" s="26" t="e">
        <f>VLOOKUP(Hoja1!F212,Data!$D$1:$E$500,2,0)</f>
        <v>#N/A</v>
      </c>
      <c r="G215" s="26">
        <f>Hoja1!G212</f>
        <v>0</v>
      </c>
      <c r="H215" s="26">
        <f>Hoja1!H212</f>
        <v>0</v>
      </c>
      <c r="I215">
        <f>Hoja1!I212</f>
        <v>0</v>
      </c>
      <c r="J215" t="e">
        <f>VLOOKUP(Hoja1!J212,Data!$G$1:$H$501,2,0)</f>
        <v>#N/A</v>
      </c>
      <c r="K215" s="21" t="e">
        <f>IF(Hoja1!M212=1,Hoja1!K212,0)</f>
        <v>#N/A</v>
      </c>
      <c r="L215" t="e">
        <f>IF(Hoja1!M212=1,Hoja1!L212:$N213,0)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IF(Hoja1!M213=1,Hoja1!A213,0)</f>
        <v>#N/A</v>
      </c>
      <c r="B216" s="26" t="e">
        <f>VLOOKUP(Hoja1!B213,Data!$A$1:$B$500,2,0)</f>
        <v>#N/A</v>
      </c>
      <c r="C216" s="26">
        <f>Hoja1!C213</f>
        <v>0</v>
      </c>
      <c r="D216">
        <f>Hoja1!D213</f>
        <v>0</v>
      </c>
      <c r="E216" s="27" t="e">
        <f>IF(Hoja1!M213=1,Hoja1!E213,0)</f>
        <v>#N/A</v>
      </c>
      <c r="F216" s="26" t="e">
        <f>VLOOKUP(Hoja1!F213,Data!$D$1:$E$500,2,0)</f>
        <v>#N/A</v>
      </c>
      <c r="G216" s="26">
        <f>Hoja1!G213</f>
        <v>0</v>
      </c>
      <c r="H216" s="26">
        <f>Hoja1!H213</f>
        <v>0</v>
      </c>
      <c r="I216">
        <f>Hoja1!I213</f>
        <v>0</v>
      </c>
      <c r="J216" t="e">
        <f>VLOOKUP(Hoja1!J213,Data!$G$1:$H$501,2,0)</f>
        <v>#N/A</v>
      </c>
      <c r="K216" s="21" t="e">
        <f>IF(Hoja1!M213=1,Hoja1!K213,0)</f>
        <v>#N/A</v>
      </c>
      <c r="L216" t="e">
        <f>IF(Hoja1!M213=1,Hoja1!L213:$N214,0)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IF(Hoja1!M214=1,Hoja1!A214,0)</f>
        <v>#N/A</v>
      </c>
      <c r="B217" s="26" t="e">
        <f>VLOOKUP(Hoja1!B214,Data!$A$1:$B$500,2,0)</f>
        <v>#N/A</v>
      </c>
      <c r="C217" s="26">
        <f>Hoja1!C214</f>
        <v>0</v>
      </c>
      <c r="D217">
        <f>Hoja1!D214</f>
        <v>0</v>
      </c>
      <c r="E217" s="27" t="e">
        <f>IF(Hoja1!M214=1,Hoja1!E214,0)</f>
        <v>#N/A</v>
      </c>
      <c r="F217" s="26" t="e">
        <f>VLOOKUP(Hoja1!F214,Data!$D$1:$E$500,2,0)</f>
        <v>#N/A</v>
      </c>
      <c r="G217" s="26">
        <f>Hoja1!G214</f>
        <v>0</v>
      </c>
      <c r="H217" s="26">
        <f>Hoja1!H214</f>
        <v>0</v>
      </c>
      <c r="I217">
        <f>Hoja1!I214</f>
        <v>0</v>
      </c>
      <c r="J217" t="e">
        <f>VLOOKUP(Hoja1!J214,Data!$G$1:$H$501,2,0)</f>
        <v>#N/A</v>
      </c>
      <c r="K217" s="21" t="e">
        <f>IF(Hoja1!M214=1,Hoja1!K214,0)</f>
        <v>#N/A</v>
      </c>
      <c r="L217" t="e">
        <f>IF(Hoja1!M214=1,Hoja1!L214:$N215,0)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IF(Hoja1!M215=1,Hoja1!A215,0)</f>
        <v>#N/A</v>
      </c>
      <c r="B218" s="26" t="e">
        <f>VLOOKUP(Hoja1!B215,Data!$A$1:$B$500,2,0)</f>
        <v>#N/A</v>
      </c>
      <c r="C218" s="26">
        <f>Hoja1!C215</f>
        <v>0</v>
      </c>
      <c r="D218">
        <f>Hoja1!D215</f>
        <v>0</v>
      </c>
      <c r="E218" s="27" t="e">
        <f>IF(Hoja1!M215=1,Hoja1!E215,0)</f>
        <v>#N/A</v>
      </c>
      <c r="F218" s="26" t="e">
        <f>VLOOKUP(Hoja1!F215,Data!$D$1:$E$500,2,0)</f>
        <v>#N/A</v>
      </c>
      <c r="G218" s="26">
        <f>Hoja1!G215</f>
        <v>0</v>
      </c>
      <c r="H218" s="26">
        <f>Hoja1!H215</f>
        <v>0</v>
      </c>
      <c r="I218">
        <f>Hoja1!I215</f>
        <v>0</v>
      </c>
      <c r="J218" t="e">
        <f>VLOOKUP(Hoja1!J215,Data!$G$1:$H$501,2,0)</f>
        <v>#N/A</v>
      </c>
      <c r="K218" s="21" t="e">
        <f>IF(Hoja1!M215=1,Hoja1!K215,0)</f>
        <v>#N/A</v>
      </c>
      <c r="L218" t="e">
        <f>IF(Hoja1!M215=1,Hoja1!L215:$N216,0)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IF(Hoja1!M216=1,Hoja1!A216,0)</f>
        <v>#N/A</v>
      </c>
      <c r="B219" s="26" t="e">
        <f>VLOOKUP(Hoja1!B216,Data!$A$1:$B$500,2,0)</f>
        <v>#N/A</v>
      </c>
      <c r="C219" s="26">
        <f>Hoja1!C216</f>
        <v>0</v>
      </c>
      <c r="D219">
        <f>Hoja1!D216</f>
        <v>0</v>
      </c>
      <c r="E219" s="27" t="e">
        <f>IF(Hoja1!M216=1,Hoja1!E216,0)</f>
        <v>#N/A</v>
      </c>
      <c r="F219" s="26" t="e">
        <f>VLOOKUP(Hoja1!F216,Data!$D$1:$E$500,2,0)</f>
        <v>#N/A</v>
      </c>
      <c r="G219" s="26">
        <f>Hoja1!G216</f>
        <v>0</v>
      </c>
      <c r="H219" s="26">
        <f>Hoja1!H216</f>
        <v>0</v>
      </c>
      <c r="I219">
        <f>Hoja1!I216</f>
        <v>0</v>
      </c>
      <c r="J219" t="e">
        <f>VLOOKUP(Hoja1!J216,Data!$G$1:$H$501,2,0)</f>
        <v>#N/A</v>
      </c>
      <c r="K219" s="21" t="e">
        <f>IF(Hoja1!M216=1,Hoja1!K216,0)</f>
        <v>#N/A</v>
      </c>
      <c r="L219" t="e">
        <f>IF(Hoja1!M216=1,Hoja1!L216:$N217,0)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IF(Hoja1!M217=1,Hoja1!A217,0)</f>
        <v>#N/A</v>
      </c>
      <c r="B220" s="26" t="e">
        <f>VLOOKUP(Hoja1!B217,Data!$A$1:$B$500,2,0)</f>
        <v>#N/A</v>
      </c>
      <c r="C220" s="26">
        <f>Hoja1!C217</f>
        <v>0</v>
      </c>
      <c r="D220">
        <f>Hoja1!D217</f>
        <v>0</v>
      </c>
      <c r="E220" s="27" t="e">
        <f>IF(Hoja1!M217=1,Hoja1!E217,0)</f>
        <v>#N/A</v>
      </c>
      <c r="F220" s="26" t="e">
        <f>VLOOKUP(Hoja1!F217,Data!$D$1:$E$500,2,0)</f>
        <v>#N/A</v>
      </c>
      <c r="G220" s="26">
        <f>Hoja1!G217</f>
        <v>0</v>
      </c>
      <c r="H220" s="26">
        <f>Hoja1!H217</f>
        <v>0</v>
      </c>
      <c r="I220">
        <f>Hoja1!I217</f>
        <v>0</v>
      </c>
      <c r="J220" t="e">
        <f>VLOOKUP(Hoja1!J217,Data!$G$1:$H$501,2,0)</f>
        <v>#N/A</v>
      </c>
      <c r="K220" s="21" t="e">
        <f>IF(Hoja1!M217=1,Hoja1!K217,0)</f>
        <v>#N/A</v>
      </c>
      <c r="L220" t="e">
        <f>IF(Hoja1!M217=1,Hoja1!L217:$N218,0)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IF(Hoja1!M218=1,Hoja1!A218,0)</f>
        <v>#N/A</v>
      </c>
      <c r="B221" s="26" t="e">
        <f>VLOOKUP(Hoja1!B218,Data!$A$1:$B$500,2,0)</f>
        <v>#N/A</v>
      </c>
      <c r="C221" s="26">
        <f>Hoja1!C218</f>
        <v>0</v>
      </c>
      <c r="D221">
        <f>Hoja1!D218</f>
        <v>0</v>
      </c>
      <c r="E221" s="27" t="e">
        <f>IF(Hoja1!M218=1,Hoja1!E218,0)</f>
        <v>#N/A</v>
      </c>
      <c r="F221" s="26" t="e">
        <f>VLOOKUP(Hoja1!F218,Data!$D$1:$E$500,2,0)</f>
        <v>#N/A</v>
      </c>
      <c r="G221" s="26">
        <f>Hoja1!G218</f>
        <v>0</v>
      </c>
      <c r="H221" s="26">
        <f>Hoja1!H218</f>
        <v>0</v>
      </c>
      <c r="I221">
        <f>Hoja1!I218</f>
        <v>0</v>
      </c>
      <c r="J221" t="e">
        <f>VLOOKUP(Hoja1!J218,Data!$G$1:$H$501,2,0)</f>
        <v>#N/A</v>
      </c>
      <c r="K221" s="21" t="e">
        <f>IF(Hoja1!M218=1,Hoja1!K218,0)</f>
        <v>#N/A</v>
      </c>
      <c r="L221" t="e">
        <f>IF(Hoja1!M218=1,Hoja1!L218:$N219,0)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IF(Hoja1!M219=1,Hoja1!A219,0)</f>
        <v>#N/A</v>
      </c>
      <c r="B222" s="26" t="e">
        <f>VLOOKUP(Hoja1!B219,Data!$A$1:$B$500,2,0)</f>
        <v>#N/A</v>
      </c>
      <c r="C222" s="26">
        <f>Hoja1!C219</f>
        <v>0</v>
      </c>
      <c r="D222">
        <f>Hoja1!D219</f>
        <v>0</v>
      </c>
      <c r="E222" s="27" t="e">
        <f>IF(Hoja1!M219=1,Hoja1!E219,0)</f>
        <v>#N/A</v>
      </c>
      <c r="F222" s="26" t="e">
        <f>VLOOKUP(Hoja1!F219,Data!$D$1:$E$500,2,0)</f>
        <v>#N/A</v>
      </c>
      <c r="G222" s="26">
        <f>Hoja1!G219</f>
        <v>0</v>
      </c>
      <c r="H222" s="26">
        <f>Hoja1!H219</f>
        <v>0</v>
      </c>
      <c r="I222">
        <f>Hoja1!I219</f>
        <v>0</v>
      </c>
      <c r="J222" t="e">
        <f>VLOOKUP(Hoja1!J219,Data!$G$1:$H$501,2,0)</f>
        <v>#N/A</v>
      </c>
      <c r="K222" s="21" t="e">
        <f>IF(Hoja1!M219=1,Hoja1!K219,0)</f>
        <v>#N/A</v>
      </c>
      <c r="L222" t="e">
        <f>IF(Hoja1!M219=1,Hoja1!L219:$N220,0)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IF(Hoja1!M220=1,Hoja1!A220,0)</f>
        <v>#N/A</v>
      </c>
      <c r="B223" s="26" t="e">
        <f>VLOOKUP(Hoja1!B220,Data!$A$1:$B$500,2,0)</f>
        <v>#N/A</v>
      </c>
      <c r="C223" s="26">
        <f>Hoja1!C220</f>
        <v>0</v>
      </c>
      <c r="D223">
        <f>Hoja1!D220</f>
        <v>0</v>
      </c>
      <c r="E223" s="27" t="e">
        <f>IF(Hoja1!M220=1,Hoja1!E220,0)</f>
        <v>#N/A</v>
      </c>
      <c r="F223" s="26" t="e">
        <f>VLOOKUP(Hoja1!F220,Data!$D$1:$E$500,2,0)</f>
        <v>#N/A</v>
      </c>
      <c r="G223" s="26">
        <f>Hoja1!G220</f>
        <v>0</v>
      </c>
      <c r="H223" s="26">
        <f>Hoja1!H220</f>
        <v>0</v>
      </c>
      <c r="I223">
        <f>Hoja1!I220</f>
        <v>0</v>
      </c>
      <c r="J223" t="e">
        <f>VLOOKUP(Hoja1!J220,Data!$G$1:$H$501,2,0)</f>
        <v>#N/A</v>
      </c>
      <c r="K223" s="21" t="e">
        <f>IF(Hoja1!M220=1,Hoja1!K220,0)</f>
        <v>#N/A</v>
      </c>
      <c r="L223" t="e">
        <f>IF(Hoja1!M220=1,Hoja1!L220:$N221,0)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IF(Hoja1!M221=1,Hoja1!A221,0)</f>
        <v>#N/A</v>
      </c>
      <c r="B224" s="26" t="e">
        <f>VLOOKUP(Hoja1!B221,Data!$A$1:$B$500,2,0)</f>
        <v>#N/A</v>
      </c>
      <c r="C224" s="26">
        <f>Hoja1!C221</f>
        <v>0</v>
      </c>
      <c r="D224">
        <f>Hoja1!D221</f>
        <v>0</v>
      </c>
      <c r="E224" s="27" t="e">
        <f>IF(Hoja1!M221=1,Hoja1!E221,0)</f>
        <v>#N/A</v>
      </c>
      <c r="F224" s="26" t="e">
        <f>VLOOKUP(Hoja1!F221,Data!$D$1:$E$500,2,0)</f>
        <v>#N/A</v>
      </c>
      <c r="G224" s="26">
        <f>Hoja1!G221</f>
        <v>0</v>
      </c>
      <c r="H224" s="26">
        <f>Hoja1!H221</f>
        <v>0</v>
      </c>
      <c r="I224">
        <f>Hoja1!I221</f>
        <v>0</v>
      </c>
      <c r="J224" t="e">
        <f>VLOOKUP(Hoja1!J221,Data!$G$1:$H$501,2,0)</f>
        <v>#N/A</v>
      </c>
      <c r="K224" s="21" t="e">
        <f>IF(Hoja1!M221=1,Hoja1!K221,0)</f>
        <v>#N/A</v>
      </c>
      <c r="L224" t="e">
        <f>IF(Hoja1!M221=1,Hoja1!L221:$N222,0)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IF(Hoja1!M222=1,Hoja1!A222,0)</f>
        <v>#N/A</v>
      </c>
      <c r="B225" s="26" t="e">
        <f>VLOOKUP(Hoja1!B222,Data!$A$1:$B$500,2,0)</f>
        <v>#N/A</v>
      </c>
      <c r="C225" s="26">
        <f>Hoja1!C222</f>
        <v>0</v>
      </c>
      <c r="D225">
        <f>Hoja1!D222</f>
        <v>0</v>
      </c>
      <c r="E225" s="27" t="e">
        <f>IF(Hoja1!M222=1,Hoja1!E222,0)</f>
        <v>#N/A</v>
      </c>
      <c r="F225" s="26" t="e">
        <f>VLOOKUP(Hoja1!F222,Data!$D$1:$E$500,2,0)</f>
        <v>#N/A</v>
      </c>
      <c r="G225" s="26">
        <f>Hoja1!G222</f>
        <v>0</v>
      </c>
      <c r="H225" s="26">
        <f>Hoja1!H222</f>
        <v>0</v>
      </c>
      <c r="I225">
        <f>Hoja1!I222</f>
        <v>0</v>
      </c>
      <c r="J225" t="e">
        <f>VLOOKUP(Hoja1!J222,Data!$G$1:$H$501,2,0)</f>
        <v>#N/A</v>
      </c>
      <c r="K225" s="21" t="e">
        <f>IF(Hoja1!M222=1,Hoja1!K222,0)</f>
        <v>#N/A</v>
      </c>
      <c r="L225" t="e">
        <f>IF(Hoja1!M222=1,Hoja1!L222:$N223,0)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IF(Hoja1!M223=1,Hoja1!A223,0)</f>
        <v>#N/A</v>
      </c>
      <c r="B226" s="26" t="e">
        <f>VLOOKUP(Hoja1!B223,Data!$A$1:$B$500,2,0)</f>
        <v>#N/A</v>
      </c>
      <c r="C226" s="26">
        <f>Hoja1!C223</f>
        <v>0</v>
      </c>
      <c r="D226">
        <f>Hoja1!D223</f>
        <v>0</v>
      </c>
      <c r="E226" s="27" t="e">
        <f>IF(Hoja1!M223=1,Hoja1!E223,0)</f>
        <v>#N/A</v>
      </c>
      <c r="F226" s="26" t="e">
        <f>VLOOKUP(Hoja1!F223,Data!$D$1:$E$500,2,0)</f>
        <v>#N/A</v>
      </c>
      <c r="G226" s="26">
        <f>Hoja1!G223</f>
        <v>0</v>
      </c>
      <c r="H226" s="26">
        <f>Hoja1!H223</f>
        <v>0</v>
      </c>
      <c r="I226">
        <f>Hoja1!I223</f>
        <v>0</v>
      </c>
      <c r="J226" t="e">
        <f>VLOOKUP(Hoja1!J223,Data!$G$1:$H$501,2,0)</f>
        <v>#N/A</v>
      </c>
      <c r="K226" s="21" t="e">
        <f>IF(Hoja1!M223=1,Hoja1!K223,0)</f>
        <v>#N/A</v>
      </c>
      <c r="L226" t="e">
        <f>IF(Hoja1!M223=1,Hoja1!L223:$N224,0)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IF(Hoja1!M224=1,Hoja1!A224,0)</f>
        <v>#N/A</v>
      </c>
      <c r="B227" s="26" t="e">
        <f>VLOOKUP(Hoja1!B224,Data!$A$1:$B$500,2,0)</f>
        <v>#N/A</v>
      </c>
      <c r="C227" s="26">
        <f>Hoja1!C224</f>
        <v>0</v>
      </c>
      <c r="D227">
        <f>Hoja1!D224</f>
        <v>0</v>
      </c>
      <c r="E227" s="27" t="e">
        <f>IF(Hoja1!M224=1,Hoja1!E224,0)</f>
        <v>#N/A</v>
      </c>
      <c r="F227" s="26" t="e">
        <f>VLOOKUP(Hoja1!F224,Data!$D$1:$E$500,2,0)</f>
        <v>#N/A</v>
      </c>
      <c r="G227" s="26">
        <f>Hoja1!G224</f>
        <v>0</v>
      </c>
      <c r="H227" s="26">
        <f>Hoja1!H224</f>
        <v>0</v>
      </c>
      <c r="I227">
        <f>Hoja1!I224</f>
        <v>0</v>
      </c>
      <c r="J227" t="e">
        <f>VLOOKUP(Hoja1!J224,Data!$G$1:$H$501,2,0)</f>
        <v>#N/A</v>
      </c>
      <c r="K227" s="21" t="e">
        <f>IF(Hoja1!M224=1,Hoja1!K224,0)</f>
        <v>#N/A</v>
      </c>
      <c r="L227" t="e">
        <f>IF(Hoja1!M224=1,Hoja1!L224:$N225,0)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IF(Hoja1!M225=1,Hoja1!A225,0)</f>
        <v>#N/A</v>
      </c>
      <c r="B228" s="26" t="e">
        <f>VLOOKUP(Hoja1!B225,Data!$A$1:$B$500,2,0)</f>
        <v>#N/A</v>
      </c>
      <c r="C228" s="26">
        <f>Hoja1!C225</f>
        <v>0</v>
      </c>
      <c r="D228">
        <f>Hoja1!D225</f>
        <v>0</v>
      </c>
      <c r="E228" s="27" t="e">
        <f>IF(Hoja1!M225=1,Hoja1!E225,0)</f>
        <v>#N/A</v>
      </c>
      <c r="F228" s="26" t="e">
        <f>VLOOKUP(Hoja1!F225,Data!$D$1:$E$500,2,0)</f>
        <v>#N/A</v>
      </c>
      <c r="G228" s="26">
        <f>Hoja1!G225</f>
        <v>0</v>
      </c>
      <c r="H228" s="26">
        <f>Hoja1!H225</f>
        <v>0</v>
      </c>
      <c r="I228">
        <f>Hoja1!I225</f>
        <v>0</v>
      </c>
      <c r="J228" t="e">
        <f>VLOOKUP(Hoja1!J225,Data!$G$1:$H$501,2,0)</f>
        <v>#N/A</v>
      </c>
      <c r="K228" s="21" t="e">
        <f>IF(Hoja1!M225=1,Hoja1!K225,0)</f>
        <v>#N/A</v>
      </c>
      <c r="L228" t="e">
        <f>IF(Hoja1!M225=1,Hoja1!L225:$N226,0)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IF(Hoja1!M226=1,Hoja1!A226,0)</f>
        <v>#N/A</v>
      </c>
      <c r="B229" s="26" t="e">
        <f>VLOOKUP(Hoja1!B226,Data!$A$1:$B$500,2,0)</f>
        <v>#N/A</v>
      </c>
      <c r="C229" s="26">
        <f>Hoja1!C226</f>
        <v>0</v>
      </c>
      <c r="D229">
        <f>Hoja1!D226</f>
        <v>0</v>
      </c>
      <c r="E229" s="27" t="e">
        <f>IF(Hoja1!M226=1,Hoja1!E226,0)</f>
        <v>#N/A</v>
      </c>
      <c r="F229" s="26" t="e">
        <f>VLOOKUP(Hoja1!F226,Data!$D$1:$E$500,2,0)</f>
        <v>#N/A</v>
      </c>
      <c r="G229" s="26">
        <f>Hoja1!G226</f>
        <v>0</v>
      </c>
      <c r="H229" s="26">
        <f>Hoja1!H226</f>
        <v>0</v>
      </c>
      <c r="I229">
        <f>Hoja1!I226</f>
        <v>0</v>
      </c>
      <c r="J229" t="e">
        <f>VLOOKUP(Hoja1!J226,Data!$G$1:$H$501,2,0)</f>
        <v>#N/A</v>
      </c>
      <c r="K229" s="21" t="e">
        <f>IF(Hoja1!M226=1,Hoja1!K226,0)</f>
        <v>#N/A</v>
      </c>
      <c r="L229" t="e">
        <f>IF(Hoja1!M226=1,Hoja1!L226:$N227,0)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IF(Hoja1!M227=1,Hoja1!A227,0)</f>
        <v>#N/A</v>
      </c>
      <c r="B230" s="26" t="e">
        <f>VLOOKUP(Hoja1!B227,Data!$A$1:$B$500,2,0)</f>
        <v>#N/A</v>
      </c>
      <c r="C230" s="26">
        <f>Hoja1!C227</f>
        <v>0</v>
      </c>
      <c r="D230">
        <f>Hoja1!D227</f>
        <v>0</v>
      </c>
      <c r="E230" s="27" t="e">
        <f>IF(Hoja1!M227=1,Hoja1!E227,0)</f>
        <v>#N/A</v>
      </c>
      <c r="F230" s="26" t="e">
        <f>VLOOKUP(Hoja1!F227,Data!$D$1:$E$500,2,0)</f>
        <v>#N/A</v>
      </c>
      <c r="G230" s="26">
        <f>Hoja1!G227</f>
        <v>0</v>
      </c>
      <c r="H230" s="26">
        <f>Hoja1!H227</f>
        <v>0</v>
      </c>
      <c r="I230">
        <f>Hoja1!I227</f>
        <v>0</v>
      </c>
      <c r="J230" t="e">
        <f>VLOOKUP(Hoja1!J227,Data!$G$1:$H$501,2,0)</f>
        <v>#N/A</v>
      </c>
      <c r="K230" s="21" t="e">
        <f>IF(Hoja1!M227=1,Hoja1!K227,0)</f>
        <v>#N/A</v>
      </c>
      <c r="L230" t="e">
        <f>IF(Hoja1!M227=1,Hoja1!L227:$N228,0)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IF(Hoja1!M228=1,Hoja1!A228,0)</f>
        <v>#N/A</v>
      </c>
      <c r="B231" s="26" t="e">
        <f>VLOOKUP(Hoja1!B228,Data!$A$1:$B$500,2,0)</f>
        <v>#N/A</v>
      </c>
      <c r="C231" s="26">
        <f>Hoja1!C228</f>
        <v>0</v>
      </c>
      <c r="D231">
        <f>Hoja1!D228</f>
        <v>0</v>
      </c>
      <c r="E231" s="27" t="e">
        <f>IF(Hoja1!M228=1,Hoja1!E228,0)</f>
        <v>#N/A</v>
      </c>
      <c r="F231" s="26" t="e">
        <f>VLOOKUP(Hoja1!F228,Data!$D$1:$E$500,2,0)</f>
        <v>#N/A</v>
      </c>
      <c r="G231" s="26">
        <f>Hoja1!G228</f>
        <v>0</v>
      </c>
      <c r="H231" s="26">
        <f>Hoja1!H228</f>
        <v>0</v>
      </c>
      <c r="I231">
        <f>Hoja1!I228</f>
        <v>0</v>
      </c>
      <c r="J231" t="e">
        <f>VLOOKUP(Hoja1!J228,Data!$G$1:$H$501,2,0)</f>
        <v>#N/A</v>
      </c>
      <c r="K231" s="21" t="e">
        <f>IF(Hoja1!M228=1,Hoja1!K228,0)</f>
        <v>#N/A</v>
      </c>
      <c r="L231" t="e">
        <f>IF(Hoja1!M228=1,Hoja1!L228:$N229,0)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IF(Hoja1!M229=1,Hoja1!A229,0)</f>
        <v>#N/A</v>
      </c>
      <c r="B232" s="26" t="e">
        <f>VLOOKUP(Hoja1!B229,Data!$A$1:$B$500,2,0)</f>
        <v>#N/A</v>
      </c>
      <c r="C232" s="26">
        <f>Hoja1!C229</f>
        <v>0</v>
      </c>
      <c r="D232">
        <f>Hoja1!D229</f>
        <v>0</v>
      </c>
      <c r="E232" s="27" t="e">
        <f>IF(Hoja1!M229=1,Hoja1!E229,0)</f>
        <v>#N/A</v>
      </c>
      <c r="F232" s="26" t="e">
        <f>VLOOKUP(Hoja1!F229,Data!$D$1:$E$500,2,0)</f>
        <v>#N/A</v>
      </c>
      <c r="G232" s="26">
        <f>Hoja1!G229</f>
        <v>0</v>
      </c>
      <c r="H232" s="26">
        <f>Hoja1!H229</f>
        <v>0</v>
      </c>
      <c r="I232">
        <f>Hoja1!I229</f>
        <v>0</v>
      </c>
      <c r="J232" t="e">
        <f>VLOOKUP(Hoja1!J229,Data!$G$1:$H$501,2,0)</f>
        <v>#N/A</v>
      </c>
      <c r="K232" s="21" t="e">
        <f>IF(Hoja1!M229=1,Hoja1!K229,0)</f>
        <v>#N/A</v>
      </c>
      <c r="L232" t="e">
        <f>IF(Hoja1!M229=1,Hoja1!L229:$N230,0)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IF(Hoja1!M230=1,Hoja1!A230,0)</f>
        <v>#N/A</v>
      </c>
      <c r="B233" s="26" t="e">
        <f>VLOOKUP(Hoja1!B230,Data!$A$1:$B$500,2,0)</f>
        <v>#N/A</v>
      </c>
      <c r="C233" s="26">
        <f>Hoja1!C230</f>
        <v>0</v>
      </c>
      <c r="D233">
        <f>Hoja1!D230</f>
        <v>0</v>
      </c>
      <c r="E233" s="27" t="e">
        <f>IF(Hoja1!M230=1,Hoja1!E230,0)</f>
        <v>#N/A</v>
      </c>
      <c r="F233" s="26" t="e">
        <f>VLOOKUP(Hoja1!F230,Data!$D$1:$E$500,2,0)</f>
        <v>#N/A</v>
      </c>
      <c r="G233" s="26">
        <f>Hoja1!G230</f>
        <v>0</v>
      </c>
      <c r="H233" s="26">
        <f>Hoja1!H230</f>
        <v>0</v>
      </c>
      <c r="I233">
        <f>Hoja1!I230</f>
        <v>0</v>
      </c>
      <c r="J233" t="e">
        <f>VLOOKUP(Hoja1!J230,Data!$G$1:$H$501,2,0)</f>
        <v>#N/A</v>
      </c>
      <c r="K233" s="21" t="e">
        <f>IF(Hoja1!M230=1,Hoja1!K230,0)</f>
        <v>#N/A</v>
      </c>
      <c r="L233" t="e">
        <f>IF(Hoja1!M230=1,Hoja1!L230:$N231,0)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IF(Hoja1!M231=1,Hoja1!A231,0)</f>
        <v>#N/A</v>
      </c>
      <c r="B234" s="26" t="e">
        <f>VLOOKUP(Hoja1!B231,Data!$A$1:$B$500,2,0)</f>
        <v>#N/A</v>
      </c>
      <c r="C234" s="26">
        <f>Hoja1!C231</f>
        <v>0</v>
      </c>
      <c r="D234">
        <f>Hoja1!D231</f>
        <v>0</v>
      </c>
      <c r="E234" s="27" t="e">
        <f>IF(Hoja1!M231=1,Hoja1!E231,0)</f>
        <v>#N/A</v>
      </c>
      <c r="F234" s="26" t="e">
        <f>VLOOKUP(Hoja1!F231,Data!$D$1:$E$500,2,0)</f>
        <v>#N/A</v>
      </c>
      <c r="G234" s="26">
        <f>Hoja1!G231</f>
        <v>0</v>
      </c>
      <c r="H234" s="26">
        <f>Hoja1!H231</f>
        <v>0</v>
      </c>
      <c r="I234">
        <f>Hoja1!I231</f>
        <v>0</v>
      </c>
      <c r="J234" t="e">
        <f>VLOOKUP(Hoja1!J231,Data!$G$1:$H$501,2,0)</f>
        <v>#N/A</v>
      </c>
      <c r="K234" s="21" t="e">
        <f>IF(Hoja1!M231=1,Hoja1!K231,0)</f>
        <v>#N/A</v>
      </c>
      <c r="L234" t="e">
        <f>IF(Hoja1!M231=1,Hoja1!L231:$N232,0)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IF(Hoja1!M232=1,Hoja1!A232,0)</f>
        <v>#N/A</v>
      </c>
      <c r="B235" s="26" t="e">
        <f>VLOOKUP(Hoja1!B232,Data!$A$1:$B$500,2,0)</f>
        <v>#N/A</v>
      </c>
      <c r="C235" s="26">
        <f>Hoja1!C232</f>
        <v>0</v>
      </c>
      <c r="D235">
        <f>Hoja1!D232</f>
        <v>0</v>
      </c>
      <c r="E235" s="27" t="e">
        <f>IF(Hoja1!M232=1,Hoja1!E232,0)</f>
        <v>#N/A</v>
      </c>
      <c r="F235" s="26" t="e">
        <f>VLOOKUP(Hoja1!F232,Data!$D$1:$E$500,2,0)</f>
        <v>#N/A</v>
      </c>
      <c r="G235" s="26">
        <f>Hoja1!G232</f>
        <v>0</v>
      </c>
      <c r="H235" s="26">
        <f>Hoja1!H232</f>
        <v>0</v>
      </c>
      <c r="I235">
        <f>Hoja1!I232</f>
        <v>0</v>
      </c>
      <c r="J235" t="e">
        <f>VLOOKUP(Hoja1!J232,Data!$G$1:$H$501,2,0)</f>
        <v>#N/A</v>
      </c>
      <c r="K235" s="21" t="e">
        <f>IF(Hoja1!M232=1,Hoja1!K232,0)</f>
        <v>#N/A</v>
      </c>
      <c r="L235" t="e">
        <f>IF(Hoja1!M232=1,Hoja1!L232:$N233,0)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IF(Hoja1!M233=1,Hoja1!A233,0)</f>
        <v>#N/A</v>
      </c>
      <c r="B236" s="26" t="e">
        <f>VLOOKUP(Hoja1!B233,Data!$A$1:$B$500,2,0)</f>
        <v>#N/A</v>
      </c>
      <c r="C236" s="26">
        <f>Hoja1!C233</f>
        <v>0</v>
      </c>
      <c r="D236">
        <f>Hoja1!D233</f>
        <v>0</v>
      </c>
      <c r="E236" s="27" t="e">
        <f>IF(Hoja1!M233=1,Hoja1!E233,0)</f>
        <v>#N/A</v>
      </c>
      <c r="F236" s="26" t="e">
        <f>VLOOKUP(Hoja1!F233,Data!$D$1:$E$500,2,0)</f>
        <v>#N/A</v>
      </c>
      <c r="G236" s="26">
        <f>Hoja1!G233</f>
        <v>0</v>
      </c>
      <c r="H236" s="26">
        <f>Hoja1!H233</f>
        <v>0</v>
      </c>
      <c r="I236">
        <f>Hoja1!I233</f>
        <v>0</v>
      </c>
      <c r="J236" t="e">
        <f>VLOOKUP(Hoja1!J233,Data!$G$1:$H$501,2,0)</f>
        <v>#N/A</v>
      </c>
      <c r="K236" s="21" t="e">
        <f>IF(Hoja1!M233=1,Hoja1!K233,0)</f>
        <v>#N/A</v>
      </c>
      <c r="L236" t="e">
        <f>IF(Hoja1!M233=1,Hoja1!L233:$N234,0)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IF(Hoja1!M234=1,Hoja1!A234,0)</f>
        <v>#N/A</v>
      </c>
      <c r="B237" s="26" t="e">
        <f>VLOOKUP(Hoja1!B234,Data!$A$1:$B$500,2,0)</f>
        <v>#N/A</v>
      </c>
      <c r="C237" s="26">
        <f>Hoja1!C234</f>
        <v>0</v>
      </c>
      <c r="D237">
        <f>Hoja1!D234</f>
        <v>0</v>
      </c>
      <c r="E237" s="27" t="e">
        <f>IF(Hoja1!M234=1,Hoja1!E234,0)</f>
        <v>#N/A</v>
      </c>
      <c r="F237" s="26" t="e">
        <f>VLOOKUP(Hoja1!F234,Data!$D$1:$E$500,2,0)</f>
        <v>#N/A</v>
      </c>
      <c r="G237" s="26">
        <f>Hoja1!G234</f>
        <v>0</v>
      </c>
      <c r="H237" s="26">
        <f>Hoja1!H234</f>
        <v>0</v>
      </c>
      <c r="I237">
        <f>Hoja1!I234</f>
        <v>0</v>
      </c>
      <c r="J237" t="e">
        <f>VLOOKUP(Hoja1!J234,Data!$G$1:$H$501,2,0)</f>
        <v>#N/A</v>
      </c>
      <c r="K237" s="21" t="e">
        <f>IF(Hoja1!M234=1,Hoja1!K234,0)</f>
        <v>#N/A</v>
      </c>
      <c r="L237" t="e">
        <f>IF(Hoja1!M234=1,Hoja1!L234:$N235,0)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IF(Hoja1!M235=1,Hoja1!A235,0)</f>
        <v>#N/A</v>
      </c>
      <c r="B238" s="26" t="e">
        <f>VLOOKUP(Hoja1!B235,Data!$A$1:$B$500,2,0)</f>
        <v>#N/A</v>
      </c>
      <c r="C238" s="26">
        <f>Hoja1!C235</f>
        <v>0</v>
      </c>
      <c r="D238">
        <f>Hoja1!D235</f>
        <v>0</v>
      </c>
      <c r="E238" s="27" t="e">
        <f>IF(Hoja1!M235=1,Hoja1!E235,0)</f>
        <v>#N/A</v>
      </c>
      <c r="F238" s="26" t="e">
        <f>VLOOKUP(Hoja1!F235,Data!$D$1:$E$500,2,0)</f>
        <v>#N/A</v>
      </c>
      <c r="G238" s="26">
        <f>Hoja1!G235</f>
        <v>0</v>
      </c>
      <c r="H238" s="26">
        <f>Hoja1!H235</f>
        <v>0</v>
      </c>
      <c r="I238">
        <f>Hoja1!I235</f>
        <v>0</v>
      </c>
      <c r="J238" t="e">
        <f>VLOOKUP(Hoja1!J235,Data!$G$1:$H$501,2,0)</f>
        <v>#N/A</v>
      </c>
      <c r="K238" s="21" t="e">
        <f>IF(Hoja1!M235=1,Hoja1!K235,0)</f>
        <v>#N/A</v>
      </c>
      <c r="L238" t="e">
        <f>IF(Hoja1!M235=1,Hoja1!L235:$N236,0)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IF(Hoja1!M236=1,Hoja1!A236,0)</f>
        <v>#N/A</v>
      </c>
      <c r="B239" s="26" t="e">
        <f>VLOOKUP(Hoja1!B236,Data!$A$1:$B$500,2,0)</f>
        <v>#N/A</v>
      </c>
      <c r="C239" s="26">
        <f>Hoja1!C236</f>
        <v>0</v>
      </c>
      <c r="D239">
        <f>Hoja1!D236</f>
        <v>0</v>
      </c>
      <c r="E239" s="27" t="e">
        <f>IF(Hoja1!M236=1,Hoja1!E236,0)</f>
        <v>#N/A</v>
      </c>
      <c r="F239" s="26" t="e">
        <f>VLOOKUP(Hoja1!F236,Data!$D$1:$E$500,2,0)</f>
        <v>#N/A</v>
      </c>
      <c r="G239" s="26">
        <f>Hoja1!G236</f>
        <v>0</v>
      </c>
      <c r="H239" s="26">
        <f>Hoja1!H236</f>
        <v>0</v>
      </c>
      <c r="I239">
        <f>Hoja1!I236</f>
        <v>0</v>
      </c>
      <c r="J239" t="e">
        <f>VLOOKUP(Hoja1!J236,Data!$G$1:$H$501,2,0)</f>
        <v>#N/A</v>
      </c>
      <c r="K239" s="21" t="e">
        <f>IF(Hoja1!M236=1,Hoja1!K236,0)</f>
        <v>#N/A</v>
      </c>
      <c r="L239" t="e">
        <f>IF(Hoja1!M236=1,Hoja1!L236:$N237,0)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IF(Hoja1!M237=1,Hoja1!A237,0)</f>
        <v>#N/A</v>
      </c>
      <c r="B240" s="26" t="e">
        <f>VLOOKUP(Hoja1!B237,Data!$A$1:$B$500,2,0)</f>
        <v>#N/A</v>
      </c>
      <c r="C240" s="26">
        <f>Hoja1!C237</f>
        <v>0</v>
      </c>
      <c r="D240">
        <f>Hoja1!D237</f>
        <v>0</v>
      </c>
      <c r="E240" s="27" t="e">
        <f>IF(Hoja1!M237=1,Hoja1!E237,0)</f>
        <v>#N/A</v>
      </c>
      <c r="F240" s="26" t="e">
        <f>VLOOKUP(Hoja1!F237,Data!$D$1:$E$500,2,0)</f>
        <v>#N/A</v>
      </c>
      <c r="G240" s="26">
        <f>Hoja1!G237</f>
        <v>0</v>
      </c>
      <c r="H240" s="26">
        <f>Hoja1!H237</f>
        <v>0</v>
      </c>
      <c r="I240">
        <f>Hoja1!I237</f>
        <v>0</v>
      </c>
      <c r="J240" t="e">
        <f>VLOOKUP(Hoja1!J237,Data!$G$1:$H$501,2,0)</f>
        <v>#N/A</v>
      </c>
      <c r="K240" s="21" t="e">
        <f>IF(Hoja1!M237=1,Hoja1!K237,0)</f>
        <v>#N/A</v>
      </c>
      <c r="L240" t="e">
        <f>IF(Hoja1!M237=1,Hoja1!L237:$N238,0)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IF(Hoja1!M238=1,Hoja1!A238,0)</f>
        <v>#N/A</v>
      </c>
      <c r="B241" s="26" t="e">
        <f>VLOOKUP(Hoja1!B238,Data!$A$1:$B$500,2,0)</f>
        <v>#N/A</v>
      </c>
      <c r="C241" s="26">
        <f>Hoja1!C238</f>
        <v>0</v>
      </c>
      <c r="D241">
        <f>Hoja1!D238</f>
        <v>0</v>
      </c>
      <c r="E241" s="27" t="e">
        <f>IF(Hoja1!M238=1,Hoja1!E238,0)</f>
        <v>#N/A</v>
      </c>
      <c r="F241" s="26" t="e">
        <f>VLOOKUP(Hoja1!F238,Data!$D$1:$E$500,2,0)</f>
        <v>#N/A</v>
      </c>
      <c r="G241" s="26">
        <f>Hoja1!G238</f>
        <v>0</v>
      </c>
      <c r="H241" s="26">
        <f>Hoja1!H238</f>
        <v>0</v>
      </c>
      <c r="I241">
        <f>Hoja1!I238</f>
        <v>0</v>
      </c>
      <c r="J241" t="e">
        <f>VLOOKUP(Hoja1!J238,Data!$G$1:$H$501,2,0)</f>
        <v>#N/A</v>
      </c>
      <c r="K241" s="21" t="e">
        <f>IF(Hoja1!M238=1,Hoja1!K238,0)</f>
        <v>#N/A</v>
      </c>
      <c r="L241" t="e">
        <f>IF(Hoja1!M238=1,Hoja1!L238:$N239,0)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IF(Hoja1!M239=1,Hoja1!A239,0)</f>
        <v>#N/A</v>
      </c>
      <c r="B242" s="26" t="e">
        <f>VLOOKUP(Hoja1!B239,Data!$A$1:$B$500,2,0)</f>
        <v>#N/A</v>
      </c>
      <c r="C242" s="26">
        <f>Hoja1!C239</f>
        <v>0</v>
      </c>
      <c r="D242">
        <f>Hoja1!D239</f>
        <v>0</v>
      </c>
      <c r="E242" s="27" t="e">
        <f>IF(Hoja1!M239=1,Hoja1!E239,0)</f>
        <v>#N/A</v>
      </c>
      <c r="F242" s="26" t="e">
        <f>VLOOKUP(Hoja1!F239,Data!$D$1:$E$500,2,0)</f>
        <v>#N/A</v>
      </c>
      <c r="G242" s="26">
        <f>Hoja1!G239</f>
        <v>0</v>
      </c>
      <c r="H242" s="26">
        <f>Hoja1!H239</f>
        <v>0</v>
      </c>
      <c r="I242">
        <f>Hoja1!I239</f>
        <v>0</v>
      </c>
      <c r="J242" t="e">
        <f>VLOOKUP(Hoja1!J239,Data!$G$1:$H$501,2,0)</f>
        <v>#N/A</v>
      </c>
      <c r="K242" s="21" t="e">
        <f>IF(Hoja1!M239=1,Hoja1!K239,0)</f>
        <v>#N/A</v>
      </c>
      <c r="L242" t="e">
        <f>IF(Hoja1!M239=1,Hoja1!L239:$N240,0)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IF(Hoja1!M240=1,Hoja1!A240,0)</f>
        <v>#N/A</v>
      </c>
      <c r="B243" s="26" t="e">
        <f>VLOOKUP(Hoja1!B240,Data!$A$1:$B$500,2,0)</f>
        <v>#N/A</v>
      </c>
      <c r="C243" s="26">
        <f>Hoja1!C240</f>
        <v>0</v>
      </c>
      <c r="D243">
        <f>Hoja1!D240</f>
        <v>0</v>
      </c>
      <c r="E243" s="27" t="e">
        <f>IF(Hoja1!M240=1,Hoja1!E240,0)</f>
        <v>#N/A</v>
      </c>
      <c r="F243" s="26" t="e">
        <f>VLOOKUP(Hoja1!F240,Data!$D$1:$E$500,2,0)</f>
        <v>#N/A</v>
      </c>
      <c r="G243" s="26">
        <f>Hoja1!G240</f>
        <v>0</v>
      </c>
      <c r="H243" s="26">
        <f>Hoja1!H240</f>
        <v>0</v>
      </c>
      <c r="I243">
        <f>Hoja1!I240</f>
        <v>0</v>
      </c>
      <c r="J243" t="e">
        <f>VLOOKUP(Hoja1!J240,Data!$G$1:$H$501,2,0)</f>
        <v>#N/A</v>
      </c>
      <c r="K243" s="21" t="e">
        <f>IF(Hoja1!M240=1,Hoja1!K240,0)</f>
        <v>#N/A</v>
      </c>
      <c r="L243" t="e">
        <f>IF(Hoja1!M240=1,Hoja1!L240:$N241,0)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IF(Hoja1!M241=1,Hoja1!A241,0)</f>
        <v>#N/A</v>
      </c>
      <c r="B244" s="26" t="e">
        <f>VLOOKUP(Hoja1!B241,Data!$A$1:$B$500,2,0)</f>
        <v>#N/A</v>
      </c>
      <c r="C244" s="26">
        <f>Hoja1!C241</f>
        <v>0</v>
      </c>
      <c r="D244">
        <f>Hoja1!D241</f>
        <v>0</v>
      </c>
      <c r="E244" s="27" t="e">
        <f>IF(Hoja1!M241=1,Hoja1!E241,0)</f>
        <v>#N/A</v>
      </c>
      <c r="F244" s="26" t="e">
        <f>VLOOKUP(Hoja1!F241,Data!$D$1:$E$500,2,0)</f>
        <v>#N/A</v>
      </c>
      <c r="G244" s="26">
        <f>Hoja1!G241</f>
        <v>0</v>
      </c>
      <c r="H244" s="26">
        <f>Hoja1!H241</f>
        <v>0</v>
      </c>
      <c r="I244">
        <f>Hoja1!I241</f>
        <v>0</v>
      </c>
      <c r="J244" t="e">
        <f>VLOOKUP(Hoja1!J241,Data!$G$1:$H$501,2,0)</f>
        <v>#N/A</v>
      </c>
      <c r="K244" s="21" t="e">
        <f>IF(Hoja1!M241=1,Hoja1!K241,0)</f>
        <v>#N/A</v>
      </c>
      <c r="L244" t="e">
        <f>IF(Hoja1!M241=1,Hoja1!L241:$N242,0)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IF(Hoja1!M242=1,Hoja1!A242,0)</f>
        <v>#N/A</v>
      </c>
      <c r="B245" s="26" t="e">
        <f>VLOOKUP(Hoja1!B242,Data!$A$1:$B$500,2,0)</f>
        <v>#N/A</v>
      </c>
      <c r="C245" s="26">
        <f>Hoja1!C242</f>
        <v>0</v>
      </c>
      <c r="D245">
        <f>Hoja1!D242</f>
        <v>0</v>
      </c>
      <c r="E245" s="27" t="e">
        <f>IF(Hoja1!M242=1,Hoja1!E242,0)</f>
        <v>#N/A</v>
      </c>
      <c r="F245" s="26" t="e">
        <f>VLOOKUP(Hoja1!F242,Data!$D$1:$E$500,2,0)</f>
        <v>#N/A</v>
      </c>
      <c r="G245" s="26">
        <f>Hoja1!G242</f>
        <v>0</v>
      </c>
      <c r="H245" s="26">
        <f>Hoja1!H242</f>
        <v>0</v>
      </c>
      <c r="I245">
        <f>Hoja1!I242</f>
        <v>0</v>
      </c>
      <c r="J245" t="e">
        <f>VLOOKUP(Hoja1!J242,Data!$G$1:$H$501,2,0)</f>
        <v>#N/A</v>
      </c>
      <c r="K245" s="21" t="e">
        <f>IF(Hoja1!M242=1,Hoja1!K242,0)</f>
        <v>#N/A</v>
      </c>
      <c r="L245" t="e">
        <f>IF(Hoja1!M242=1,Hoja1!L242:$N243,0)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IF(Hoja1!M243=1,Hoja1!A243,0)</f>
        <v>#N/A</v>
      </c>
      <c r="B246" s="26" t="e">
        <f>VLOOKUP(Hoja1!B243,Data!$A$1:$B$500,2,0)</f>
        <v>#N/A</v>
      </c>
      <c r="C246" s="26">
        <f>Hoja1!C243</f>
        <v>0</v>
      </c>
      <c r="D246">
        <f>Hoja1!D243</f>
        <v>0</v>
      </c>
      <c r="E246" s="27" t="e">
        <f>IF(Hoja1!M243=1,Hoja1!E243,0)</f>
        <v>#N/A</v>
      </c>
      <c r="F246" s="26" t="e">
        <f>VLOOKUP(Hoja1!F243,Data!$D$1:$E$500,2,0)</f>
        <v>#N/A</v>
      </c>
      <c r="G246" s="26">
        <f>Hoja1!G243</f>
        <v>0</v>
      </c>
      <c r="H246" s="26">
        <f>Hoja1!H243</f>
        <v>0</v>
      </c>
      <c r="I246">
        <f>Hoja1!I243</f>
        <v>0</v>
      </c>
      <c r="J246" t="e">
        <f>VLOOKUP(Hoja1!J243,Data!$G$1:$H$501,2,0)</f>
        <v>#N/A</v>
      </c>
      <c r="K246" s="21" t="e">
        <f>IF(Hoja1!M243=1,Hoja1!K243,0)</f>
        <v>#N/A</v>
      </c>
      <c r="L246" t="e">
        <f>IF(Hoja1!M243=1,Hoja1!L243:$N244,0)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IF(Hoja1!M244=1,Hoja1!A244,0)</f>
        <v>#N/A</v>
      </c>
      <c r="B247" s="26" t="e">
        <f>VLOOKUP(Hoja1!B244,Data!$A$1:$B$500,2,0)</f>
        <v>#N/A</v>
      </c>
      <c r="C247" s="26">
        <f>Hoja1!C244</f>
        <v>0</v>
      </c>
      <c r="D247">
        <f>Hoja1!D244</f>
        <v>0</v>
      </c>
      <c r="E247" s="27" t="e">
        <f>IF(Hoja1!M244=1,Hoja1!E244,0)</f>
        <v>#N/A</v>
      </c>
      <c r="F247" s="26" t="e">
        <f>VLOOKUP(Hoja1!F244,Data!$D$1:$E$500,2,0)</f>
        <v>#N/A</v>
      </c>
      <c r="G247" s="26">
        <f>Hoja1!G244</f>
        <v>0</v>
      </c>
      <c r="H247" s="26">
        <f>Hoja1!H244</f>
        <v>0</v>
      </c>
      <c r="I247">
        <f>Hoja1!I244</f>
        <v>0</v>
      </c>
      <c r="J247" t="e">
        <f>VLOOKUP(Hoja1!J244,Data!$G$1:$H$501,2,0)</f>
        <v>#N/A</v>
      </c>
      <c r="K247" s="21" t="e">
        <f>IF(Hoja1!M244=1,Hoja1!K244,0)</f>
        <v>#N/A</v>
      </c>
      <c r="L247" t="e">
        <f>IF(Hoja1!M244=1,Hoja1!L244:$N245,0)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IF(Hoja1!M245=1,Hoja1!A245,0)</f>
        <v>#N/A</v>
      </c>
      <c r="B248" s="26" t="e">
        <f>VLOOKUP(Hoja1!B245,Data!$A$1:$B$500,2,0)</f>
        <v>#N/A</v>
      </c>
      <c r="C248" s="26">
        <f>Hoja1!C245</f>
        <v>0</v>
      </c>
      <c r="D248">
        <f>Hoja1!D245</f>
        <v>0</v>
      </c>
      <c r="E248" s="27" t="e">
        <f>IF(Hoja1!M245=1,Hoja1!E245,0)</f>
        <v>#N/A</v>
      </c>
      <c r="F248" s="26" t="e">
        <f>VLOOKUP(Hoja1!F245,Data!$D$1:$E$500,2,0)</f>
        <v>#N/A</v>
      </c>
      <c r="G248" s="26">
        <f>Hoja1!G245</f>
        <v>0</v>
      </c>
      <c r="H248" s="26">
        <f>Hoja1!H245</f>
        <v>0</v>
      </c>
      <c r="I248">
        <f>Hoja1!I245</f>
        <v>0</v>
      </c>
      <c r="J248" t="e">
        <f>VLOOKUP(Hoja1!J245,Data!$G$1:$H$501,2,0)</f>
        <v>#N/A</v>
      </c>
      <c r="K248" s="21" t="e">
        <f>IF(Hoja1!M245=1,Hoja1!K245,0)</f>
        <v>#N/A</v>
      </c>
      <c r="L248" t="e">
        <f>IF(Hoja1!M245=1,Hoja1!L245:$N246,0)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IF(Hoja1!M246=1,Hoja1!A246,0)</f>
        <v>#N/A</v>
      </c>
      <c r="B249" s="26" t="e">
        <f>VLOOKUP(Hoja1!B246,Data!$A$1:$B$500,2,0)</f>
        <v>#N/A</v>
      </c>
      <c r="C249" s="26">
        <f>Hoja1!C246</f>
        <v>0</v>
      </c>
      <c r="D249">
        <f>Hoja1!D246</f>
        <v>0</v>
      </c>
      <c r="E249" s="27" t="e">
        <f>IF(Hoja1!M246=1,Hoja1!E246,0)</f>
        <v>#N/A</v>
      </c>
      <c r="F249" s="26" t="e">
        <f>VLOOKUP(Hoja1!F246,Data!$D$1:$E$500,2,0)</f>
        <v>#N/A</v>
      </c>
      <c r="G249" s="26">
        <f>Hoja1!G246</f>
        <v>0</v>
      </c>
      <c r="H249" s="26">
        <f>Hoja1!H246</f>
        <v>0</v>
      </c>
      <c r="I249">
        <f>Hoja1!I246</f>
        <v>0</v>
      </c>
      <c r="J249" t="e">
        <f>VLOOKUP(Hoja1!J246,Data!$G$1:$H$501,2,0)</f>
        <v>#N/A</v>
      </c>
      <c r="K249" s="21" t="e">
        <f>IF(Hoja1!M246=1,Hoja1!K246,0)</f>
        <v>#N/A</v>
      </c>
      <c r="L249" t="e">
        <f>IF(Hoja1!M246=1,Hoja1!L246:$N247,0)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IF(Hoja1!M247=1,Hoja1!A247,0)</f>
        <v>#N/A</v>
      </c>
      <c r="B250" s="26" t="e">
        <f>VLOOKUP(Hoja1!B247,Data!$A$1:$B$500,2,0)</f>
        <v>#N/A</v>
      </c>
      <c r="C250" s="26">
        <f>Hoja1!C247</f>
        <v>0</v>
      </c>
      <c r="D250">
        <f>Hoja1!D247</f>
        <v>0</v>
      </c>
      <c r="E250" s="27" t="e">
        <f>IF(Hoja1!M247=1,Hoja1!E247,0)</f>
        <v>#N/A</v>
      </c>
      <c r="F250" s="26" t="e">
        <f>VLOOKUP(Hoja1!F247,Data!$D$1:$E$500,2,0)</f>
        <v>#N/A</v>
      </c>
      <c r="G250" s="26">
        <f>Hoja1!G247</f>
        <v>0</v>
      </c>
      <c r="H250" s="26">
        <f>Hoja1!H247</f>
        <v>0</v>
      </c>
      <c r="I250">
        <f>Hoja1!I247</f>
        <v>0</v>
      </c>
      <c r="J250" t="e">
        <f>VLOOKUP(Hoja1!J247,Data!$G$1:$H$501,2,0)</f>
        <v>#N/A</v>
      </c>
      <c r="K250" s="21" t="e">
        <f>IF(Hoja1!M247=1,Hoja1!K247,0)</f>
        <v>#N/A</v>
      </c>
      <c r="L250" t="e">
        <f>IF(Hoja1!M247=1,Hoja1!L247:$N248,0)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IF(Hoja1!M248=1,Hoja1!A248,0)</f>
        <v>#N/A</v>
      </c>
      <c r="B251" s="26" t="e">
        <f>VLOOKUP(Hoja1!B248,Data!$A$1:$B$500,2,0)</f>
        <v>#N/A</v>
      </c>
      <c r="C251" s="26">
        <f>Hoja1!C248</f>
        <v>0</v>
      </c>
      <c r="D251">
        <f>Hoja1!D248</f>
        <v>0</v>
      </c>
      <c r="E251" s="27" t="e">
        <f>IF(Hoja1!M248=1,Hoja1!E248,0)</f>
        <v>#N/A</v>
      </c>
      <c r="F251" s="26" t="e">
        <f>VLOOKUP(Hoja1!F248,Data!$D$1:$E$500,2,0)</f>
        <v>#N/A</v>
      </c>
      <c r="G251" s="26">
        <f>Hoja1!G248</f>
        <v>0</v>
      </c>
      <c r="H251" s="26">
        <f>Hoja1!H248</f>
        <v>0</v>
      </c>
      <c r="I251">
        <f>Hoja1!I248</f>
        <v>0</v>
      </c>
      <c r="J251" t="e">
        <f>VLOOKUP(Hoja1!J248,Data!$G$1:$H$501,2,0)</f>
        <v>#N/A</v>
      </c>
      <c r="K251" s="21" t="e">
        <f>IF(Hoja1!M248=1,Hoja1!K248,0)</f>
        <v>#N/A</v>
      </c>
      <c r="L251" t="e">
        <f>IF(Hoja1!M248=1,Hoja1!L248:$N249,0)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IF(Hoja1!M249=1,Hoja1!A249,0)</f>
        <v>#N/A</v>
      </c>
      <c r="B252" s="26" t="e">
        <f>VLOOKUP(Hoja1!B249,Data!$A$1:$B$500,2,0)</f>
        <v>#N/A</v>
      </c>
      <c r="C252" s="26">
        <f>Hoja1!C249</f>
        <v>0</v>
      </c>
      <c r="D252">
        <f>Hoja1!D249</f>
        <v>0</v>
      </c>
      <c r="E252" s="27" t="e">
        <f>IF(Hoja1!M249=1,Hoja1!E249,0)</f>
        <v>#N/A</v>
      </c>
      <c r="F252" s="26" t="e">
        <f>VLOOKUP(Hoja1!F249,Data!$D$1:$E$500,2,0)</f>
        <v>#N/A</v>
      </c>
      <c r="G252" s="26">
        <f>Hoja1!G249</f>
        <v>0</v>
      </c>
      <c r="H252" s="26">
        <f>Hoja1!H249</f>
        <v>0</v>
      </c>
      <c r="I252">
        <f>Hoja1!I249</f>
        <v>0</v>
      </c>
      <c r="J252" t="e">
        <f>VLOOKUP(Hoja1!J249,Data!$G$1:$H$501,2,0)</f>
        <v>#N/A</v>
      </c>
      <c r="K252" s="21" t="e">
        <f>IF(Hoja1!M249=1,Hoja1!K249,0)</f>
        <v>#N/A</v>
      </c>
      <c r="L252" t="e">
        <f>IF(Hoja1!M249=1,Hoja1!L249:$N250,0)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IF(Hoja1!M250=1,Hoja1!A250,0)</f>
        <v>#N/A</v>
      </c>
      <c r="B253" s="26" t="e">
        <f>VLOOKUP(Hoja1!B250,Data!$A$1:$B$500,2,0)</f>
        <v>#N/A</v>
      </c>
      <c r="C253" s="26">
        <f>Hoja1!C250</f>
        <v>0</v>
      </c>
      <c r="D253">
        <f>Hoja1!D250</f>
        <v>0</v>
      </c>
      <c r="E253" s="27" t="e">
        <f>IF(Hoja1!M250=1,Hoja1!E250,0)</f>
        <v>#N/A</v>
      </c>
      <c r="F253" s="26" t="e">
        <f>VLOOKUP(Hoja1!F250,Data!$D$1:$E$500,2,0)</f>
        <v>#N/A</v>
      </c>
      <c r="G253" s="26">
        <f>Hoja1!G250</f>
        <v>0</v>
      </c>
      <c r="H253" s="26">
        <f>Hoja1!H250</f>
        <v>0</v>
      </c>
      <c r="I253">
        <f>Hoja1!I250</f>
        <v>0</v>
      </c>
      <c r="J253" t="e">
        <f>VLOOKUP(Hoja1!J250,Data!$G$1:$H$501,2,0)</f>
        <v>#N/A</v>
      </c>
      <c r="K253" s="21" t="e">
        <f>IF(Hoja1!M250=1,Hoja1!K250,0)</f>
        <v>#N/A</v>
      </c>
      <c r="L253" t="e">
        <f>IF(Hoja1!M250=1,Hoja1!L250:$N251,0)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IF(Hoja1!M251=1,Hoja1!A251,0)</f>
        <v>#N/A</v>
      </c>
      <c r="B254" s="26" t="e">
        <f>VLOOKUP(Hoja1!B251,Data!$A$1:$B$500,2,0)</f>
        <v>#N/A</v>
      </c>
      <c r="C254" s="26">
        <f>Hoja1!C251</f>
        <v>0</v>
      </c>
      <c r="D254">
        <f>Hoja1!D251</f>
        <v>0</v>
      </c>
      <c r="E254" s="27" t="e">
        <f>IF(Hoja1!M251=1,Hoja1!E251,0)</f>
        <v>#N/A</v>
      </c>
      <c r="F254" s="26" t="e">
        <f>VLOOKUP(Hoja1!F251,Data!$D$1:$E$500,2,0)</f>
        <v>#N/A</v>
      </c>
      <c r="G254" s="26">
        <f>Hoja1!G251</f>
        <v>0</v>
      </c>
      <c r="H254" s="26">
        <f>Hoja1!H251</f>
        <v>0</v>
      </c>
      <c r="I254">
        <f>Hoja1!I251</f>
        <v>0</v>
      </c>
      <c r="J254" t="e">
        <f>VLOOKUP(Hoja1!J251,Data!$G$1:$H$501,2,0)</f>
        <v>#N/A</v>
      </c>
      <c r="K254" s="21" t="e">
        <f>IF(Hoja1!M251=1,Hoja1!K251,0)</f>
        <v>#N/A</v>
      </c>
      <c r="L254" t="e">
        <f>IF(Hoja1!M251=1,Hoja1!L251:$N252,0)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IF(Hoja1!M252=1,Hoja1!A252,0)</f>
        <v>#N/A</v>
      </c>
      <c r="B255" s="26" t="e">
        <f>VLOOKUP(Hoja1!B252,Data!$A$1:$B$500,2,0)</f>
        <v>#N/A</v>
      </c>
      <c r="C255" s="26">
        <f>Hoja1!C252</f>
        <v>0</v>
      </c>
      <c r="D255">
        <f>Hoja1!D252</f>
        <v>0</v>
      </c>
      <c r="E255" s="27" t="e">
        <f>IF(Hoja1!M252=1,Hoja1!E252,0)</f>
        <v>#N/A</v>
      </c>
      <c r="F255" s="26" t="e">
        <f>VLOOKUP(Hoja1!F252,Data!$D$1:$E$500,2,0)</f>
        <v>#N/A</v>
      </c>
      <c r="G255" s="26">
        <f>Hoja1!G252</f>
        <v>0</v>
      </c>
      <c r="H255" s="26">
        <f>Hoja1!H252</f>
        <v>0</v>
      </c>
      <c r="I255">
        <f>Hoja1!I252</f>
        <v>0</v>
      </c>
      <c r="J255" t="e">
        <f>VLOOKUP(Hoja1!J252,Data!$G$1:$H$501,2,0)</f>
        <v>#N/A</v>
      </c>
      <c r="K255" s="21" t="e">
        <f>IF(Hoja1!M252=1,Hoja1!K252,0)</f>
        <v>#N/A</v>
      </c>
      <c r="L255" t="e">
        <f>IF(Hoja1!M252=1,Hoja1!L252:$N253,0)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IF(Hoja1!M253=1,Hoja1!A253,0)</f>
        <v>#N/A</v>
      </c>
      <c r="B256" s="26" t="e">
        <f>VLOOKUP(Hoja1!B253,Data!$A$1:$B$500,2,0)</f>
        <v>#N/A</v>
      </c>
      <c r="C256" s="26">
        <f>Hoja1!C253</f>
        <v>0</v>
      </c>
      <c r="D256">
        <f>Hoja1!D253</f>
        <v>0</v>
      </c>
      <c r="E256" s="27" t="e">
        <f>IF(Hoja1!M253=1,Hoja1!E253,0)</f>
        <v>#N/A</v>
      </c>
      <c r="F256" s="26" t="e">
        <f>VLOOKUP(Hoja1!F253,Data!$D$1:$E$500,2,0)</f>
        <v>#N/A</v>
      </c>
      <c r="G256" s="26">
        <f>Hoja1!G253</f>
        <v>0</v>
      </c>
      <c r="H256" s="26">
        <f>Hoja1!H253</f>
        <v>0</v>
      </c>
      <c r="I256">
        <f>Hoja1!I253</f>
        <v>0</v>
      </c>
      <c r="J256" t="e">
        <f>VLOOKUP(Hoja1!J253,Data!$G$1:$H$501,2,0)</f>
        <v>#N/A</v>
      </c>
      <c r="K256" s="21" t="e">
        <f>IF(Hoja1!M253=1,Hoja1!K253,0)</f>
        <v>#N/A</v>
      </c>
      <c r="L256" t="e">
        <f>IF(Hoja1!M253=1,Hoja1!L253:$N254,0)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IF(Hoja1!M254=1,Hoja1!A254,0)</f>
        <v>#N/A</v>
      </c>
      <c r="B257" s="26" t="e">
        <f>VLOOKUP(Hoja1!B254,Data!$A$1:$B$500,2,0)</f>
        <v>#N/A</v>
      </c>
      <c r="C257" s="26">
        <f>Hoja1!C254</f>
        <v>0</v>
      </c>
      <c r="D257">
        <f>Hoja1!D254</f>
        <v>0</v>
      </c>
      <c r="E257" s="27" t="e">
        <f>IF(Hoja1!M254=1,Hoja1!E254,0)</f>
        <v>#N/A</v>
      </c>
      <c r="F257" s="26" t="e">
        <f>VLOOKUP(Hoja1!F254,Data!$D$1:$E$500,2,0)</f>
        <v>#N/A</v>
      </c>
      <c r="G257" s="26">
        <f>Hoja1!G254</f>
        <v>0</v>
      </c>
      <c r="H257" s="26">
        <f>Hoja1!H254</f>
        <v>0</v>
      </c>
      <c r="I257">
        <f>Hoja1!I254</f>
        <v>0</v>
      </c>
      <c r="J257" t="e">
        <f>VLOOKUP(Hoja1!J254,Data!$G$1:$H$501,2,0)</f>
        <v>#N/A</v>
      </c>
      <c r="K257" s="21" t="e">
        <f>IF(Hoja1!M254=1,Hoja1!K254,0)</f>
        <v>#N/A</v>
      </c>
      <c r="L257" t="e">
        <f>IF(Hoja1!M254=1,Hoja1!L254:$N255,0)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IF(Hoja1!M255=1,Hoja1!A255,0)</f>
        <v>#N/A</v>
      </c>
      <c r="B258" s="26" t="e">
        <f>VLOOKUP(Hoja1!B255,Data!$A$1:$B$500,2,0)</f>
        <v>#N/A</v>
      </c>
      <c r="C258" s="26">
        <f>Hoja1!C255</f>
        <v>0</v>
      </c>
      <c r="D258">
        <f>Hoja1!D255</f>
        <v>0</v>
      </c>
      <c r="E258" s="27" t="e">
        <f>IF(Hoja1!M255=1,Hoja1!E255,0)</f>
        <v>#N/A</v>
      </c>
      <c r="F258" s="26" t="e">
        <f>VLOOKUP(Hoja1!F255,Data!$D$1:$E$500,2,0)</f>
        <v>#N/A</v>
      </c>
      <c r="G258" s="26">
        <f>Hoja1!G255</f>
        <v>0</v>
      </c>
      <c r="H258" s="26">
        <f>Hoja1!H255</f>
        <v>0</v>
      </c>
      <c r="I258">
        <f>Hoja1!I255</f>
        <v>0</v>
      </c>
      <c r="J258" t="e">
        <f>VLOOKUP(Hoja1!J255,Data!$G$1:$H$501,2,0)</f>
        <v>#N/A</v>
      </c>
      <c r="K258" s="21" t="e">
        <f>IF(Hoja1!M255=1,Hoja1!K255,0)</f>
        <v>#N/A</v>
      </c>
      <c r="L258" t="e">
        <f>IF(Hoja1!M255=1,Hoja1!L255:$N256,0)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IF(Hoja1!M256=1,Hoja1!A256,0)</f>
        <v>#N/A</v>
      </c>
      <c r="B259" s="26" t="e">
        <f>VLOOKUP(Hoja1!B256,Data!$A$1:$B$500,2,0)</f>
        <v>#N/A</v>
      </c>
      <c r="C259" s="26">
        <f>Hoja1!C256</f>
        <v>0</v>
      </c>
      <c r="D259">
        <f>Hoja1!D256</f>
        <v>0</v>
      </c>
      <c r="E259" s="27" t="e">
        <f>IF(Hoja1!M256=1,Hoja1!E256,0)</f>
        <v>#N/A</v>
      </c>
      <c r="F259" s="26" t="e">
        <f>VLOOKUP(Hoja1!F256,Data!$D$1:$E$500,2,0)</f>
        <v>#N/A</v>
      </c>
      <c r="G259" s="26">
        <f>Hoja1!G256</f>
        <v>0</v>
      </c>
      <c r="H259" s="26">
        <f>Hoja1!H256</f>
        <v>0</v>
      </c>
      <c r="I259">
        <f>Hoja1!I256</f>
        <v>0</v>
      </c>
      <c r="J259" t="e">
        <f>VLOOKUP(Hoja1!J256,Data!$G$1:$H$501,2,0)</f>
        <v>#N/A</v>
      </c>
      <c r="K259" s="21" t="e">
        <f>IF(Hoja1!M256=1,Hoja1!K256,0)</f>
        <v>#N/A</v>
      </c>
      <c r="L259" t="e">
        <f>IF(Hoja1!M256=1,Hoja1!L256:$N257,0)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IF(Hoja1!M257=1,Hoja1!A257,0)</f>
        <v>#N/A</v>
      </c>
      <c r="B260" s="26" t="e">
        <f>VLOOKUP(Hoja1!B257,Data!$A$1:$B$500,2,0)</f>
        <v>#N/A</v>
      </c>
      <c r="C260" s="26">
        <f>Hoja1!C257</f>
        <v>0</v>
      </c>
      <c r="D260">
        <f>Hoja1!D257</f>
        <v>0</v>
      </c>
      <c r="E260" s="27" t="e">
        <f>IF(Hoja1!M257=1,Hoja1!E257,0)</f>
        <v>#N/A</v>
      </c>
      <c r="F260" s="26" t="e">
        <f>VLOOKUP(Hoja1!F257,Data!$D$1:$E$500,2,0)</f>
        <v>#N/A</v>
      </c>
      <c r="G260" s="26">
        <f>Hoja1!G257</f>
        <v>0</v>
      </c>
      <c r="H260" s="26">
        <f>Hoja1!H257</f>
        <v>0</v>
      </c>
      <c r="I260">
        <f>Hoja1!I257</f>
        <v>0</v>
      </c>
      <c r="J260" t="e">
        <f>VLOOKUP(Hoja1!J257,Data!$G$1:$H$501,2,0)</f>
        <v>#N/A</v>
      </c>
      <c r="K260" s="21" t="e">
        <f>IF(Hoja1!M257=1,Hoja1!K257,0)</f>
        <v>#N/A</v>
      </c>
      <c r="L260" t="e">
        <f>IF(Hoja1!M257=1,Hoja1!L257:$N258,0)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IF(Hoja1!M258=1,Hoja1!A258,0)</f>
        <v>#N/A</v>
      </c>
      <c r="B261" s="26" t="e">
        <f>VLOOKUP(Hoja1!B258,Data!$A$1:$B$500,2,0)</f>
        <v>#N/A</v>
      </c>
      <c r="C261" s="26">
        <f>Hoja1!C258</f>
        <v>0</v>
      </c>
      <c r="D261">
        <f>Hoja1!D258</f>
        <v>0</v>
      </c>
      <c r="E261" s="27" t="e">
        <f>IF(Hoja1!M258=1,Hoja1!E258,0)</f>
        <v>#N/A</v>
      </c>
      <c r="F261" s="26" t="e">
        <f>VLOOKUP(Hoja1!F258,Data!$D$1:$E$500,2,0)</f>
        <v>#N/A</v>
      </c>
      <c r="G261" s="26">
        <f>Hoja1!G258</f>
        <v>0</v>
      </c>
      <c r="H261" s="26">
        <f>Hoja1!H258</f>
        <v>0</v>
      </c>
      <c r="I261">
        <f>Hoja1!I258</f>
        <v>0</v>
      </c>
      <c r="J261" t="e">
        <f>VLOOKUP(Hoja1!J258,Data!$G$1:$H$501,2,0)</f>
        <v>#N/A</v>
      </c>
      <c r="K261" s="21" t="e">
        <f>IF(Hoja1!M258=1,Hoja1!K258,0)</f>
        <v>#N/A</v>
      </c>
      <c r="L261" t="e">
        <f>IF(Hoja1!M258=1,Hoja1!L258:$N259,0)</f>
        <v>#N/A</v>
      </c>
      <c r="M261" t="e">
        <f t="shared" ref="M261:M324" si="10">IF(A261&gt;0,1,0)</f>
        <v>#N/A</v>
      </c>
      <c r="N261" t="e">
        <f t="shared" ref="N261:N324" si="11">IF(M261=0,"",M261)</f>
        <v>#N/A</v>
      </c>
      <c r="O261" t="e">
        <f>IF(N261="","",MAX(O$1:O260)+1)</f>
        <v>#N/A</v>
      </c>
    </row>
    <row r="262" spans="1:15" x14ac:dyDescent="0.25">
      <c r="A262" t="e">
        <f>IF(Hoja1!M259=1,Hoja1!A259,0)</f>
        <v>#N/A</v>
      </c>
      <c r="B262" s="26" t="e">
        <f>VLOOKUP(Hoja1!B259,Data!$A$1:$B$500,2,0)</f>
        <v>#N/A</v>
      </c>
      <c r="C262" s="26">
        <f>Hoja1!C259</f>
        <v>0</v>
      </c>
      <c r="D262">
        <f>Hoja1!D259</f>
        <v>0</v>
      </c>
      <c r="E262" s="27" t="e">
        <f>IF(Hoja1!M259=1,Hoja1!E259,0)</f>
        <v>#N/A</v>
      </c>
      <c r="F262" s="26" t="e">
        <f>VLOOKUP(Hoja1!F259,Data!$D$1:$E$500,2,0)</f>
        <v>#N/A</v>
      </c>
      <c r="G262" s="26">
        <f>Hoja1!G259</f>
        <v>0</v>
      </c>
      <c r="H262" s="26">
        <f>Hoja1!H259</f>
        <v>0</v>
      </c>
      <c r="I262">
        <f>Hoja1!I259</f>
        <v>0</v>
      </c>
      <c r="J262" t="e">
        <f>VLOOKUP(Hoja1!J259,Data!$G$1:$H$501,2,0)</f>
        <v>#N/A</v>
      </c>
      <c r="K262" s="21" t="e">
        <f>IF(Hoja1!M259=1,Hoja1!K259,0)</f>
        <v>#N/A</v>
      </c>
      <c r="L262" t="e">
        <f>IF(Hoja1!M259=1,Hoja1!L259:$N260,0)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IF(Hoja1!M260=1,Hoja1!A260,0)</f>
        <v>#N/A</v>
      </c>
      <c r="B263" s="26" t="e">
        <f>VLOOKUP(Hoja1!B260,Data!$A$1:$B$500,2,0)</f>
        <v>#N/A</v>
      </c>
      <c r="C263" s="26">
        <f>Hoja1!C260</f>
        <v>0</v>
      </c>
      <c r="D263">
        <f>Hoja1!D260</f>
        <v>0</v>
      </c>
      <c r="E263" s="27" t="e">
        <f>IF(Hoja1!M260=1,Hoja1!E260,0)</f>
        <v>#N/A</v>
      </c>
      <c r="F263" s="26" t="e">
        <f>VLOOKUP(Hoja1!F260,Data!$D$1:$E$500,2,0)</f>
        <v>#N/A</v>
      </c>
      <c r="G263" s="26">
        <f>Hoja1!G260</f>
        <v>0</v>
      </c>
      <c r="H263" s="26">
        <f>Hoja1!H260</f>
        <v>0</v>
      </c>
      <c r="I263">
        <f>Hoja1!I260</f>
        <v>0</v>
      </c>
      <c r="J263" t="e">
        <f>VLOOKUP(Hoja1!J260,Data!$G$1:$H$501,2,0)</f>
        <v>#N/A</v>
      </c>
      <c r="K263" s="21" t="e">
        <f>IF(Hoja1!M260=1,Hoja1!K260,0)</f>
        <v>#N/A</v>
      </c>
      <c r="L263" t="e">
        <f>IF(Hoja1!M260=1,Hoja1!L260:$N261,0)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IF(Hoja1!M261=1,Hoja1!A261,0)</f>
        <v>#N/A</v>
      </c>
      <c r="B264" s="26" t="e">
        <f>VLOOKUP(Hoja1!B261,Data!$A$1:$B$500,2,0)</f>
        <v>#N/A</v>
      </c>
      <c r="C264" s="26">
        <f>Hoja1!C261</f>
        <v>0</v>
      </c>
      <c r="D264">
        <f>Hoja1!D261</f>
        <v>0</v>
      </c>
      <c r="E264" s="27" t="e">
        <f>IF(Hoja1!M261=1,Hoja1!E261,0)</f>
        <v>#N/A</v>
      </c>
      <c r="F264" s="26" t="e">
        <f>VLOOKUP(Hoja1!F261,Data!$D$1:$E$500,2,0)</f>
        <v>#N/A</v>
      </c>
      <c r="G264" s="26">
        <f>Hoja1!G261</f>
        <v>0</v>
      </c>
      <c r="H264" s="26">
        <f>Hoja1!H261</f>
        <v>0</v>
      </c>
      <c r="I264">
        <f>Hoja1!I261</f>
        <v>0</v>
      </c>
      <c r="J264" t="e">
        <f>VLOOKUP(Hoja1!J261,Data!$G$1:$H$501,2,0)</f>
        <v>#N/A</v>
      </c>
      <c r="K264" s="21" t="e">
        <f>IF(Hoja1!M261=1,Hoja1!K261,0)</f>
        <v>#N/A</v>
      </c>
      <c r="L264" t="e">
        <f>IF(Hoja1!M261=1,Hoja1!L261:$N262,0)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IF(Hoja1!M262=1,Hoja1!A262,0)</f>
        <v>#N/A</v>
      </c>
      <c r="B265" s="26" t="e">
        <f>VLOOKUP(Hoja1!B262,Data!$A$1:$B$500,2,0)</f>
        <v>#N/A</v>
      </c>
      <c r="C265" s="26">
        <f>Hoja1!C262</f>
        <v>0</v>
      </c>
      <c r="D265">
        <f>Hoja1!D262</f>
        <v>0</v>
      </c>
      <c r="E265" s="27" t="e">
        <f>IF(Hoja1!M262=1,Hoja1!E262,0)</f>
        <v>#N/A</v>
      </c>
      <c r="F265" s="26" t="e">
        <f>VLOOKUP(Hoja1!F262,Data!$D$1:$E$500,2,0)</f>
        <v>#N/A</v>
      </c>
      <c r="G265" s="26">
        <f>Hoja1!G262</f>
        <v>0</v>
      </c>
      <c r="H265" s="26">
        <f>Hoja1!H262</f>
        <v>0</v>
      </c>
      <c r="I265">
        <f>Hoja1!I262</f>
        <v>0</v>
      </c>
      <c r="J265" t="e">
        <f>VLOOKUP(Hoja1!J262,Data!$G$1:$H$501,2,0)</f>
        <v>#N/A</v>
      </c>
      <c r="K265" s="21" t="e">
        <f>IF(Hoja1!M262=1,Hoja1!K262,0)</f>
        <v>#N/A</v>
      </c>
      <c r="L265" t="e">
        <f>IF(Hoja1!M262=1,Hoja1!L262:$N263,0)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IF(Hoja1!M263=1,Hoja1!A263,0)</f>
        <v>#N/A</v>
      </c>
      <c r="B266" s="26" t="e">
        <f>VLOOKUP(Hoja1!B263,Data!$A$1:$B$500,2,0)</f>
        <v>#N/A</v>
      </c>
      <c r="C266" s="26">
        <f>Hoja1!C263</f>
        <v>0</v>
      </c>
      <c r="D266">
        <f>Hoja1!D263</f>
        <v>0</v>
      </c>
      <c r="E266" s="27" t="e">
        <f>IF(Hoja1!M263=1,Hoja1!E263,0)</f>
        <v>#N/A</v>
      </c>
      <c r="F266" s="26" t="e">
        <f>VLOOKUP(Hoja1!F263,Data!$D$1:$E$500,2,0)</f>
        <v>#N/A</v>
      </c>
      <c r="G266" s="26">
        <f>Hoja1!G263</f>
        <v>0</v>
      </c>
      <c r="H266" s="26">
        <f>Hoja1!H263</f>
        <v>0</v>
      </c>
      <c r="I266">
        <f>Hoja1!I263</f>
        <v>0</v>
      </c>
      <c r="J266" t="e">
        <f>VLOOKUP(Hoja1!J263,Data!$G$1:$H$501,2,0)</f>
        <v>#N/A</v>
      </c>
      <c r="K266" s="21" t="e">
        <f>IF(Hoja1!M263=1,Hoja1!K263,0)</f>
        <v>#N/A</v>
      </c>
      <c r="L266" t="e">
        <f>IF(Hoja1!M263=1,Hoja1!L263:$N264,0)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IF(Hoja1!M264=1,Hoja1!A264,0)</f>
        <v>#N/A</v>
      </c>
      <c r="B267" s="26" t="e">
        <f>VLOOKUP(Hoja1!B264,Data!$A$1:$B$500,2,0)</f>
        <v>#N/A</v>
      </c>
      <c r="C267" s="26">
        <f>Hoja1!C264</f>
        <v>0</v>
      </c>
      <c r="D267">
        <f>Hoja1!D264</f>
        <v>0</v>
      </c>
      <c r="E267" s="27" t="e">
        <f>IF(Hoja1!M264=1,Hoja1!E264,0)</f>
        <v>#N/A</v>
      </c>
      <c r="F267" s="26" t="e">
        <f>VLOOKUP(Hoja1!F264,Data!$D$1:$E$500,2,0)</f>
        <v>#N/A</v>
      </c>
      <c r="G267" s="26">
        <f>Hoja1!G264</f>
        <v>0</v>
      </c>
      <c r="H267" s="26">
        <f>Hoja1!H264</f>
        <v>0</v>
      </c>
      <c r="I267">
        <f>Hoja1!I264</f>
        <v>0</v>
      </c>
      <c r="J267" t="e">
        <f>VLOOKUP(Hoja1!J264,Data!$G$1:$H$501,2,0)</f>
        <v>#N/A</v>
      </c>
      <c r="K267" s="21" t="e">
        <f>IF(Hoja1!M264=1,Hoja1!K264,0)</f>
        <v>#N/A</v>
      </c>
      <c r="L267" t="e">
        <f>IF(Hoja1!M264=1,Hoja1!L264:$N265,0)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IF(Hoja1!M265=1,Hoja1!A265,0)</f>
        <v>#N/A</v>
      </c>
      <c r="B268" s="26" t="e">
        <f>VLOOKUP(Hoja1!B265,Data!$A$1:$B$500,2,0)</f>
        <v>#N/A</v>
      </c>
      <c r="C268" s="26">
        <f>Hoja1!C265</f>
        <v>0</v>
      </c>
      <c r="D268">
        <f>Hoja1!D265</f>
        <v>0</v>
      </c>
      <c r="E268" s="27" t="e">
        <f>IF(Hoja1!M265=1,Hoja1!E265,0)</f>
        <v>#N/A</v>
      </c>
      <c r="F268" s="26" t="e">
        <f>VLOOKUP(Hoja1!F265,Data!$D$1:$E$500,2,0)</f>
        <v>#N/A</v>
      </c>
      <c r="G268" s="26">
        <f>Hoja1!G265</f>
        <v>0</v>
      </c>
      <c r="H268" s="26">
        <f>Hoja1!H265</f>
        <v>0</v>
      </c>
      <c r="I268">
        <f>Hoja1!I265</f>
        <v>0</v>
      </c>
      <c r="J268" t="e">
        <f>VLOOKUP(Hoja1!J265,Data!$G$1:$H$501,2,0)</f>
        <v>#N/A</v>
      </c>
      <c r="K268" s="21" t="e">
        <f>IF(Hoja1!M265=1,Hoja1!K265,0)</f>
        <v>#N/A</v>
      </c>
      <c r="L268" t="e">
        <f>IF(Hoja1!M265=1,Hoja1!L265:$N266,0)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IF(Hoja1!M266=1,Hoja1!A266,0)</f>
        <v>#N/A</v>
      </c>
      <c r="B269" s="26" t="e">
        <f>VLOOKUP(Hoja1!B266,Data!$A$1:$B$500,2,0)</f>
        <v>#N/A</v>
      </c>
      <c r="C269" s="26">
        <f>Hoja1!C266</f>
        <v>0</v>
      </c>
      <c r="D269">
        <f>Hoja1!D266</f>
        <v>0</v>
      </c>
      <c r="E269" s="27" t="e">
        <f>IF(Hoja1!M266=1,Hoja1!E266,0)</f>
        <v>#N/A</v>
      </c>
      <c r="F269" s="26" t="e">
        <f>VLOOKUP(Hoja1!F266,Data!$D$1:$E$500,2,0)</f>
        <v>#N/A</v>
      </c>
      <c r="G269" s="26">
        <f>Hoja1!G266</f>
        <v>0</v>
      </c>
      <c r="H269" s="26">
        <f>Hoja1!H266</f>
        <v>0</v>
      </c>
      <c r="I269">
        <f>Hoja1!I266</f>
        <v>0</v>
      </c>
      <c r="J269" t="e">
        <f>VLOOKUP(Hoja1!J266,Data!$G$1:$H$501,2,0)</f>
        <v>#N/A</v>
      </c>
      <c r="K269" s="21" t="e">
        <f>IF(Hoja1!M266=1,Hoja1!K266,0)</f>
        <v>#N/A</v>
      </c>
      <c r="L269" t="e">
        <f>IF(Hoja1!M266=1,Hoja1!L266:$N267,0)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IF(Hoja1!M267=1,Hoja1!A267,0)</f>
        <v>#N/A</v>
      </c>
      <c r="B270" s="26" t="e">
        <f>VLOOKUP(Hoja1!B267,Data!$A$1:$B$500,2,0)</f>
        <v>#N/A</v>
      </c>
      <c r="C270" s="26">
        <f>Hoja1!C267</f>
        <v>0</v>
      </c>
      <c r="D270">
        <f>Hoja1!D267</f>
        <v>0</v>
      </c>
      <c r="E270" s="27" t="e">
        <f>IF(Hoja1!M267=1,Hoja1!E267,0)</f>
        <v>#N/A</v>
      </c>
      <c r="F270" s="26" t="e">
        <f>VLOOKUP(Hoja1!F267,Data!$D$1:$E$500,2,0)</f>
        <v>#N/A</v>
      </c>
      <c r="G270" s="26">
        <f>Hoja1!G267</f>
        <v>0</v>
      </c>
      <c r="H270" s="26">
        <f>Hoja1!H267</f>
        <v>0</v>
      </c>
      <c r="I270">
        <f>Hoja1!I267</f>
        <v>0</v>
      </c>
      <c r="J270" t="e">
        <f>VLOOKUP(Hoja1!J267,Data!$G$1:$H$501,2,0)</f>
        <v>#N/A</v>
      </c>
      <c r="K270" s="21" t="e">
        <f>IF(Hoja1!M267=1,Hoja1!K267,0)</f>
        <v>#N/A</v>
      </c>
      <c r="L270" t="e">
        <f>IF(Hoja1!M267=1,Hoja1!L267:$N268,0)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IF(Hoja1!M268=1,Hoja1!A268,0)</f>
        <v>#N/A</v>
      </c>
      <c r="B271" s="26" t="e">
        <f>VLOOKUP(Hoja1!B268,Data!$A$1:$B$500,2,0)</f>
        <v>#N/A</v>
      </c>
      <c r="C271" s="26">
        <f>Hoja1!C268</f>
        <v>0</v>
      </c>
      <c r="D271">
        <f>Hoja1!D268</f>
        <v>0</v>
      </c>
      <c r="E271" s="27" t="e">
        <f>IF(Hoja1!M268=1,Hoja1!E268,0)</f>
        <v>#N/A</v>
      </c>
      <c r="F271" s="26" t="e">
        <f>VLOOKUP(Hoja1!F268,Data!$D$1:$E$500,2,0)</f>
        <v>#N/A</v>
      </c>
      <c r="G271" s="26">
        <f>Hoja1!G268</f>
        <v>0</v>
      </c>
      <c r="H271" s="26">
        <f>Hoja1!H268</f>
        <v>0</v>
      </c>
      <c r="I271">
        <f>Hoja1!I268</f>
        <v>0</v>
      </c>
      <c r="J271" t="e">
        <f>VLOOKUP(Hoja1!J268,Data!$G$1:$H$501,2,0)</f>
        <v>#N/A</v>
      </c>
      <c r="K271" s="21" t="e">
        <f>IF(Hoja1!M268=1,Hoja1!K268,0)</f>
        <v>#N/A</v>
      </c>
      <c r="L271" t="e">
        <f>IF(Hoja1!M268=1,Hoja1!L268:$N269,0)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IF(Hoja1!M269=1,Hoja1!A269,0)</f>
        <v>#N/A</v>
      </c>
      <c r="B272" s="26" t="e">
        <f>VLOOKUP(Hoja1!B269,Data!$A$1:$B$500,2,0)</f>
        <v>#N/A</v>
      </c>
      <c r="C272" s="26">
        <f>Hoja1!C269</f>
        <v>0</v>
      </c>
      <c r="D272">
        <f>Hoja1!D269</f>
        <v>0</v>
      </c>
      <c r="E272" s="27" t="e">
        <f>IF(Hoja1!M269=1,Hoja1!E269,0)</f>
        <v>#N/A</v>
      </c>
      <c r="F272" s="26" t="e">
        <f>VLOOKUP(Hoja1!F269,Data!$D$1:$E$500,2,0)</f>
        <v>#N/A</v>
      </c>
      <c r="G272" s="26">
        <f>Hoja1!G269</f>
        <v>0</v>
      </c>
      <c r="H272" s="26">
        <f>Hoja1!H269</f>
        <v>0</v>
      </c>
      <c r="I272">
        <f>Hoja1!I269</f>
        <v>0</v>
      </c>
      <c r="J272" t="e">
        <f>VLOOKUP(Hoja1!J269,Data!$G$1:$H$501,2,0)</f>
        <v>#N/A</v>
      </c>
      <c r="K272" s="21" t="e">
        <f>IF(Hoja1!M269=1,Hoja1!K269,0)</f>
        <v>#N/A</v>
      </c>
      <c r="L272" t="e">
        <f>IF(Hoja1!M269=1,Hoja1!L269:$N270,0)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IF(Hoja1!M270=1,Hoja1!A270,0)</f>
        <v>#N/A</v>
      </c>
      <c r="B273" s="26" t="e">
        <f>VLOOKUP(Hoja1!B270,Data!$A$1:$B$500,2,0)</f>
        <v>#N/A</v>
      </c>
      <c r="C273" s="26">
        <f>Hoja1!C270</f>
        <v>0</v>
      </c>
      <c r="D273">
        <f>Hoja1!D270</f>
        <v>0</v>
      </c>
      <c r="E273" s="27" t="e">
        <f>IF(Hoja1!M270=1,Hoja1!E270,0)</f>
        <v>#N/A</v>
      </c>
      <c r="F273" s="26" t="e">
        <f>VLOOKUP(Hoja1!F270,Data!$D$1:$E$500,2,0)</f>
        <v>#N/A</v>
      </c>
      <c r="G273" s="26">
        <f>Hoja1!G270</f>
        <v>0</v>
      </c>
      <c r="H273" s="26">
        <f>Hoja1!H270</f>
        <v>0</v>
      </c>
      <c r="I273">
        <f>Hoja1!I270</f>
        <v>0</v>
      </c>
      <c r="J273" t="e">
        <f>VLOOKUP(Hoja1!J270,Data!$G$1:$H$501,2,0)</f>
        <v>#N/A</v>
      </c>
      <c r="K273" s="21" t="e">
        <f>IF(Hoja1!M270=1,Hoja1!K270,0)</f>
        <v>#N/A</v>
      </c>
      <c r="L273" t="e">
        <f>IF(Hoja1!M270=1,Hoja1!L270:$N271,0)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IF(Hoja1!M271=1,Hoja1!A271,0)</f>
        <v>#N/A</v>
      </c>
      <c r="B274" s="26" t="e">
        <f>VLOOKUP(Hoja1!B271,Data!$A$1:$B$500,2,0)</f>
        <v>#N/A</v>
      </c>
      <c r="C274" s="26">
        <f>Hoja1!C271</f>
        <v>0</v>
      </c>
      <c r="D274">
        <f>Hoja1!D271</f>
        <v>0</v>
      </c>
      <c r="E274" s="27" t="e">
        <f>IF(Hoja1!M271=1,Hoja1!E271,0)</f>
        <v>#N/A</v>
      </c>
      <c r="F274" s="26" t="e">
        <f>VLOOKUP(Hoja1!F271,Data!$D$1:$E$500,2,0)</f>
        <v>#N/A</v>
      </c>
      <c r="G274" s="26">
        <f>Hoja1!G271</f>
        <v>0</v>
      </c>
      <c r="H274" s="26">
        <f>Hoja1!H271</f>
        <v>0</v>
      </c>
      <c r="I274">
        <f>Hoja1!I271</f>
        <v>0</v>
      </c>
      <c r="J274" t="e">
        <f>VLOOKUP(Hoja1!J271,Data!$G$1:$H$501,2,0)</f>
        <v>#N/A</v>
      </c>
      <c r="K274" s="21" t="e">
        <f>IF(Hoja1!M271=1,Hoja1!K271,0)</f>
        <v>#N/A</v>
      </c>
      <c r="L274" t="e">
        <f>IF(Hoja1!M271=1,Hoja1!L271:$N272,0)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IF(Hoja1!M272=1,Hoja1!A272,0)</f>
        <v>#N/A</v>
      </c>
      <c r="B275" s="26" t="e">
        <f>VLOOKUP(Hoja1!B272,Data!$A$1:$B$500,2,0)</f>
        <v>#N/A</v>
      </c>
      <c r="C275" s="26">
        <f>Hoja1!C272</f>
        <v>0</v>
      </c>
      <c r="D275">
        <f>Hoja1!D272</f>
        <v>0</v>
      </c>
      <c r="E275" s="27" t="e">
        <f>IF(Hoja1!M272=1,Hoja1!E272,0)</f>
        <v>#N/A</v>
      </c>
      <c r="F275" s="26" t="e">
        <f>VLOOKUP(Hoja1!F272,Data!$D$1:$E$500,2,0)</f>
        <v>#N/A</v>
      </c>
      <c r="G275" s="26">
        <f>Hoja1!G272</f>
        <v>0</v>
      </c>
      <c r="H275" s="26">
        <f>Hoja1!H272</f>
        <v>0</v>
      </c>
      <c r="I275">
        <f>Hoja1!I272</f>
        <v>0</v>
      </c>
      <c r="J275" t="e">
        <f>VLOOKUP(Hoja1!J272,Data!$G$1:$H$501,2,0)</f>
        <v>#N/A</v>
      </c>
      <c r="K275" s="21" t="e">
        <f>IF(Hoja1!M272=1,Hoja1!K272,0)</f>
        <v>#N/A</v>
      </c>
      <c r="L275" t="e">
        <f>IF(Hoja1!M272=1,Hoja1!L272:$N273,0)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IF(Hoja1!M273=1,Hoja1!A273,0)</f>
        <v>#N/A</v>
      </c>
      <c r="B276" s="26" t="e">
        <f>VLOOKUP(Hoja1!B273,Data!$A$1:$B$500,2,0)</f>
        <v>#N/A</v>
      </c>
      <c r="C276" s="26">
        <f>Hoja1!C273</f>
        <v>0</v>
      </c>
      <c r="D276">
        <f>Hoja1!D273</f>
        <v>0</v>
      </c>
      <c r="E276" s="27" t="e">
        <f>IF(Hoja1!M273=1,Hoja1!E273,0)</f>
        <v>#N/A</v>
      </c>
      <c r="F276" s="26" t="e">
        <f>VLOOKUP(Hoja1!F273,Data!$D$1:$E$500,2,0)</f>
        <v>#N/A</v>
      </c>
      <c r="G276" s="26">
        <f>Hoja1!G273</f>
        <v>0</v>
      </c>
      <c r="H276" s="26">
        <f>Hoja1!H273</f>
        <v>0</v>
      </c>
      <c r="I276">
        <f>Hoja1!I273</f>
        <v>0</v>
      </c>
      <c r="J276" t="e">
        <f>VLOOKUP(Hoja1!J273,Data!$G$1:$H$501,2,0)</f>
        <v>#N/A</v>
      </c>
      <c r="K276" s="21" t="e">
        <f>IF(Hoja1!M273=1,Hoja1!K273,0)</f>
        <v>#N/A</v>
      </c>
      <c r="L276" t="e">
        <f>IF(Hoja1!M273=1,Hoja1!L273:$N274,0)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IF(Hoja1!M274=1,Hoja1!A274,0)</f>
        <v>#N/A</v>
      </c>
      <c r="B277" s="26" t="e">
        <f>VLOOKUP(Hoja1!B274,Data!$A$1:$B$500,2,0)</f>
        <v>#N/A</v>
      </c>
      <c r="C277" s="26">
        <f>Hoja1!C274</f>
        <v>0</v>
      </c>
      <c r="D277">
        <f>Hoja1!D274</f>
        <v>0</v>
      </c>
      <c r="E277" s="27" t="e">
        <f>IF(Hoja1!M274=1,Hoja1!E274,0)</f>
        <v>#N/A</v>
      </c>
      <c r="F277" s="26" t="e">
        <f>VLOOKUP(Hoja1!F274,Data!$D$1:$E$500,2,0)</f>
        <v>#N/A</v>
      </c>
      <c r="G277" s="26">
        <f>Hoja1!G274</f>
        <v>0</v>
      </c>
      <c r="H277" s="26">
        <f>Hoja1!H274</f>
        <v>0</v>
      </c>
      <c r="I277">
        <f>Hoja1!I274</f>
        <v>0</v>
      </c>
      <c r="J277" t="e">
        <f>VLOOKUP(Hoja1!J274,Data!$G$1:$H$501,2,0)</f>
        <v>#N/A</v>
      </c>
      <c r="K277" s="21" t="e">
        <f>IF(Hoja1!M274=1,Hoja1!K274,0)</f>
        <v>#N/A</v>
      </c>
      <c r="L277" t="e">
        <f>IF(Hoja1!M274=1,Hoja1!L274:$N275,0)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IF(Hoja1!M275=1,Hoja1!A275,0)</f>
        <v>#N/A</v>
      </c>
      <c r="B278" s="26" t="e">
        <f>VLOOKUP(Hoja1!B275,Data!$A$1:$B$500,2,0)</f>
        <v>#N/A</v>
      </c>
      <c r="C278" s="26">
        <f>Hoja1!C275</f>
        <v>0</v>
      </c>
      <c r="D278">
        <f>Hoja1!D275</f>
        <v>0</v>
      </c>
      <c r="E278" s="27" t="e">
        <f>IF(Hoja1!M275=1,Hoja1!E275,0)</f>
        <v>#N/A</v>
      </c>
      <c r="F278" s="26" t="e">
        <f>VLOOKUP(Hoja1!F275,Data!$D$1:$E$500,2,0)</f>
        <v>#N/A</v>
      </c>
      <c r="G278" s="26">
        <f>Hoja1!G275</f>
        <v>0</v>
      </c>
      <c r="H278" s="26">
        <f>Hoja1!H275</f>
        <v>0</v>
      </c>
      <c r="I278">
        <f>Hoja1!I275</f>
        <v>0</v>
      </c>
      <c r="J278" t="e">
        <f>VLOOKUP(Hoja1!J275,Data!$G$1:$H$501,2,0)</f>
        <v>#N/A</v>
      </c>
      <c r="K278" s="21" t="e">
        <f>IF(Hoja1!M275=1,Hoja1!K275,0)</f>
        <v>#N/A</v>
      </c>
      <c r="L278" t="e">
        <f>IF(Hoja1!M275=1,Hoja1!L275:$N276,0)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IF(Hoja1!M276=1,Hoja1!A276,0)</f>
        <v>#N/A</v>
      </c>
      <c r="B279" s="26" t="e">
        <f>VLOOKUP(Hoja1!B276,Data!$A$1:$B$500,2,0)</f>
        <v>#N/A</v>
      </c>
      <c r="C279" s="26">
        <f>Hoja1!C276</f>
        <v>0</v>
      </c>
      <c r="D279">
        <f>Hoja1!D276</f>
        <v>0</v>
      </c>
      <c r="E279" s="27" t="e">
        <f>IF(Hoja1!M276=1,Hoja1!E276,0)</f>
        <v>#N/A</v>
      </c>
      <c r="F279" s="26" t="e">
        <f>VLOOKUP(Hoja1!F276,Data!$D$1:$E$500,2,0)</f>
        <v>#N/A</v>
      </c>
      <c r="G279" s="26">
        <f>Hoja1!G276</f>
        <v>0</v>
      </c>
      <c r="H279" s="26">
        <f>Hoja1!H276</f>
        <v>0</v>
      </c>
      <c r="I279">
        <f>Hoja1!I276</f>
        <v>0</v>
      </c>
      <c r="J279" t="e">
        <f>VLOOKUP(Hoja1!J276,Data!$G$1:$H$501,2,0)</f>
        <v>#N/A</v>
      </c>
      <c r="K279" s="21" t="e">
        <f>IF(Hoja1!M276=1,Hoja1!K276,0)</f>
        <v>#N/A</v>
      </c>
      <c r="L279" t="e">
        <f>IF(Hoja1!M276=1,Hoja1!L276:$N277,0)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IF(Hoja1!M277=1,Hoja1!A277,0)</f>
        <v>#N/A</v>
      </c>
      <c r="B280" s="26" t="e">
        <f>VLOOKUP(Hoja1!B277,Data!$A$1:$B$500,2,0)</f>
        <v>#N/A</v>
      </c>
      <c r="C280" s="26">
        <f>Hoja1!C277</f>
        <v>0</v>
      </c>
      <c r="D280">
        <f>Hoja1!D277</f>
        <v>0</v>
      </c>
      <c r="E280" s="27" t="e">
        <f>IF(Hoja1!M277=1,Hoja1!E277,0)</f>
        <v>#N/A</v>
      </c>
      <c r="F280" s="26" t="e">
        <f>VLOOKUP(Hoja1!F277,Data!$D$1:$E$500,2,0)</f>
        <v>#N/A</v>
      </c>
      <c r="G280" s="26">
        <f>Hoja1!G277</f>
        <v>0</v>
      </c>
      <c r="H280" s="26">
        <f>Hoja1!H277</f>
        <v>0</v>
      </c>
      <c r="I280">
        <f>Hoja1!I277</f>
        <v>0</v>
      </c>
      <c r="J280" t="e">
        <f>VLOOKUP(Hoja1!J277,Data!$G$1:$H$501,2,0)</f>
        <v>#N/A</v>
      </c>
      <c r="K280" s="21" t="e">
        <f>IF(Hoja1!M277=1,Hoja1!K277,0)</f>
        <v>#N/A</v>
      </c>
      <c r="L280" t="e">
        <f>IF(Hoja1!M277=1,Hoja1!L277:$N278,0)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IF(Hoja1!M278=1,Hoja1!A278,0)</f>
        <v>#N/A</v>
      </c>
      <c r="B281" s="26" t="e">
        <f>VLOOKUP(Hoja1!B278,Data!$A$1:$B$500,2,0)</f>
        <v>#N/A</v>
      </c>
      <c r="C281" s="26">
        <f>Hoja1!C278</f>
        <v>0</v>
      </c>
      <c r="D281">
        <f>Hoja1!D278</f>
        <v>0</v>
      </c>
      <c r="E281" s="27" t="e">
        <f>IF(Hoja1!M278=1,Hoja1!E278,0)</f>
        <v>#N/A</v>
      </c>
      <c r="F281" s="26" t="e">
        <f>VLOOKUP(Hoja1!F278,Data!$D$1:$E$500,2,0)</f>
        <v>#N/A</v>
      </c>
      <c r="G281" s="26">
        <f>Hoja1!G278</f>
        <v>0</v>
      </c>
      <c r="H281" s="26">
        <f>Hoja1!H278</f>
        <v>0</v>
      </c>
      <c r="I281">
        <f>Hoja1!I278</f>
        <v>0</v>
      </c>
      <c r="J281" t="e">
        <f>VLOOKUP(Hoja1!J278,Data!$G$1:$H$501,2,0)</f>
        <v>#N/A</v>
      </c>
      <c r="K281" s="21" t="e">
        <f>IF(Hoja1!M278=1,Hoja1!K278,0)</f>
        <v>#N/A</v>
      </c>
      <c r="L281" t="e">
        <f>IF(Hoja1!M278=1,Hoja1!L278:$N279,0)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IF(Hoja1!M279=1,Hoja1!A279,0)</f>
        <v>#N/A</v>
      </c>
      <c r="B282" s="26" t="e">
        <f>VLOOKUP(Hoja1!B279,Data!$A$1:$B$500,2,0)</f>
        <v>#N/A</v>
      </c>
      <c r="C282" s="26">
        <f>Hoja1!C279</f>
        <v>0</v>
      </c>
      <c r="D282">
        <f>Hoja1!D279</f>
        <v>0</v>
      </c>
      <c r="E282" s="27" t="e">
        <f>IF(Hoja1!M279=1,Hoja1!E279,0)</f>
        <v>#N/A</v>
      </c>
      <c r="F282" s="26" t="e">
        <f>VLOOKUP(Hoja1!F279,Data!$D$1:$E$500,2,0)</f>
        <v>#N/A</v>
      </c>
      <c r="G282" s="26">
        <f>Hoja1!G279</f>
        <v>0</v>
      </c>
      <c r="H282" s="26">
        <f>Hoja1!H279</f>
        <v>0</v>
      </c>
      <c r="I282">
        <f>Hoja1!I279</f>
        <v>0</v>
      </c>
      <c r="J282" t="e">
        <f>VLOOKUP(Hoja1!J279,Data!$G$1:$H$501,2,0)</f>
        <v>#N/A</v>
      </c>
      <c r="K282" s="21" t="e">
        <f>IF(Hoja1!M279=1,Hoja1!K279,0)</f>
        <v>#N/A</v>
      </c>
      <c r="L282" t="e">
        <f>IF(Hoja1!M279=1,Hoja1!L279:$N280,0)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IF(Hoja1!M280=1,Hoja1!A280,0)</f>
        <v>#N/A</v>
      </c>
      <c r="B283" s="26" t="e">
        <f>VLOOKUP(Hoja1!B280,Data!$A$1:$B$500,2,0)</f>
        <v>#N/A</v>
      </c>
      <c r="C283" s="26">
        <f>Hoja1!C280</f>
        <v>0</v>
      </c>
      <c r="D283">
        <f>Hoja1!D280</f>
        <v>0</v>
      </c>
      <c r="E283" s="27" t="e">
        <f>IF(Hoja1!M280=1,Hoja1!E280,0)</f>
        <v>#N/A</v>
      </c>
      <c r="F283" s="26" t="e">
        <f>VLOOKUP(Hoja1!F280,Data!$D$1:$E$500,2,0)</f>
        <v>#N/A</v>
      </c>
      <c r="G283" s="26">
        <f>Hoja1!G280</f>
        <v>0</v>
      </c>
      <c r="H283" s="26">
        <f>Hoja1!H280</f>
        <v>0</v>
      </c>
      <c r="I283">
        <f>Hoja1!I280</f>
        <v>0</v>
      </c>
      <c r="J283" t="e">
        <f>VLOOKUP(Hoja1!J280,Data!$G$1:$H$501,2,0)</f>
        <v>#N/A</v>
      </c>
      <c r="K283" s="21" t="e">
        <f>IF(Hoja1!M280=1,Hoja1!K280,0)</f>
        <v>#N/A</v>
      </c>
      <c r="L283" t="e">
        <f>IF(Hoja1!M280=1,Hoja1!L280:$N281,0)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IF(Hoja1!M281=1,Hoja1!A281,0)</f>
        <v>#N/A</v>
      </c>
      <c r="B284" s="26" t="e">
        <f>VLOOKUP(Hoja1!B281,Data!$A$1:$B$500,2,0)</f>
        <v>#N/A</v>
      </c>
      <c r="C284" s="26">
        <f>Hoja1!C281</f>
        <v>0</v>
      </c>
      <c r="D284">
        <f>Hoja1!D281</f>
        <v>0</v>
      </c>
      <c r="E284" s="27" t="e">
        <f>IF(Hoja1!M281=1,Hoja1!E281,0)</f>
        <v>#N/A</v>
      </c>
      <c r="F284" s="26" t="e">
        <f>VLOOKUP(Hoja1!F281,Data!$D$1:$E$500,2,0)</f>
        <v>#N/A</v>
      </c>
      <c r="G284" s="26">
        <f>Hoja1!G281</f>
        <v>0</v>
      </c>
      <c r="H284" s="26">
        <f>Hoja1!H281</f>
        <v>0</v>
      </c>
      <c r="I284">
        <f>Hoja1!I281</f>
        <v>0</v>
      </c>
      <c r="J284" t="e">
        <f>VLOOKUP(Hoja1!J281,Data!$G$1:$H$501,2,0)</f>
        <v>#N/A</v>
      </c>
      <c r="K284" s="21" t="e">
        <f>IF(Hoja1!M281=1,Hoja1!K281,0)</f>
        <v>#N/A</v>
      </c>
      <c r="L284" t="e">
        <f>IF(Hoja1!M281=1,Hoja1!L281:$N282,0)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IF(Hoja1!M282=1,Hoja1!A282,0)</f>
        <v>#N/A</v>
      </c>
      <c r="B285" s="26" t="e">
        <f>VLOOKUP(Hoja1!B282,Data!$A$1:$B$500,2,0)</f>
        <v>#N/A</v>
      </c>
      <c r="C285" s="26">
        <f>Hoja1!C282</f>
        <v>0</v>
      </c>
      <c r="D285">
        <f>Hoja1!D282</f>
        <v>0</v>
      </c>
      <c r="E285" s="27" t="e">
        <f>IF(Hoja1!M282=1,Hoja1!E282,0)</f>
        <v>#N/A</v>
      </c>
      <c r="F285" s="26" t="e">
        <f>VLOOKUP(Hoja1!F282,Data!$D$1:$E$500,2,0)</f>
        <v>#N/A</v>
      </c>
      <c r="G285" s="26">
        <f>Hoja1!G282</f>
        <v>0</v>
      </c>
      <c r="H285" s="26">
        <f>Hoja1!H282</f>
        <v>0</v>
      </c>
      <c r="I285">
        <f>Hoja1!I282</f>
        <v>0</v>
      </c>
      <c r="J285" t="e">
        <f>VLOOKUP(Hoja1!J282,Data!$G$1:$H$501,2,0)</f>
        <v>#N/A</v>
      </c>
      <c r="K285" s="21" t="e">
        <f>IF(Hoja1!M282=1,Hoja1!K282,0)</f>
        <v>#N/A</v>
      </c>
      <c r="L285" t="e">
        <f>IF(Hoja1!M282=1,Hoja1!L282:$N283,0)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IF(Hoja1!M283=1,Hoja1!A283,0)</f>
        <v>#N/A</v>
      </c>
      <c r="B286" s="26" t="e">
        <f>VLOOKUP(Hoja1!B283,Data!$A$1:$B$500,2,0)</f>
        <v>#N/A</v>
      </c>
      <c r="C286" s="26">
        <f>Hoja1!C283</f>
        <v>0</v>
      </c>
      <c r="D286">
        <f>Hoja1!D283</f>
        <v>0</v>
      </c>
      <c r="E286" s="27" t="e">
        <f>IF(Hoja1!M283=1,Hoja1!E283,0)</f>
        <v>#N/A</v>
      </c>
      <c r="F286" s="26" t="e">
        <f>VLOOKUP(Hoja1!F283,Data!$D$1:$E$500,2,0)</f>
        <v>#N/A</v>
      </c>
      <c r="G286" s="26">
        <f>Hoja1!G283</f>
        <v>0</v>
      </c>
      <c r="H286" s="26">
        <f>Hoja1!H283</f>
        <v>0</v>
      </c>
      <c r="I286">
        <f>Hoja1!I283</f>
        <v>0</v>
      </c>
      <c r="J286" t="e">
        <f>VLOOKUP(Hoja1!J283,Data!$G$1:$H$501,2,0)</f>
        <v>#N/A</v>
      </c>
      <c r="K286" s="21" t="e">
        <f>IF(Hoja1!M283=1,Hoja1!K283,0)</f>
        <v>#N/A</v>
      </c>
      <c r="L286" t="e">
        <f>IF(Hoja1!M283=1,Hoja1!L283:$N284,0)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IF(Hoja1!M284=1,Hoja1!A284,0)</f>
        <v>#N/A</v>
      </c>
      <c r="B287" s="26" t="e">
        <f>VLOOKUP(Hoja1!B284,Data!$A$1:$B$500,2,0)</f>
        <v>#N/A</v>
      </c>
      <c r="C287" s="26">
        <f>Hoja1!C284</f>
        <v>0</v>
      </c>
      <c r="D287">
        <f>Hoja1!D284</f>
        <v>0</v>
      </c>
      <c r="E287" s="27" t="e">
        <f>IF(Hoja1!M284=1,Hoja1!E284,0)</f>
        <v>#N/A</v>
      </c>
      <c r="F287" s="26" t="e">
        <f>VLOOKUP(Hoja1!F284,Data!$D$1:$E$500,2,0)</f>
        <v>#N/A</v>
      </c>
      <c r="G287" s="26">
        <f>Hoja1!G284</f>
        <v>0</v>
      </c>
      <c r="H287" s="26">
        <f>Hoja1!H284</f>
        <v>0</v>
      </c>
      <c r="I287">
        <f>Hoja1!I284</f>
        <v>0</v>
      </c>
      <c r="J287" t="e">
        <f>VLOOKUP(Hoja1!J284,Data!$G$1:$H$501,2,0)</f>
        <v>#N/A</v>
      </c>
      <c r="K287" s="21" t="e">
        <f>IF(Hoja1!M284=1,Hoja1!K284,0)</f>
        <v>#N/A</v>
      </c>
      <c r="L287" t="e">
        <f>IF(Hoja1!M284=1,Hoja1!L284:$N285,0)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IF(Hoja1!M285=1,Hoja1!A285,0)</f>
        <v>#N/A</v>
      </c>
      <c r="B288" s="26" t="e">
        <f>VLOOKUP(Hoja1!B285,Data!$A$1:$B$500,2,0)</f>
        <v>#N/A</v>
      </c>
      <c r="C288" s="26">
        <f>Hoja1!C285</f>
        <v>0</v>
      </c>
      <c r="D288">
        <f>Hoja1!D285</f>
        <v>0</v>
      </c>
      <c r="E288" s="27" t="e">
        <f>IF(Hoja1!M285=1,Hoja1!E285,0)</f>
        <v>#N/A</v>
      </c>
      <c r="F288" s="26" t="e">
        <f>VLOOKUP(Hoja1!F285,Data!$D$1:$E$500,2,0)</f>
        <v>#N/A</v>
      </c>
      <c r="G288" s="26">
        <f>Hoja1!G285</f>
        <v>0</v>
      </c>
      <c r="H288" s="26">
        <f>Hoja1!H285</f>
        <v>0</v>
      </c>
      <c r="I288">
        <f>Hoja1!I285</f>
        <v>0</v>
      </c>
      <c r="J288" t="e">
        <f>VLOOKUP(Hoja1!J285,Data!$G$1:$H$501,2,0)</f>
        <v>#N/A</v>
      </c>
      <c r="K288" s="21" t="e">
        <f>IF(Hoja1!M285=1,Hoja1!K285,0)</f>
        <v>#N/A</v>
      </c>
      <c r="L288" t="e">
        <f>IF(Hoja1!M285=1,Hoja1!L285:$N286,0)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IF(Hoja1!M286=1,Hoja1!A286,0)</f>
        <v>#N/A</v>
      </c>
      <c r="B289" s="26" t="e">
        <f>VLOOKUP(Hoja1!B286,Data!$A$1:$B$500,2,0)</f>
        <v>#N/A</v>
      </c>
      <c r="C289" s="26">
        <f>Hoja1!C286</f>
        <v>0</v>
      </c>
      <c r="D289">
        <f>Hoja1!D286</f>
        <v>0</v>
      </c>
      <c r="E289" s="27" t="e">
        <f>IF(Hoja1!M286=1,Hoja1!E286,0)</f>
        <v>#N/A</v>
      </c>
      <c r="F289" s="26" t="e">
        <f>VLOOKUP(Hoja1!F286,Data!$D$1:$E$500,2,0)</f>
        <v>#N/A</v>
      </c>
      <c r="G289" s="26">
        <f>Hoja1!G286</f>
        <v>0</v>
      </c>
      <c r="H289" s="26">
        <f>Hoja1!H286</f>
        <v>0</v>
      </c>
      <c r="I289">
        <f>Hoja1!I286</f>
        <v>0</v>
      </c>
      <c r="J289" t="e">
        <f>VLOOKUP(Hoja1!J286,Data!$G$1:$H$501,2,0)</f>
        <v>#N/A</v>
      </c>
      <c r="K289" s="21" t="e">
        <f>IF(Hoja1!M286=1,Hoja1!K286,0)</f>
        <v>#N/A</v>
      </c>
      <c r="L289" t="e">
        <f>IF(Hoja1!M286=1,Hoja1!L286:$N287,0)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IF(Hoja1!M287=1,Hoja1!A287,0)</f>
        <v>#N/A</v>
      </c>
      <c r="B290" s="26" t="e">
        <f>VLOOKUP(Hoja1!B287,Data!$A$1:$B$500,2,0)</f>
        <v>#N/A</v>
      </c>
      <c r="C290" s="26">
        <f>Hoja1!C287</f>
        <v>0</v>
      </c>
      <c r="D290">
        <f>Hoja1!D287</f>
        <v>0</v>
      </c>
      <c r="E290" s="27" t="e">
        <f>IF(Hoja1!M287=1,Hoja1!E287,0)</f>
        <v>#N/A</v>
      </c>
      <c r="F290" s="26" t="e">
        <f>VLOOKUP(Hoja1!F287,Data!$D$1:$E$500,2,0)</f>
        <v>#N/A</v>
      </c>
      <c r="G290" s="26">
        <f>Hoja1!G287</f>
        <v>0</v>
      </c>
      <c r="H290" s="26">
        <f>Hoja1!H287</f>
        <v>0</v>
      </c>
      <c r="I290">
        <f>Hoja1!I287</f>
        <v>0</v>
      </c>
      <c r="J290" t="e">
        <f>VLOOKUP(Hoja1!J287,Data!$G$1:$H$501,2,0)</f>
        <v>#N/A</v>
      </c>
      <c r="K290" s="21" t="e">
        <f>IF(Hoja1!M287=1,Hoja1!K287,0)</f>
        <v>#N/A</v>
      </c>
      <c r="L290" t="e">
        <f>IF(Hoja1!M287=1,Hoja1!L287:$N288,0)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IF(Hoja1!M288=1,Hoja1!A288,0)</f>
        <v>#N/A</v>
      </c>
      <c r="B291" s="26" t="e">
        <f>VLOOKUP(Hoja1!B288,Data!$A$1:$B$500,2,0)</f>
        <v>#N/A</v>
      </c>
      <c r="C291" s="26">
        <f>Hoja1!C288</f>
        <v>0</v>
      </c>
      <c r="D291">
        <f>Hoja1!D288</f>
        <v>0</v>
      </c>
      <c r="E291" s="27" t="e">
        <f>IF(Hoja1!M288=1,Hoja1!E288,0)</f>
        <v>#N/A</v>
      </c>
      <c r="F291" s="26" t="e">
        <f>VLOOKUP(Hoja1!F288,Data!$D$1:$E$500,2,0)</f>
        <v>#N/A</v>
      </c>
      <c r="G291" s="26">
        <f>Hoja1!G288</f>
        <v>0</v>
      </c>
      <c r="H291" s="26">
        <f>Hoja1!H288</f>
        <v>0</v>
      </c>
      <c r="I291">
        <f>Hoja1!I288</f>
        <v>0</v>
      </c>
      <c r="J291" t="e">
        <f>VLOOKUP(Hoja1!J288,Data!$G$1:$H$501,2,0)</f>
        <v>#N/A</v>
      </c>
      <c r="K291" s="21" t="e">
        <f>IF(Hoja1!M288=1,Hoja1!K288,0)</f>
        <v>#N/A</v>
      </c>
      <c r="L291" t="e">
        <f>IF(Hoja1!M288=1,Hoja1!L288:$N289,0)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IF(Hoja1!M289=1,Hoja1!A289,0)</f>
        <v>#N/A</v>
      </c>
      <c r="B292" s="26" t="e">
        <f>VLOOKUP(Hoja1!B289,Data!$A$1:$B$500,2,0)</f>
        <v>#N/A</v>
      </c>
      <c r="C292" s="26">
        <f>Hoja1!C289</f>
        <v>0</v>
      </c>
      <c r="D292">
        <f>Hoja1!D289</f>
        <v>0</v>
      </c>
      <c r="E292" s="27" t="e">
        <f>IF(Hoja1!M289=1,Hoja1!E289,0)</f>
        <v>#N/A</v>
      </c>
      <c r="F292" s="26" t="e">
        <f>VLOOKUP(Hoja1!F289,Data!$D$1:$E$500,2,0)</f>
        <v>#N/A</v>
      </c>
      <c r="G292" s="26">
        <f>Hoja1!G289</f>
        <v>0</v>
      </c>
      <c r="H292" s="26">
        <f>Hoja1!H289</f>
        <v>0</v>
      </c>
      <c r="I292">
        <f>Hoja1!I289</f>
        <v>0</v>
      </c>
      <c r="J292" t="e">
        <f>VLOOKUP(Hoja1!J289,Data!$G$1:$H$501,2,0)</f>
        <v>#N/A</v>
      </c>
      <c r="K292" s="21" t="e">
        <f>IF(Hoja1!M289=1,Hoja1!K289,0)</f>
        <v>#N/A</v>
      </c>
      <c r="L292" t="e">
        <f>IF(Hoja1!M289=1,Hoja1!L289:$N290,0)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IF(Hoja1!M290=1,Hoja1!A290,0)</f>
        <v>#N/A</v>
      </c>
      <c r="B293" s="26" t="e">
        <f>VLOOKUP(Hoja1!B290,Data!$A$1:$B$500,2,0)</f>
        <v>#N/A</v>
      </c>
      <c r="C293" s="26">
        <f>Hoja1!C290</f>
        <v>0</v>
      </c>
      <c r="D293">
        <f>Hoja1!D290</f>
        <v>0</v>
      </c>
      <c r="E293" s="27" t="e">
        <f>IF(Hoja1!M290=1,Hoja1!E290,0)</f>
        <v>#N/A</v>
      </c>
      <c r="F293" s="26" t="e">
        <f>VLOOKUP(Hoja1!F290,Data!$D$1:$E$500,2,0)</f>
        <v>#N/A</v>
      </c>
      <c r="G293" s="26">
        <f>Hoja1!G290</f>
        <v>0</v>
      </c>
      <c r="H293" s="26">
        <f>Hoja1!H290</f>
        <v>0</v>
      </c>
      <c r="I293">
        <f>Hoja1!I290</f>
        <v>0</v>
      </c>
      <c r="J293" t="e">
        <f>VLOOKUP(Hoja1!J290,Data!$G$1:$H$501,2,0)</f>
        <v>#N/A</v>
      </c>
      <c r="K293" s="21" t="e">
        <f>IF(Hoja1!M290=1,Hoja1!K290,0)</f>
        <v>#N/A</v>
      </c>
      <c r="L293" t="e">
        <f>IF(Hoja1!M290=1,Hoja1!L290:$N291,0)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IF(Hoja1!M291=1,Hoja1!A291,0)</f>
        <v>#N/A</v>
      </c>
      <c r="B294" s="26" t="e">
        <f>VLOOKUP(Hoja1!B291,Data!$A$1:$B$500,2,0)</f>
        <v>#N/A</v>
      </c>
      <c r="C294" s="26">
        <f>Hoja1!C291</f>
        <v>0</v>
      </c>
      <c r="D294">
        <f>Hoja1!D291</f>
        <v>0</v>
      </c>
      <c r="E294" s="27" t="e">
        <f>IF(Hoja1!M291=1,Hoja1!E291,0)</f>
        <v>#N/A</v>
      </c>
      <c r="F294" s="26" t="e">
        <f>VLOOKUP(Hoja1!F291,Data!$D$1:$E$500,2,0)</f>
        <v>#N/A</v>
      </c>
      <c r="G294" s="26">
        <f>Hoja1!G291</f>
        <v>0</v>
      </c>
      <c r="H294" s="26">
        <f>Hoja1!H291</f>
        <v>0</v>
      </c>
      <c r="I294">
        <f>Hoja1!I291</f>
        <v>0</v>
      </c>
      <c r="J294" t="e">
        <f>VLOOKUP(Hoja1!J291,Data!$G$1:$H$501,2,0)</f>
        <v>#N/A</v>
      </c>
      <c r="K294" s="21" t="e">
        <f>IF(Hoja1!M291=1,Hoja1!K291,0)</f>
        <v>#N/A</v>
      </c>
      <c r="L294" t="e">
        <f>IF(Hoja1!M291=1,Hoja1!L291:$N292,0)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IF(Hoja1!M292=1,Hoja1!A292,0)</f>
        <v>#N/A</v>
      </c>
      <c r="B295" s="26" t="e">
        <f>VLOOKUP(Hoja1!B292,Data!$A$1:$B$500,2,0)</f>
        <v>#N/A</v>
      </c>
      <c r="C295" s="26">
        <f>Hoja1!C292</f>
        <v>0</v>
      </c>
      <c r="D295">
        <f>Hoja1!D292</f>
        <v>0</v>
      </c>
      <c r="E295" s="27" t="e">
        <f>IF(Hoja1!M292=1,Hoja1!E292,0)</f>
        <v>#N/A</v>
      </c>
      <c r="F295" s="26" t="e">
        <f>VLOOKUP(Hoja1!F292,Data!$D$1:$E$500,2,0)</f>
        <v>#N/A</v>
      </c>
      <c r="G295" s="26">
        <f>Hoja1!G292</f>
        <v>0</v>
      </c>
      <c r="H295" s="26">
        <f>Hoja1!H292</f>
        <v>0</v>
      </c>
      <c r="I295">
        <f>Hoja1!I292</f>
        <v>0</v>
      </c>
      <c r="J295" t="e">
        <f>VLOOKUP(Hoja1!J292,Data!$G$1:$H$501,2,0)</f>
        <v>#N/A</v>
      </c>
      <c r="K295" s="21" t="e">
        <f>IF(Hoja1!M292=1,Hoja1!K292,0)</f>
        <v>#N/A</v>
      </c>
      <c r="L295" t="e">
        <f>IF(Hoja1!M292=1,Hoja1!L292:$N293,0)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IF(Hoja1!M293=1,Hoja1!A293,0)</f>
        <v>#N/A</v>
      </c>
      <c r="B296" s="26" t="e">
        <f>VLOOKUP(Hoja1!B293,Data!$A$1:$B$500,2,0)</f>
        <v>#N/A</v>
      </c>
      <c r="C296" s="26">
        <f>Hoja1!C293</f>
        <v>0</v>
      </c>
      <c r="D296">
        <f>Hoja1!D293</f>
        <v>0</v>
      </c>
      <c r="E296" s="27" t="e">
        <f>IF(Hoja1!M293=1,Hoja1!E293,0)</f>
        <v>#N/A</v>
      </c>
      <c r="F296" s="26" t="e">
        <f>VLOOKUP(Hoja1!F293,Data!$D$1:$E$500,2,0)</f>
        <v>#N/A</v>
      </c>
      <c r="G296" s="26">
        <f>Hoja1!G293</f>
        <v>0</v>
      </c>
      <c r="H296" s="26">
        <f>Hoja1!H293</f>
        <v>0</v>
      </c>
      <c r="I296">
        <f>Hoja1!I293</f>
        <v>0</v>
      </c>
      <c r="J296" t="e">
        <f>VLOOKUP(Hoja1!J293,Data!$G$1:$H$501,2,0)</f>
        <v>#N/A</v>
      </c>
      <c r="K296" s="21" t="e">
        <f>IF(Hoja1!M293=1,Hoja1!K293,0)</f>
        <v>#N/A</v>
      </c>
      <c r="L296" t="e">
        <f>IF(Hoja1!M293=1,Hoja1!L293:$N294,0)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IF(Hoja1!M294=1,Hoja1!A294,0)</f>
        <v>#N/A</v>
      </c>
      <c r="B297" s="26" t="e">
        <f>VLOOKUP(Hoja1!B294,Data!$A$1:$B$500,2,0)</f>
        <v>#N/A</v>
      </c>
      <c r="C297" s="26">
        <f>Hoja1!C294</f>
        <v>0</v>
      </c>
      <c r="D297">
        <f>Hoja1!D294</f>
        <v>0</v>
      </c>
      <c r="E297" s="27" t="e">
        <f>IF(Hoja1!M294=1,Hoja1!E294,0)</f>
        <v>#N/A</v>
      </c>
      <c r="F297" s="26" t="e">
        <f>VLOOKUP(Hoja1!F294,Data!$D$1:$E$500,2,0)</f>
        <v>#N/A</v>
      </c>
      <c r="G297" s="26">
        <f>Hoja1!G294</f>
        <v>0</v>
      </c>
      <c r="H297" s="26">
        <f>Hoja1!H294</f>
        <v>0</v>
      </c>
      <c r="I297">
        <f>Hoja1!I294</f>
        <v>0</v>
      </c>
      <c r="J297" t="e">
        <f>VLOOKUP(Hoja1!J294,Data!$G$1:$H$501,2,0)</f>
        <v>#N/A</v>
      </c>
      <c r="K297" s="21" t="e">
        <f>IF(Hoja1!M294=1,Hoja1!K294,0)</f>
        <v>#N/A</v>
      </c>
      <c r="L297" t="e">
        <f>IF(Hoja1!M294=1,Hoja1!L294:$N295,0)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IF(Hoja1!M295=1,Hoja1!A295,0)</f>
        <v>#N/A</v>
      </c>
      <c r="B298" s="26" t="e">
        <f>VLOOKUP(Hoja1!B295,Data!$A$1:$B$500,2,0)</f>
        <v>#N/A</v>
      </c>
      <c r="C298" s="26">
        <f>Hoja1!C295</f>
        <v>0</v>
      </c>
      <c r="D298">
        <f>Hoja1!D295</f>
        <v>0</v>
      </c>
      <c r="E298" s="27" t="e">
        <f>IF(Hoja1!M295=1,Hoja1!E295,0)</f>
        <v>#N/A</v>
      </c>
      <c r="F298" s="26" t="e">
        <f>VLOOKUP(Hoja1!F295,Data!$D$1:$E$500,2,0)</f>
        <v>#N/A</v>
      </c>
      <c r="G298" s="26">
        <f>Hoja1!G295</f>
        <v>0</v>
      </c>
      <c r="H298" s="26">
        <f>Hoja1!H295</f>
        <v>0</v>
      </c>
      <c r="I298">
        <f>Hoja1!I295</f>
        <v>0</v>
      </c>
      <c r="J298" t="e">
        <f>VLOOKUP(Hoja1!J295,Data!$G$1:$H$501,2,0)</f>
        <v>#N/A</v>
      </c>
      <c r="K298" s="21" t="e">
        <f>IF(Hoja1!M295=1,Hoja1!K295,0)</f>
        <v>#N/A</v>
      </c>
      <c r="L298" t="e">
        <f>IF(Hoja1!M295=1,Hoja1!L295:$N296,0)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IF(Hoja1!M296=1,Hoja1!A296,0)</f>
        <v>#N/A</v>
      </c>
      <c r="B299" s="26" t="e">
        <f>VLOOKUP(Hoja1!B296,Data!$A$1:$B$500,2,0)</f>
        <v>#N/A</v>
      </c>
      <c r="C299" s="26">
        <f>Hoja1!C296</f>
        <v>0</v>
      </c>
      <c r="D299">
        <f>Hoja1!D296</f>
        <v>0</v>
      </c>
      <c r="E299" s="27" t="e">
        <f>IF(Hoja1!M296=1,Hoja1!E296,0)</f>
        <v>#N/A</v>
      </c>
      <c r="F299" s="26" t="e">
        <f>VLOOKUP(Hoja1!F296,Data!$D$1:$E$500,2,0)</f>
        <v>#N/A</v>
      </c>
      <c r="G299" s="26">
        <f>Hoja1!G296</f>
        <v>0</v>
      </c>
      <c r="H299" s="26">
        <f>Hoja1!H296</f>
        <v>0</v>
      </c>
      <c r="I299">
        <f>Hoja1!I296</f>
        <v>0</v>
      </c>
      <c r="J299" t="e">
        <f>VLOOKUP(Hoja1!J296,Data!$G$1:$H$501,2,0)</f>
        <v>#N/A</v>
      </c>
      <c r="K299" s="21" t="e">
        <f>IF(Hoja1!M296=1,Hoja1!K296,0)</f>
        <v>#N/A</v>
      </c>
      <c r="L299" t="e">
        <f>IF(Hoja1!M296=1,Hoja1!L296:$N297,0)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IF(Hoja1!M297=1,Hoja1!A297,0)</f>
        <v>#N/A</v>
      </c>
      <c r="B300" s="26" t="e">
        <f>VLOOKUP(Hoja1!B297,Data!$A$1:$B$500,2,0)</f>
        <v>#N/A</v>
      </c>
      <c r="C300" s="26">
        <f>Hoja1!C297</f>
        <v>0</v>
      </c>
      <c r="D300">
        <f>Hoja1!D297</f>
        <v>0</v>
      </c>
      <c r="E300" s="27" t="e">
        <f>IF(Hoja1!M297=1,Hoja1!E297,0)</f>
        <v>#N/A</v>
      </c>
      <c r="F300" s="26" t="e">
        <f>VLOOKUP(Hoja1!F297,Data!$D$1:$E$500,2,0)</f>
        <v>#N/A</v>
      </c>
      <c r="G300" s="26">
        <f>Hoja1!G297</f>
        <v>0</v>
      </c>
      <c r="H300" s="26">
        <f>Hoja1!H297</f>
        <v>0</v>
      </c>
      <c r="I300">
        <f>Hoja1!I297</f>
        <v>0</v>
      </c>
      <c r="J300" t="e">
        <f>VLOOKUP(Hoja1!J297,Data!$G$1:$H$501,2,0)</f>
        <v>#N/A</v>
      </c>
      <c r="K300" s="21" t="e">
        <f>IF(Hoja1!M297=1,Hoja1!K297,0)</f>
        <v>#N/A</v>
      </c>
      <c r="L300" t="e">
        <f>IF(Hoja1!M297=1,Hoja1!L297:$N298,0)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IF(Hoja1!M298=1,Hoja1!A298,0)</f>
        <v>#N/A</v>
      </c>
      <c r="B301" s="26" t="e">
        <f>VLOOKUP(Hoja1!B298,Data!$A$1:$B$500,2,0)</f>
        <v>#N/A</v>
      </c>
      <c r="C301" s="26">
        <f>Hoja1!C298</f>
        <v>0</v>
      </c>
      <c r="D301">
        <f>Hoja1!D298</f>
        <v>0</v>
      </c>
      <c r="E301" s="27" t="e">
        <f>IF(Hoja1!M298=1,Hoja1!E298,0)</f>
        <v>#N/A</v>
      </c>
      <c r="F301" s="26" t="e">
        <f>VLOOKUP(Hoja1!F298,Data!$D$1:$E$500,2,0)</f>
        <v>#N/A</v>
      </c>
      <c r="G301" s="26">
        <f>Hoja1!G298</f>
        <v>0</v>
      </c>
      <c r="H301" s="26">
        <f>Hoja1!H298</f>
        <v>0</v>
      </c>
      <c r="I301">
        <f>Hoja1!I298</f>
        <v>0</v>
      </c>
      <c r="J301" t="e">
        <f>VLOOKUP(Hoja1!J298,Data!$G$1:$H$501,2,0)</f>
        <v>#N/A</v>
      </c>
      <c r="K301" s="21" t="e">
        <f>IF(Hoja1!M298=1,Hoja1!K298,0)</f>
        <v>#N/A</v>
      </c>
      <c r="L301" t="e">
        <f>IF(Hoja1!M298=1,Hoja1!L298:$N299,0)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IF(Hoja1!M299=1,Hoja1!A299,0)</f>
        <v>#N/A</v>
      </c>
      <c r="B302" s="26" t="e">
        <f>VLOOKUP(Hoja1!B299,Data!$A$1:$B$500,2,0)</f>
        <v>#N/A</v>
      </c>
      <c r="C302" s="26">
        <f>Hoja1!C299</f>
        <v>0</v>
      </c>
      <c r="D302">
        <f>Hoja1!D299</f>
        <v>0</v>
      </c>
      <c r="E302" s="27" t="e">
        <f>IF(Hoja1!M299=1,Hoja1!E299,0)</f>
        <v>#N/A</v>
      </c>
      <c r="F302" s="26" t="e">
        <f>VLOOKUP(Hoja1!F299,Data!$D$1:$E$500,2,0)</f>
        <v>#N/A</v>
      </c>
      <c r="G302" s="26">
        <f>Hoja1!G299</f>
        <v>0</v>
      </c>
      <c r="H302" s="26">
        <f>Hoja1!H299</f>
        <v>0</v>
      </c>
      <c r="I302">
        <f>Hoja1!I299</f>
        <v>0</v>
      </c>
      <c r="J302" t="e">
        <f>VLOOKUP(Hoja1!J299,Data!$G$1:$H$501,2,0)</f>
        <v>#N/A</v>
      </c>
      <c r="K302" s="21" t="e">
        <f>IF(Hoja1!M299=1,Hoja1!K299,0)</f>
        <v>#N/A</v>
      </c>
      <c r="L302" t="e">
        <f>IF(Hoja1!M299=1,Hoja1!L299:$N300,0)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IF(Hoja1!M300=1,Hoja1!A300,0)</f>
        <v>#N/A</v>
      </c>
      <c r="B303" s="26" t="e">
        <f>VLOOKUP(Hoja1!B300,Data!$A$1:$B$500,2,0)</f>
        <v>#N/A</v>
      </c>
      <c r="C303" s="26">
        <f>Hoja1!C300</f>
        <v>0</v>
      </c>
      <c r="D303">
        <f>Hoja1!D300</f>
        <v>0</v>
      </c>
      <c r="E303" s="27" t="e">
        <f>IF(Hoja1!M300=1,Hoja1!E300,0)</f>
        <v>#N/A</v>
      </c>
      <c r="F303" s="26" t="e">
        <f>VLOOKUP(Hoja1!F300,Data!$D$1:$E$500,2,0)</f>
        <v>#N/A</v>
      </c>
      <c r="G303" s="26">
        <f>Hoja1!G300</f>
        <v>0</v>
      </c>
      <c r="H303" s="26">
        <f>Hoja1!H300</f>
        <v>0</v>
      </c>
      <c r="I303">
        <f>Hoja1!I300</f>
        <v>0</v>
      </c>
      <c r="J303" t="e">
        <f>VLOOKUP(Hoja1!J300,Data!$G$1:$H$501,2,0)</f>
        <v>#N/A</v>
      </c>
      <c r="K303" s="21" t="e">
        <f>IF(Hoja1!M300=1,Hoja1!K300,0)</f>
        <v>#N/A</v>
      </c>
      <c r="L303" t="e">
        <f>IF(Hoja1!M300=1,Hoja1!L300:$N301,0)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IF(Hoja1!M301=1,Hoja1!A301,0)</f>
        <v>#N/A</v>
      </c>
      <c r="B304" s="26" t="e">
        <f>VLOOKUP(Hoja1!B301,Data!$A$1:$B$500,2,0)</f>
        <v>#N/A</v>
      </c>
      <c r="C304" s="26">
        <f>Hoja1!C301</f>
        <v>0</v>
      </c>
      <c r="D304">
        <f>Hoja1!D301</f>
        <v>0</v>
      </c>
      <c r="E304" s="27" t="e">
        <f>IF(Hoja1!M301=1,Hoja1!E301,0)</f>
        <v>#N/A</v>
      </c>
      <c r="F304" s="26" t="e">
        <f>VLOOKUP(Hoja1!F301,Data!$D$1:$E$500,2,0)</f>
        <v>#N/A</v>
      </c>
      <c r="G304" s="26">
        <f>Hoja1!G301</f>
        <v>0</v>
      </c>
      <c r="H304" s="26">
        <f>Hoja1!H301</f>
        <v>0</v>
      </c>
      <c r="I304">
        <f>Hoja1!I301</f>
        <v>0</v>
      </c>
      <c r="J304" t="e">
        <f>VLOOKUP(Hoja1!J301,Data!$G$1:$H$501,2,0)</f>
        <v>#N/A</v>
      </c>
      <c r="K304" s="21" t="e">
        <f>IF(Hoja1!M301=1,Hoja1!K301,0)</f>
        <v>#N/A</v>
      </c>
      <c r="L304" t="e">
        <f>IF(Hoja1!M301=1,Hoja1!L301:$N302,0)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IF(Hoja1!M302=1,Hoja1!A302,0)</f>
        <v>#N/A</v>
      </c>
      <c r="B305" s="26" t="e">
        <f>VLOOKUP(Hoja1!B302,Data!$A$1:$B$500,2,0)</f>
        <v>#N/A</v>
      </c>
      <c r="C305" s="26">
        <f>Hoja1!C302</f>
        <v>0</v>
      </c>
      <c r="D305">
        <f>Hoja1!D302</f>
        <v>0</v>
      </c>
      <c r="E305" s="27" t="e">
        <f>IF(Hoja1!M302=1,Hoja1!E302,0)</f>
        <v>#N/A</v>
      </c>
      <c r="F305" s="26" t="e">
        <f>VLOOKUP(Hoja1!F302,Data!$D$1:$E$500,2,0)</f>
        <v>#N/A</v>
      </c>
      <c r="G305" s="26">
        <f>Hoja1!G302</f>
        <v>0</v>
      </c>
      <c r="H305" s="26">
        <f>Hoja1!H302</f>
        <v>0</v>
      </c>
      <c r="I305">
        <f>Hoja1!I302</f>
        <v>0</v>
      </c>
      <c r="J305" t="e">
        <f>VLOOKUP(Hoja1!J302,Data!$G$1:$H$501,2,0)</f>
        <v>#N/A</v>
      </c>
      <c r="K305" s="21" t="e">
        <f>IF(Hoja1!M302=1,Hoja1!K302,0)</f>
        <v>#N/A</v>
      </c>
      <c r="L305" t="e">
        <f>IF(Hoja1!M302=1,Hoja1!L302:$N303,0)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IF(Hoja1!M303=1,Hoja1!A303,0)</f>
        <v>#N/A</v>
      </c>
      <c r="B306" s="26" t="e">
        <f>VLOOKUP(Hoja1!B303,Data!$A$1:$B$500,2,0)</f>
        <v>#N/A</v>
      </c>
      <c r="C306" s="26">
        <f>Hoja1!C303</f>
        <v>0</v>
      </c>
      <c r="D306">
        <f>Hoja1!D303</f>
        <v>0</v>
      </c>
      <c r="E306" s="27" t="e">
        <f>IF(Hoja1!M303=1,Hoja1!E303,0)</f>
        <v>#N/A</v>
      </c>
      <c r="F306" s="26" t="e">
        <f>VLOOKUP(Hoja1!F303,Data!$D$1:$E$500,2,0)</f>
        <v>#N/A</v>
      </c>
      <c r="G306" s="26">
        <f>Hoja1!G303</f>
        <v>0</v>
      </c>
      <c r="H306" s="26">
        <f>Hoja1!H303</f>
        <v>0</v>
      </c>
      <c r="I306">
        <f>Hoja1!I303</f>
        <v>0</v>
      </c>
      <c r="J306" t="e">
        <f>VLOOKUP(Hoja1!J303,Data!$G$1:$H$501,2,0)</f>
        <v>#N/A</v>
      </c>
      <c r="K306" s="21" t="e">
        <f>IF(Hoja1!M303=1,Hoja1!K303,0)</f>
        <v>#N/A</v>
      </c>
      <c r="L306" t="e">
        <f>IF(Hoja1!M303=1,Hoja1!L303:$N304,0)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IF(Hoja1!M304=1,Hoja1!A304,0)</f>
        <v>#N/A</v>
      </c>
      <c r="B307" s="26" t="e">
        <f>VLOOKUP(Hoja1!B304,Data!$A$1:$B$500,2,0)</f>
        <v>#N/A</v>
      </c>
      <c r="C307" s="26">
        <f>Hoja1!C304</f>
        <v>0</v>
      </c>
      <c r="D307">
        <f>Hoja1!D304</f>
        <v>0</v>
      </c>
      <c r="E307" s="27" t="e">
        <f>IF(Hoja1!M304=1,Hoja1!E304,0)</f>
        <v>#N/A</v>
      </c>
      <c r="F307" s="26" t="e">
        <f>VLOOKUP(Hoja1!F304,Data!$D$1:$E$500,2,0)</f>
        <v>#N/A</v>
      </c>
      <c r="G307" s="26">
        <f>Hoja1!G304</f>
        <v>0</v>
      </c>
      <c r="H307" s="26">
        <f>Hoja1!H304</f>
        <v>0</v>
      </c>
      <c r="I307">
        <f>Hoja1!I304</f>
        <v>0</v>
      </c>
      <c r="J307" t="e">
        <f>VLOOKUP(Hoja1!J304,Data!$G$1:$H$501,2,0)</f>
        <v>#N/A</v>
      </c>
      <c r="K307" s="21" t="e">
        <f>IF(Hoja1!M304=1,Hoja1!K304,0)</f>
        <v>#N/A</v>
      </c>
      <c r="L307" t="e">
        <f>IF(Hoja1!M304=1,Hoja1!L304:$N305,0)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IF(Hoja1!M305=1,Hoja1!A305,0)</f>
        <v>#N/A</v>
      </c>
      <c r="B308" s="26" t="e">
        <f>VLOOKUP(Hoja1!B305,Data!$A$1:$B$500,2,0)</f>
        <v>#N/A</v>
      </c>
      <c r="C308" s="26">
        <f>Hoja1!C305</f>
        <v>0</v>
      </c>
      <c r="D308">
        <f>Hoja1!D305</f>
        <v>0</v>
      </c>
      <c r="E308" s="27" t="e">
        <f>IF(Hoja1!M305=1,Hoja1!E305,0)</f>
        <v>#N/A</v>
      </c>
      <c r="F308" s="26" t="e">
        <f>VLOOKUP(Hoja1!F305,Data!$D$1:$E$500,2,0)</f>
        <v>#N/A</v>
      </c>
      <c r="G308" s="26">
        <f>Hoja1!G305</f>
        <v>0</v>
      </c>
      <c r="H308" s="26">
        <f>Hoja1!H305</f>
        <v>0</v>
      </c>
      <c r="I308">
        <f>Hoja1!I305</f>
        <v>0</v>
      </c>
      <c r="J308" t="e">
        <f>VLOOKUP(Hoja1!J305,Data!$G$1:$H$501,2,0)</f>
        <v>#N/A</v>
      </c>
      <c r="K308" s="21" t="e">
        <f>IF(Hoja1!M305=1,Hoja1!K305,0)</f>
        <v>#N/A</v>
      </c>
      <c r="L308" t="e">
        <f>IF(Hoja1!M305=1,Hoja1!L305:$N306,0)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IF(Hoja1!M306=1,Hoja1!A306,0)</f>
        <v>#N/A</v>
      </c>
      <c r="B309" s="26" t="e">
        <f>VLOOKUP(Hoja1!B306,Data!$A$1:$B$500,2,0)</f>
        <v>#N/A</v>
      </c>
      <c r="C309" s="26">
        <f>Hoja1!C306</f>
        <v>0</v>
      </c>
      <c r="D309">
        <f>Hoja1!D306</f>
        <v>0</v>
      </c>
      <c r="E309" s="27" t="e">
        <f>IF(Hoja1!M306=1,Hoja1!E306,0)</f>
        <v>#N/A</v>
      </c>
      <c r="F309" s="26" t="e">
        <f>VLOOKUP(Hoja1!F306,Data!$D$1:$E$500,2,0)</f>
        <v>#N/A</v>
      </c>
      <c r="G309" s="26">
        <f>Hoja1!G306</f>
        <v>0</v>
      </c>
      <c r="H309" s="26">
        <f>Hoja1!H306</f>
        <v>0</v>
      </c>
      <c r="I309">
        <f>Hoja1!I306</f>
        <v>0</v>
      </c>
      <c r="J309" t="e">
        <f>VLOOKUP(Hoja1!J306,Data!$G$1:$H$501,2,0)</f>
        <v>#N/A</v>
      </c>
      <c r="K309" s="21" t="e">
        <f>IF(Hoja1!M306=1,Hoja1!K306,0)</f>
        <v>#N/A</v>
      </c>
      <c r="L309" t="e">
        <f>IF(Hoja1!M306=1,Hoja1!L306:$N307,0)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IF(Hoja1!M307=1,Hoja1!A307,0)</f>
        <v>#N/A</v>
      </c>
      <c r="B310" s="26" t="e">
        <f>VLOOKUP(Hoja1!B307,Data!$A$1:$B$500,2,0)</f>
        <v>#N/A</v>
      </c>
      <c r="C310" s="26">
        <f>Hoja1!C307</f>
        <v>0</v>
      </c>
      <c r="D310">
        <f>Hoja1!D307</f>
        <v>0</v>
      </c>
      <c r="E310" s="27" t="e">
        <f>IF(Hoja1!M307=1,Hoja1!E307,0)</f>
        <v>#N/A</v>
      </c>
      <c r="F310" s="26" t="e">
        <f>VLOOKUP(Hoja1!F307,Data!$D$1:$E$500,2,0)</f>
        <v>#N/A</v>
      </c>
      <c r="G310" s="26">
        <f>Hoja1!G307</f>
        <v>0</v>
      </c>
      <c r="H310" s="26">
        <f>Hoja1!H307</f>
        <v>0</v>
      </c>
      <c r="I310">
        <f>Hoja1!I307</f>
        <v>0</v>
      </c>
      <c r="J310" t="e">
        <f>VLOOKUP(Hoja1!J307,Data!$G$1:$H$501,2,0)</f>
        <v>#N/A</v>
      </c>
      <c r="K310" s="21" t="e">
        <f>IF(Hoja1!M307=1,Hoja1!K307,0)</f>
        <v>#N/A</v>
      </c>
      <c r="L310" t="e">
        <f>IF(Hoja1!M307=1,Hoja1!L307:$N308,0)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IF(Hoja1!M308=1,Hoja1!A308,0)</f>
        <v>#N/A</v>
      </c>
      <c r="B311" s="26" t="e">
        <f>VLOOKUP(Hoja1!B308,Data!$A$1:$B$500,2,0)</f>
        <v>#N/A</v>
      </c>
      <c r="C311" s="26">
        <f>Hoja1!C308</f>
        <v>0</v>
      </c>
      <c r="D311">
        <f>Hoja1!D308</f>
        <v>0</v>
      </c>
      <c r="E311" s="27" t="e">
        <f>IF(Hoja1!M308=1,Hoja1!E308,0)</f>
        <v>#N/A</v>
      </c>
      <c r="F311" s="26" t="e">
        <f>VLOOKUP(Hoja1!F308,Data!$D$1:$E$500,2,0)</f>
        <v>#N/A</v>
      </c>
      <c r="G311" s="26">
        <f>Hoja1!G308</f>
        <v>0</v>
      </c>
      <c r="H311" s="26">
        <f>Hoja1!H308</f>
        <v>0</v>
      </c>
      <c r="I311">
        <f>Hoja1!I308</f>
        <v>0</v>
      </c>
      <c r="J311" t="e">
        <f>VLOOKUP(Hoja1!J308,Data!$G$1:$H$501,2,0)</f>
        <v>#N/A</v>
      </c>
      <c r="K311" s="21" t="e">
        <f>IF(Hoja1!M308=1,Hoja1!K308,0)</f>
        <v>#N/A</v>
      </c>
      <c r="L311" t="e">
        <f>IF(Hoja1!M308=1,Hoja1!L308:$N309,0)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IF(Hoja1!M309=1,Hoja1!A309,0)</f>
        <v>#N/A</v>
      </c>
      <c r="B312" s="26" t="e">
        <f>VLOOKUP(Hoja1!B309,Data!$A$1:$B$500,2,0)</f>
        <v>#N/A</v>
      </c>
      <c r="C312" s="26">
        <f>Hoja1!C309</f>
        <v>0</v>
      </c>
      <c r="D312">
        <f>Hoja1!D309</f>
        <v>0</v>
      </c>
      <c r="E312" s="27" t="e">
        <f>IF(Hoja1!M309=1,Hoja1!E309,0)</f>
        <v>#N/A</v>
      </c>
      <c r="F312" s="26" t="e">
        <f>VLOOKUP(Hoja1!F309,Data!$D$1:$E$500,2,0)</f>
        <v>#N/A</v>
      </c>
      <c r="G312" s="26">
        <f>Hoja1!G309</f>
        <v>0</v>
      </c>
      <c r="H312" s="26">
        <f>Hoja1!H309</f>
        <v>0</v>
      </c>
      <c r="I312">
        <f>Hoja1!I309</f>
        <v>0</v>
      </c>
      <c r="J312" t="e">
        <f>VLOOKUP(Hoja1!J309,Data!$G$1:$H$501,2,0)</f>
        <v>#N/A</v>
      </c>
      <c r="K312" s="21" t="e">
        <f>IF(Hoja1!M309=1,Hoja1!K309,0)</f>
        <v>#N/A</v>
      </c>
      <c r="L312" t="e">
        <f>IF(Hoja1!M309=1,Hoja1!L309:$N310,0)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IF(Hoja1!M310=1,Hoja1!A310,0)</f>
        <v>#N/A</v>
      </c>
      <c r="B313" s="26" t="e">
        <f>VLOOKUP(Hoja1!B310,Data!$A$1:$B$500,2,0)</f>
        <v>#N/A</v>
      </c>
      <c r="C313" s="26">
        <f>Hoja1!C310</f>
        <v>0</v>
      </c>
      <c r="D313">
        <f>Hoja1!D310</f>
        <v>0</v>
      </c>
      <c r="E313" s="27" t="e">
        <f>IF(Hoja1!M310=1,Hoja1!E310,0)</f>
        <v>#N/A</v>
      </c>
      <c r="F313" s="26" t="e">
        <f>VLOOKUP(Hoja1!F310,Data!$D$1:$E$500,2,0)</f>
        <v>#N/A</v>
      </c>
      <c r="G313" s="26">
        <f>Hoja1!G310</f>
        <v>0</v>
      </c>
      <c r="H313" s="26">
        <f>Hoja1!H310</f>
        <v>0</v>
      </c>
      <c r="I313">
        <f>Hoja1!I310</f>
        <v>0</v>
      </c>
      <c r="J313" t="e">
        <f>VLOOKUP(Hoja1!J310,Data!$G$1:$H$501,2,0)</f>
        <v>#N/A</v>
      </c>
      <c r="K313" s="21" t="e">
        <f>IF(Hoja1!M310=1,Hoja1!K310,0)</f>
        <v>#N/A</v>
      </c>
      <c r="L313" t="e">
        <f>IF(Hoja1!M310=1,Hoja1!L310:$N311,0)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IF(Hoja1!M311=1,Hoja1!A311,0)</f>
        <v>#N/A</v>
      </c>
      <c r="B314" s="26" t="e">
        <f>VLOOKUP(Hoja1!B311,Data!$A$1:$B$500,2,0)</f>
        <v>#N/A</v>
      </c>
      <c r="C314" s="26">
        <f>Hoja1!C311</f>
        <v>0</v>
      </c>
      <c r="D314">
        <f>Hoja1!D311</f>
        <v>0</v>
      </c>
      <c r="E314" s="27" t="e">
        <f>IF(Hoja1!M311=1,Hoja1!E311,0)</f>
        <v>#N/A</v>
      </c>
      <c r="F314" s="26" t="e">
        <f>VLOOKUP(Hoja1!F311,Data!$D$1:$E$500,2,0)</f>
        <v>#N/A</v>
      </c>
      <c r="G314" s="26">
        <f>Hoja1!G311</f>
        <v>0</v>
      </c>
      <c r="H314" s="26">
        <f>Hoja1!H311</f>
        <v>0</v>
      </c>
      <c r="I314">
        <f>Hoja1!I311</f>
        <v>0</v>
      </c>
      <c r="J314" t="e">
        <f>VLOOKUP(Hoja1!J311,Data!$G$1:$H$501,2,0)</f>
        <v>#N/A</v>
      </c>
      <c r="K314" s="21" t="e">
        <f>IF(Hoja1!M311=1,Hoja1!K311,0)</f>
        <v>#N/A</v>
      </c>
      <c r="L314" t="e">
        <f>IF(Hoja1!M311=1,Hoja1!L311:$N312,0)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IF(Hoja1!M312=1,Hoja1!A312,0)</f>
        <v>#N/A</v>
      </c>
      <c r="B315" s="26" t="e">
        <f>VLOOKUP(Hoja1!B312,Data!$A$1:$B$500,2,0)</f>
        <v>#N/A</v>
      </c>
      <c r="C315" s="26">
        <f>Hoja1!C312</f>
        <v>0</v>
      </c>
      <c r="D315">
        <f>Hoja1!D312</f>
        <v>0</v>
      </c>
      <c r="E315" s="27" t="e">
        <f>IF(Hoja1!M312=1,Hoja1!E312,0)</f>
        <v>#N/A</v>
      </c>
      <c r="F315" s="26" t="e">
        <f>VLOOKUP(Hoja1!F312,Data!$D$1:$E$500,2,0)</f>
        <v>#N/A</v>
      </c>
      <c r="G315" s="26">
        <f>Hoja1!G312</f>
        <v>0</v>
      </c>
      <c r="H315" s="26">
        <f>Hoja1!H312</f>
        <v>0</v>
      </c>
      <c r="I315">
        <f>Hoja1!I312</f>
        <v>0</v>
      </c>
      <c r="J315" t="e">
        <f>VLOOKUP(Hoja1!J312,Data!$G$1:$H$501,2,0)</f>
        <v>#N/A</v>
      </c>
      <c r="K315" s="21" t="e">
        <f>IF(Hoja1!M312=1,Hoja1!K312,0)</f>
        <v>#N/A</v>
      </c>
      <c r="L315" t="e">
        <f>IF(Hoja1!M312=1,Hoja1!L312:$N313,0)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IF(Hoja1!M313=1,Hoja1!A313,0)</f>
        <v>#N/A</v>
      </c>
      <c r="B316" s="26" t="e">
        <f>VLOOKUP(Hoja1!B313,Data!$A$1:$B$500,2,0)</f>
        <v>#N/A</v>
      </c>
      <c r="C316" s="26">
        <f>Hoja1!C313</f>
        <v>0</v>
      </c>
      <c r="D316">
        <f>Hoja1!D313</f>
        <v>0</v>
      </c>
      <c r="E316" s="27" t="e">
        <f>IF(Hoja1!M313=1,Hoja1!E313,0)</f>
        <v>#N/A</v>
      </c>
      <c r="F316" s="26" t="e">
        <f>VLOOKUP(Hoja1!F313,Data!$D$1:$E$500,2,0)</f>
        <v>#N/A</v>
      </c>
      <c r="G316" s="26">
        <f>Hoja1!G313</f>
        <v>0</v>
      </c>
      <c r="H316" s="26">
        <f>Hoja1!H313</f>
        <v>0</v>
      </c>
      <c r="I316">
        <f>Hoja1!I313</f>
        <v>0</v>
      </c>
      <c r="J316" t="e">
        <f>VLOOKUP(Hoja1!J313,Data!$G$1:$H$501,2,0)</f>
        <v>#N/A</v>
      </c>
      <c r="K316" s="21" t="e">
        <f>IF(Hoja1!M313=1,Hoja1!K313,0)</f>
        <v>#N/A</v>
      </c>
      <c r="L316" t="e">
        <f>IF(Hoja1!M313=1,Hoja1!L313:$N314,0)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IF(Hoja1!M314=1,Hoja1!A314,0)</f>
        <v>#N/A</v>
      </c>
      <c r="B317" s="26" t="e">
        <f>VLOOKUP(Hoja1!B314,Data!$A$1:$B$500,2,0)</f>
        <v>#N/A</v>
      </c>
      <c r="C317" s="26">
        <f>Hoja1!C314</f>
        <v>0</v>
      </c>
      <c r="D317">
        <f>Hoja1!D314</f>
        <v>0</v>
      </c>
      <c r="E317" s="27" t="e">
        <f>IF(Hoja1!M314=1,Hoja1!E314,0)</f>
        <v>#N/A</v>
      </c>
      <c r="F317" s="26" t="e">
        <f>VLOOKUP(Hoja1!F314,Data!$D$1:$E$500,2,0)</f>
        <v>#N/A</v>
      </c>
      <c r="G317" s="26">
        <f>Hoja1!G314</f>
        <v>0</v>
      </c>
      <c r="H317" s="26">
        <f>Hoja1!H314</f>
        <v>0</v>
      </c>
      <c r="I317">
        <f>Hoja1!I314</f>
        <v>0</v>
      </c>
      <c r="J317" t="e">
        <f>VLOOKUP(Hoja1!J314,Data!$G$1:$H$501,2,0)</f>
        <v>#N/A</v>
      </c>
      <c r="K317" s="21" t="e">
        <f>IF(Hoja1!M314=1,Hoja1!K314,0)</f>
        <v>#N/A</v>
      </c>
      <c r="L317" t="e">
        <f>IF(Hoja1!M314=1,Hoja1!L314:$N315,0)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IF(Hoja1!M315=1,Hoja1!A315,0)</f>
        <v>#N/A</v>
      </c>
      <c r="B318" s="26" t="e">
        <f>VLOOKUP(Hoja1!B315,Data!$A$1:$B$500,2,0)</f>
        <v>#N/A</v>
      </c>
      <c r="C318" s="26">
        <f>Hoja1!C315</f>
        <v>0</v>
      </c>
      <c r="D318">
        <f>Hoja1!D315</f>
        <v>0</v>
      </c>
      <c r="E318" s="27" t="e">
        <f>IF(Hoja1!M315=1,Hoja1!E315,0)</f>
        <v>#N/A</v>
      </c>
      <c r="F318" s="26" t="e">
        <f>VLOOKUP(Hoja1!F315,Data!$D$1:$E$500,2,0)</f>
        <v>#N/A</v>
      </c>
      <c r="G318" s="26">
        <f>Hoja1!G315</f>
        <v>0</v>
      </c>
      <c r="H318" s="26">
        <f>Hoja1!H315</f>
        <v>0</v>
      </c>
      <c r="I318">
        <f>Hoja1!I315</f>
        <v>0</v>
      </c>
      <c r="J318" t="e">
        <f>VLOOKUP(Hoja1!J315,Data!$G$1:$H$501,2,0)</f>
        <v>#N/A</v>
      </c>
      <c r="K318" s="21" t="e">
        <f>IF(Hoja1!M315=1,Hoja1!K315,0)</f>
        <v>#N/A</v>
      </c>
      <c r="L318" t="e">
        <f>IF(Hoja1!M315=1,Hoja1!L315:$N316,0)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IF(Hoja1!M316=1,Hoja1!A316,0)</f>
        <v>#N/A</v>
      </c>
      <c r="B319" s="26" t="e">
        <f>VLOOKUP(Hoja1!B316,Data!$A$1:$B$500,2,0)</f>
        <v>#N/A</v>
      </c>
      <c r="C319" s="26">
        <f>Hoja1!C316</f>
        <v>0</v>
      </c>
      <c r="D319">
        <f>Hoja1!D316</f>
        <v>0</v>
      </c>
      <c r="E319" s="27" t="e">
        <f>IF(Hoja1!M316=1,Hoja1!E316,0)</f>
        <v>#N/A</v>
      </c>
      <c r="F319" s="26" t="e">
        <f>VLOOKUP(Hoja1!F316,Data!$D$1:$E$500,2,0)</f>
        <v>#N/A</v>
      </c>
      <c r="G319" s="26">
        <f>Hoja1!G316</f>
        <v>0</v>
      </c>
      <c r="H319" s="26">
        <f>Hoja1!H316</f>
        <v>0</v>
      </c>
      <c r="I319">
        <f>Hoja1!I316</f>
        <v>0</v>
      </c>
      <c r="J319" t="e">
        <f>VLOOKUP(Hoja1!J316,Data!$G$1:$H$501,2,0)</f>
        <v>#N/A</v>
      </c>
      <c r="K319" s="21" t="e">
        <f>IF(Hoja1!M316=1,Hoja1!K316,0)</f>
        <v>#N/A</v>
      </c>
      <c r="L319" t="e">
        <f>IF(Hoja1!M316=1,Hoja1!L316:$N317,0)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IF(Hoja1!M317=1,Hoja1!A317,0)</f>
        <v>#N/A</v>
      </c>
      <c r="B320" s="26" t="e">
        <f>VLOOKUP(Hoja1!B317,Data!$A$1:$B$500,2,0)</f>
        <v>#N/A</v>
      </c>
      <c r="C320" s="26">
        <f>Hoja1!C317</f>
        <v>0</v>
      </c>
      <c r="D320">
        <f>Hoja1!D317</f>
        <v>0</v>
      </c>
      <c r="E320" s="27" t="e">
        <f>IF(Hoja1!M317=1,Hoja1!E317,0)</f>
        <v>#N/A</v>
      </c>
      <c r="F320" s="26" t="e">
        <f>VLOOKUP(Hoja1!F317,Data!$D$1:$E$500,2,0)</f>
        <v>#N/A</v>
      </c>
      <c r="G320" s="26">
        <f>Hoja1!G317</f>
        <v>0</v>
      </c>
      <c r="H320" s="26">
        <f>Hoja1!H317</f>
        <v>0</v>
      </c>
      <c r="I320">
        <f>Hoja1!I317</f>
        <v>0</v>
      </c>
      <c r="J320" t="e">
        <f>VLOOKUP(Hoja1!J317,Data!$G$1:$H$501,2,0)</f>
        <v>#N/A</v>
      </c>
      <c r="K320" s="21" t="e">
        <f>IF(Hoja1!M317=1,Hoja1!K317,0)</f>
        <v>#N/A</v>
      </c>
      <c r="L320" t="e">
        <f>IF(Hoja1!M317=1,Hoja1!L317:$N318,0)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IF(Hoja1!M318=1,Hoja1!A318,0)</f>
        <v>#N/A</v>
      </c>
      <c r="B321" s="26" t="e">
        <f>VLOOKUP(Hoja1!B318,Data!$A$1:$B$500,2,0)</f>
        <v>#N/A</v>
      </c>
      <c r="C321" s="26">
        <f>Hoja1!C318</f>
        <v>0</v>
      </c>
      <c r="D321">
        <f>Hoja1!D318</f>
        <v>0</v>
      </c>
      <c r="E321" s="27" t="e">
        <f>IF(Hoja1!M318=1,Hoja1!E318,0)</f>
        <v>#N/A</v>
      </c>
      <c r="F321" s="26" t="e">
        <f>VLOOKUP(Hoja1!F318,Data!$D$1:$E$500,2,0)</f>
        <v>#N/A</v>
      </c>
      <c r="G321" s="26">
        <f>Hoja1!G318</f>
        <v>0</v>
      </c>
      <c r="H321" s="26">
        <f>Hoja1!H318</f>
        <v>0</v>
      </c>
      <c r="I321">
        <f>Hoja1!I318</f>
        <v>0</v>
      </c>
      <c r="J321" t="e">
        <f>VLOOKUP(Hoja1!J318,Data!$G$1:$H$501,2,0)</f>
        <v>#N/A</v>
      </c>
      <c r="K321" s="21" t="e">
        <f>IF(Hoja1!M318=1,Hoja1!K318,0)</f>
        <v>#N/A</v>
      </c>
      <c r="L321" t="e">
        <f>IF(Hoja1!M318=1,Hoja1!L318:$N319,0)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IF(Hoja1!M319=1,Hoja1!A319,0)</f>
        <v>#N/A</v>
      </c>
      <c r="B322" s="26" t="e">
        <f>VLOOKUP(Hoja1!B319,Data!$A$1:$B$500,2,0)</f>
        <v>#N/A</v>
      </c>
      <c r="C322" s="26">
        <f>Hoja1!C319</f>
        <v>0</v>
      </c>
      <c r="D322">
        <f>Hoja1!D319</f>
        <v>0</v>
      </c>
      <c r="E322" s="27" t="e">
        <f>IF(Hoja1!M319=1,Hoja1!E319,0)</f>
        <v>#N/A</v>
      </c>
      <c r="F322" s="26" t="e">
        <f>VLOOKUP(Hoja1!F319,Data!$D$1:$E$500,2,0)</f>
        <v>#N/A</v>
      </c>
      <c r="G322" s="26">
        <f>Hoja1!G319</f>
        <v>0</v>
      </c>
      <c r="H322" s="26">
        <f>Hoja1!H319</f>
        <v>0</v>
      </c>
      <c r="I322">
        <f>Hoja1!I319</f>
        <v>0</v>
      </c>
      <c r="J322" t="e">
        <f>VLOOKUP(Hoja1!J319,Data!$G$1:$H$501,2,0)</f>
        <v>#N/A</v>
      </c>
      <c r="K322" s="21" t="e">
        <f>IF(Hoja1!M319=1,Hoja1!K319,0)</f>
        <v>#N/A</v>
      </c>
      <c r="L322" t="e">
        <f>IF(Hoja1!M319=1,Hoja1!L319:$N320,0)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IF(Hoja1!M320=1,Hoja1!A320,0)</f>
        <v>#N/A</v>
      </c>
      <c r="B323" s="26" t="e">
        <f>VLOOKUP(Hoja1!B320,Data!$A$1:$B$500,2,0)</f>
        <v>#N/A</v>
      </c>
      <c r="C323" s="26">
        <f>Hoja1!C320</f>
        <v>0</v>
      </c>
      <c r="D323">
        <f>Hoja1!D320</f>
        <v>0</v>
      </c>
      <c r="E323" s="27" t="e">
        <f>IF(Hoja1!M320=1,Hoja1!E320,0)</f>
        <v>#N/A</v>
      </c>
      <c r="F323" s="26" t="e">
        <f>VLOOKUP(Hoja1!F320,Data!$D$1:$E$500,2,0)</f>
        <v>#N/A</v>
      </c>
      <c r="G323" s="26">
        <f>Hoja1!G320</f>
        <v>0</v>
      </c>
      <c r="H323" s="26">
        <f>Hoja1!H320</f>
        <v>0</v>
      </c>
      <c r="I323">
        <f>Hoja1!I320</f>
        <v>0</v>
      </c>
      <c r="J323" t="e">
        <f>VLOOKUP(Hoja1!J320,Data!$G$1:$H$501,2,0)</f>
        <v>#N/A</v>
      </c>
      <c r="K323" s="21" t="e">
        <f>IF(Hoja1!M320=1,Hoja1!K320,0)</f>
        <v>#N/A</v>
      </c>
      <c r="L323" t="e">
        <f>IF(Hoja1!M320=1,Hoja1!L320:$N321,0)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IF(Hoja1!M321=1,Hoja1!A321,0)</f>
        <v>#N/A</v>
      </c>
      <c r="B324" s="26" t="e">
        <f>VLOOKUP(Hoja1!B321,Data!$A$1:$B$500,2,0)</f>
        <v>#N/A</v>
      </c>
      <c r="C324" s="26">
        <f>Hoja1!C321</f>
        <v>0</v>
      </c>
      <c r="D324">
        <f>Hoja1!D321</f>
        <v>0</v>
      </c>
      <c r="E324" s="27" t="e">
        <f>IF(Hoja1!M321=1,Hoja1!E321,0)</f>
        <v>#N/A</v>
      </c>
      <c r="F324" s="26" t="e">
        <f>VLOOKUP(Hoja1!F321,Data!$D$1:$E$500,2,0)</f>
        <v>#N/A</v>
      </c>
      <c r="G324" s="26">
        <f>Hoja1!G321</f>
        <v>0</v>
      </c>
      <c r="H324" s="26">
        <f>Hoja1!H321</f>
        <v>0</v>
      </c>
      <c r="I324">
        <f>Hoja1!I321</f>
        <v>0</v>
      </c>
      <c r="J324" t="e">
        <f>VLOOKUP(Hoja1!J321,Data!$G$1:$H$501,2,0)</f>
        <v>#N/A</v>
      </c>
      <c r="K324" s="21" t="e">
        <f>IF(Hoja1!M321=1,Hoja1!K321,0)</f>
        <v>#N/A</v>
      </c>
      <c r="L324" t="e">
        <f>IF(Hoja1!M321=1,Hoja1!L321:$N322,0)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IF(Hoja1!M322=1,Hoja1!A322,0)</f>
        <v>#N/A</v>
      </c>
      <c r="B325" s="26" t="e">
        <f>VLOOKUP(Hoja1!B322,Data!$A$1:$B$500,2,0)</f>
        <v>#N/A</v>
      </c>
      <c r="C325" s="26">
        <f>Hoja1!C322</f>
        <v>0</v>
      </c>
      <c r="D325">
        <f>Hoja1!D322</f>
        <v>0</v>
      </c>
      <c r="E325" s="27" t="e">
        <f>IF(Hoja1!M322=1,Hoja1!E322,0)</f>
        <v>#N/A</v>
      </c>
      <c r="F325" s="26" t="e">
        <f>VLOOKUP(Hoja1!F322,Data!$D$1:$E$500,2,0)</f>
        <v>#N/A</v>
      </c>
      <c r="G325" s="26">
        <f>Hoja1!G322</f>
        <v>0</v>
      </c>
      <c r="H325" s="26">
        <f>Hoja1!H322</f>
        <v>0</v>
      </c>
      <c r="I325">
        <f>Hoja1!I322</f>
        <v>0</v>
      </c>
      <c r="J325" t="e">
        <f>VLOOKUP(Hoja1!J322,Data!$G$1:$H$501,2,0)</f>
        <v>#N/A</v>
      </c>
      <c r="K325" s="21" t="e">
        <f>IF(Hoja1!M322=1,Hoja1!K322,0)</f>
        <v>#N/A</v>
      </c>
      <c r="L325" t="e">
        <f>IF(Hoja1!M322=1,Hoja1!L322:$N323,0)</f>
        <v>#N/A</v>
      </c>
      <c r="M325" t="e">
        <f t="shared" ref="M325:M388" si="12">IF(A325&gt;0,1,0)</f>
        <v>#N/A</v>
      </c>
      <c r="N325" t="e">
        <f t="shared" ref="N325:N388" si="13">IF(M325=0,"",M325)</f>
        <v>#N/A</v>
      </c>
      <c r="O325" t="e">
        <f>IF(N325="","",MAX(O$1:O324)+1)</f>
        <v>#N/A</v>
      </c>
    </row>
    <row r="326" spans="1:15" x14ac:dyDescent="0.25">
      <c r="A326" t="e">
        <f>IF(Hoja1!M323=1,Hoja1!A323,0)</f>
        <v>#N/A</v>
      </c>
      <c r="B326" s="26" t="e">
        <f>VLOOKUP(Hoja1!B323,Data!$A$1:$B$500,2,0)</f>
        <v>#N/A</v>
      </c>
      <c r="C326" s="26">
        <f>Hoja1!C323</f>
        <v>0</v>
      </c>
      <c r="D326">
        <f>Hoja1!D323</f>
        <v>0</v>
      </c>
      <c r="E326" s="27" t="e">
        <f>IF(Hoja1!M323=1,Hoja1!E323,0)</f>
        <v>#N/A</v>
      </c>
      <c r="F326" s="26" t="e">
        <f>VLOOKUP(Hoja1!F323,Data!$D$1:$E$500,2,0)</f>
        <v>#N/A</v>
      </c>
      <c r="G326" s="26">
        <f>Hoja1!G323</f>
        <v>0</v>
      </c>
      <c r="H326" s="26">
        <f>Hoja1!H323</f>
        <v>0</v>
      </c>
      <c r="I326">
        <f>Hoja1!I323</f>
        <v>0</v>
      </c>
      <c r="J326" t="e">
        <f>VLOOKUP(Hoja1!J323,Data!$G$1:$H$501,2,0)</f>
        <v>#N/A</v>
      </c>
      <c r="K326" s="21" t="e">
        <f>IF(Hoja1!M323=1,Hoja1!K323,0)</f>
        <v>#N/A</v>
      </c>
      <c r="L326" t="e">
        <f>IF(Hoja1!M323=1,Hoja1!L323:$N324,0)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IF(Hoja1!M324=1,Hoja1!A324,0)</f>
        <v>#N/A</v>
      </c>
      <c r="B327" s="26" t="e">
        <f>VLOOKUP(Hoja1!B324,Data!$A$1:$B$500,2,0)</f>
        <v>#N/A</v>
      </c>
      <c r="C327" s="26">
        <f>Hoja1!C324</f>
        <v>0</v>
      </c>
      <c r="D327">
        <f>Hoja1!D324</f>
        <v>0</v>
      </c>
      <c r="E327" s="27" t="e">
        <f>IF(Hoja1!M324=1,Hoja1!E324,0)</f>
        <v>#N/A</v>
      </c>
      <c r="F327" s="26" t="e">
        <f>VLOOKUP(Hoja1!F324,Data!$D$1:$E$500,2,0)</f>
        <v>#N/A</v>
      </c>
      <c r="G327" s="26">
        <f>Hoja1!G324</f>
        <v>0</v>
      </c>
      <c r="H327" s="26">
        <f>Hoja1!H324</f>
        <v>0</v>
      </c>
      <c r="I327">
        <f>Hoja1!I324</f>
        <v>0</v>
      </c>
      <c r="J327" t="e">
        <f>VLOOKUP(Hoja1!J324,Data!$G$1:$H$501,2,0)</f>
        <v>#N/A</v>
      </c>
      <c r="K327" s="21" t="e">
        <f>IF(Hoja1!M324=1,Hoja1!K324,0)</f>
        <v>#N/A</v>
      </c>
      <c r="L327" t="e">
        <f>IF(Hoja1!M324=1,Hoja1!L324:$N325,0)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IF(Hoja1!M325=1,Hoja1!A325,0)</f>
        <v>#N/A</v>
      </c>
      <c r="B328" s="26" t="e">
        <f>VLOOKUP(Hoja1!B325,Data!$A$1:$B$500,2,0)</f>
        <v>#N/A</v>
      </c>
      <c r="C328" s="26">
        <f>Hoja1!C325</f>
        <v>0</v>
      </c>
      <c r="D328">
        <f>Hoja1!D325</f>
        <v>0</v>
      </c>
      <c r="E328" s="27" t="e">
        <f>IF(Hoja1!M325=1,Hoja1!E325,0)</f>
        <v>#N/A</v>
      </c>
      <c r="F328" s="26" t="e">
        <f>VLOOKUP(Hoja1!F325,Data!$D$1:$E$500,2,0)</f>
        <v>#N/A</v>
      </c>
      <c r="G328" s="26">
        <f>Hoja1!G325</f>
        <v>0</v>
      </c>
      <c r="H328" s="26">
        <f>Hoja1!H325</f>
        <v>0</v>
      </c>
      <c r="I328">
        <f>Hoja1!I325</f>
        <v>0</v>
      </c>
      <c r="J328" t="e">
        <f>VLOOKUP(Hoja1!J325,Data!$G$1:$H$501,2,0)</f>
        <v>#N/A</v>
      </c>
      <c r="K328" s="21" t="e">
        <f>IF(Hoja1!M325=1,Hoja1!K325,0)</f>
        <v>#N/A</v>
      </c>
      <c r="L328" t="e">
        <f>IF(Hoja1!M325=1,Hoja1!L325:$N326,0)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IF(Hoja1!M326=1,Hoja1!A326,0)</f>
        <v>#N/A</v>
      </c>
      <c r="B329" s="26" t="e">
        <f>VLOOKUP(Hoja1!B326,Data!$A$1:$B$500,2,0)</f>
        <v>#N/A</v>
      </c>
      <c r="C329" s="26">
        <f>Hoja1!C326</f>
        <v>0</v>
      </c>
      <c r="D329">
        <f>Hoja1!D326</f>
        <v>0</v>
      </c>
      <c r="E329" s="27" t="e">
        <f>IF(Hoja1!M326=1,Hoja1!E326,0)</f>
        <v>#N/A</v>
      </c>
      <c r="F329" s="26" t="e">
        <f>VLOOKUP(Hoja1!F326,Data!$D$1:$E$500,2,0)</f>
        <v>#N/A</v>
      </c>
      <c r="G329" s="26">
        <f>Hoja1!G326</f>
        <v>0</v>
      </c>
      <c r="H329" s="26">
        <f>Hoja1!H326</f>
        <v>0</v>
      </c>
      <c r="I329">
        <f>Hoja1!I326</f>
        <v>0</v>
      </c>
      <c r="J329" t="e">
        <f>VLOOKUP(Hoja1!J326,Data!$G$1:$H$501,2,0)</f>
        <v>#N/A</v>
      </c>
      <c r="K329" s="21" t="e">
        <f>IF(Hoja1!M326=1,Hoja1!K326,0)</f>
        <v>#N/A</v>
      </c>
      <c r="L329" t="e">
        <f>IF(Hoja1!M326=1,Hoja1!L326:$N327,0)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IF(Hoja1!M327=1,Hoja1!A327,0)</f>
        <v>#N/A</v>
      </c>
      <c r="B330" s="26" t="e">
        <f>VLOOKUP(Hoja1!B327,Data!$A$1:$B$500,2,0)</f>
        <v>#N/A</v>
      </c>
      <c r="C330" s="26">
        <f>Hoja1!C327</f>
        <v>0</v>
      </c>
      <c r="D330">
        <f>Hoja1!D327</f>
        <v>0</v>
      </c>
      <c r="E330" s="27" t="e">
        <f>IF(Hoja1!M327=1,Hoja1!E327,0)</f>
        <v>#N/A</v>
      </c>
      <c r="F330" s="26" t="e">
        <f>VLOOKUP(Hoja1!F327,Data!$D$1:$E$500,2,0)</f>
        <v>#N/A</v>
      </c>
      <c r="G330" s="26">
        <f>Hoja1!G327</f>
        <v>0</v>
      </c>
      <c r="H330" s="26">
        <f>Hoja1!H327</f>
        <v>0</v>
      </c>
      <c r="I330">
        <f>Hoja1!I327</f>
        <v>0</v>
      </c>
      <c r="J330" t="e">
        <f>VLOOKUP(Hoja1!J327,Data!$G$1:$H$501,2,0)</f>
        <v>#N/A</v>
      </c>
      <c r="K330" s="21" t="e">
        <f>IF(Hoja1!M327=1,Hoja1!K327,0)</f>
        <v>#N/A</v>
      </c>
      <c r="L330" t="e">
        <f>IF(Hoja1!M327=1,Hoja1!L327:$N328,0)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IF(Hoja1!M328=1,Hoja1!A328,0)</f>
        <v>#N/A</v>
      </c>
      <c r="B331" s="26" t="e">
        <f>VLOOKUP(Hoja1!B328,Data!$A$1:$B$500,2,0)</f>
        <v>#N/A</v>
      </c>
      <c r="C331" s="26">
        <f>Hoja1!C328</f>
        <v>0</v>
      </c>
      <c r="D331">
        <f>Hoja1!D328</f>
        <v>0</v>
      </c>
      <c r="E331" s="27" t="e">
        <f>IF(Hoja1!M328=1,Hoja1!E328,0)</f>
        <v>#N/A</v>
      </c>
      <c r="F331" s="26" t="e">
        <f>VLOOKUP(Hoja1!F328,Data!$D$1:$E$500,2,0)</f>
        <v>#N/A</v>
      </c>
      <c r="G331" s="26">
        <f>Hoja1!G328</f>
        <v>0</v>
      </c>
      <c r="H331" s="26">
        <f>Hoja1!H328</f>
        <v>0</v>
      </c>
      <c r="I331">
        <f>Hoja1!I328</f>
        <v>0</v>
      </c>
      <c r="J331" t="e">
        <f>VLOOKUP(Hoja1!J328,Data!$G$1:$H$501,2,0)</f>
        <v>#N/A</v>
      </c>
      <c r="K331" s="21" t="e">
        <f>IF(Hoja1!M328=1,Hoja1!K328,0)</f>
        <v>#N/A</v>
      </c>
      <c r="L331" t="e">
        <f>IF(Hoja1!M328=1,Hoja1!L328:$N329,0)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IF(Hoja1!M329=1,Hoja1!A329,0)</f>
        <v>#N/A</v>
      </c>
      <c r="B332" s="26" t="e">
        <f>VLOOKUP(Hoja1!B329,Data!$A$1:$B$500,2,0)</f>
        <v>#N/A</v>
      </c>
      <c r="C332" s="26">
        <f>Hoja1!C329</f>
        <v>0</v>
      </c>
      <c r="D332">
        <f>Hoja1!D329</f>
        <v>0</v>
      </c>
      <c r="E332" s="27" t="e">
        <f>IF(Hoja1!M329=1,Hoja1!E329,0)</f>
        <v>#N/A</v>
      </c>
      <c r="F332" s="26" t="e">
        <f>VLOOKUP(Hoja1!F329,Data!$D$1:$E$500,2,0)</f>
        <v>#N/A</v>
      </c>
      <c r="G332" s="26">
        <f>Hoja1!G329</f>
        <v>0</v>
      </c>
      <c r="H332" s="26">
        <f>Hoja1!H329</f>
        <v>0</v>
      </c>
      <c r="I332">
        <f>Hoja1!I329</f>
        <v>0</v>
      </c>
      <c r="J332" t="e">
        <f>VLOOKUP(Hoja1!J329,Data!$G$1:$H$501,2,0)</f>
        <v>#N/A</v>
      </c>
      <c r="K332" s="21" t="e">
        <f>IF(Hoja1!M329=1,Hoja1!K329,0)</f>
        <v>#N/A</v>
      </c>
      <c r="L332" t="e">
        <f>IF(Hoja1!M329=1,Hoja1!L329:$N330,0)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IF(Hoja1!M330=1,Hoja1!A330,0)</f>
        <v>#N/A</v>
      </c>
      <c r="B333" s="26" t="e">
        <f>VLOOKUP(Hoja1!B330,Data!$A$1:$B$500,2,0)</f>
        <v>#N/A</v>
      </c>
      <c r="C333" s="26">
        <f>Hoja1!C330</f>
        <v>0</v>
      </c>
      <c r="D333">
        <f>Hoja1!D330</f>
        <v>0</v>
      </c>
      <c r="E333" s="27" t="e">
        <f>IF(Hoja1!M330=1,Hoja1!E330,0)</f>
        <v>#N/A</v>
      </c>
      <c r="F333" s="26" t="e">
        <f>VLOOKUP(Hoja1!F330,Data!$D$1:$E$500,2,0)</f>
        <v>#N/A</v>
      </c>
      <c r="G333" s="26">
        <f>Hoja1!G330</f>
        <v>0</v>
      </c>
      <c r="H333" s="26">
        <f>Hoja1!H330</f>
        <v>0</v>
      </c>
      <c r="I333">
        <f>Hoja1!I330</f>
        <v>0</v>
      </c>
      <c r="J333" t="e">
        <f>VLOOKUP(Hoja1!J330,Data!$G$1:$H$501,2,0)</f>
        <v>#N/A</v>
      </c>
      <c r="K333" s="21" t="e">
        <f>IF(Hoja1!M330=1,Hoja1!K330,0)</f>
        <v>#N/A</v>
      </c>
      <c r="L333" t="e">
        <f>IF(Hoja1!M330=1,Hoja1!L330:$N331,0)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IF(Hoja1!M331=1,Hoja1!A331,0)</f>
        <v>#N/A</v>
      </c>
      <c r="B334" s="26" t="e">
        <f>VLOOKUP(Hoja1!B331,Data!$A$1:$B$500,2,0)</f>
        <v>#N/A</v>
      </c>
      <c r="C334" s="26">
        <f>Hoja1!C331</f>
        <v>0</v>
      </c>
      <c r="D334">
        <f>Hoja1!D331</f>
        <v>0</v>
      </c>
      <c r="E334" s="27" t="e">
        <f>IF(Hoja1!M331=1,Hoja1!E331,0)</f>
        <v>#N/A</v>
      </c>
      <c r="F334" s="26" t="e">
        <f>VLOOKUP(Hoja1!F331,Data!$D$1:$E$500,2,0)</f>
        <v>#N/A</v>
      </c>
      <c r="G334" s="26">
        <f>Hoja1!G331</f>
        <v>0</v>
      </c>
      <c r="H334" s="26">
        <f>Hoja1!H331</f>
        <v>0</v>
      </c>
      <c r="I334">
        <f>Hoja1!I331</f>
        <v>0</v>
      </c>
      <c r="J334" t="e">
        <f>VLOOKUP(Hoja1!J331,Data!$G$1:$H$501,2,0)</f>
        <v>#N/A</v>
      </c>
      <c r="K334" s="21" t="e">
        <f>IF(Hoja1!M331=1,Hoja1!K331,0)</f>
        <v>#N/A</v>
      </c>
      <c r="L334" t="e">
        <f>IF(Hoja1!M331=1,Hoja1!L331:$N332,0)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IF(Hoja1!M332=1,Hoja1!A332,0)</f>
        <v>#N/A</v>
      </c>
      <c r="B335" s="26" t="e">
        <f>VLOOKUP(Hoja1!B332,Data!$A$1:$B$500,2,0)</f>
        <v>#N/A</v>
      </c>
      <c r="C335" s="26">
        <f>Hoja1!C332</f>
        <v>0</v>
      </c>
      <c r="D335">
        <f>Hoja1!D332</f>
        <v>0</v>
      </c>
      <c r="E335" s="27" t="e">
        <f>IF(Hoja1!M332=1,Hoja1!E332,0)</f>
        <v>#N/A</v>
      </c>
      <c r="F335" s="26" t="e">
        <f>VLOOKUP(Hoja1!F332,Data!$D$1:$E$500,2,0)</f>
        <v>#N/A</v>
      </c>
      <c r="G335" s="26">
        <f>Hoja1!G332</f>
        <v>0</v>
      </c>
      <c r="H335" s="26">
        <f>Hoja1!H332</f>
        <v>0</v>
      </c>
      <c r="I335">
        <f>Hoja1!I332</f>
        <v>0</v>
      </c>
      <c r="J335" t="e">
        <f>VLOOKUP(Hoja1!J332,Data!$G$1:$H$501,2,0)</f>
        <v>#N/A</v>
      </c>
      <c r="K335" s="21" t="e">
        <f>IF(Hoja1!M332=1,Hoja1!K332,0)</f>
        <v>#N/A</v>
      </c>
      <c r="L335" t="e">
        <f>IF(Hoja1!M332=1,Hoja1!L332:$N333,0)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IF(Hoja1!M333=1,Hoja1!A333,0)</f>
        <v>#N/A</v>
      </c>
      <c r="B336" s="26" t="e">
        <f>VLOOKUP(Hoja1!B333,Data!$A$1:$B$500,2,0)</f>
        <v>#N/A</v>
      </c>
      <c r="C336" s="26">
        <f>Hoja1!C333</f>
        <v>0</v>
      </c>
      <c r="D336">
        <f>Hoja1!D333</f>
        <v>0</v>
      </c>
      <c r="E336" s="27" t="e">
        <f>IF(Hoja1!M333=1,Hoja1!E333,0)</f>
        <v>#N/A</v>
      </c>
      <c r="F336" s="26" t="e">
        <f>VLOOKUP(Hoja1!F333,Data!$D$1:$E$500,2,0)</f>
        <v>#N/A</v>
      </c>
      <c r="G336" s="26">
        <f>Hoja1!G333</f>
        <v>0</v>
      </c>
      <c r="H336" s="26">
        <f>Hoja1!H333</f>
        <v>0</v>
      </c>
      <c r="I336">
        <f>Hoja1!I333</f>
        <v>0</v>
      </c>
      <c r="J336" t="e">
        <f>VLOOKUP(Hoja1!J333,Data!$G$1:$H$501,2,0)</f>
        <v>#N/A</v>
      </c>
      <c r="K336" s="21" t="e">
        <f>IF(Hoja1!M333=1,Hoja1!K333,0)</f>
        <v>#N/A</v>
      </c>
      <c r="L336" t="e">
        <f>IF(Hoja1!M333=1,Hoja1!L333:$N334,0)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IF(Hoja1!M334=1,Hoja1!A334,0)</f>
        <v>#N/A</v>
      </c>
      <c r="B337" s="26" t="e">
        <f>VLOOKUP(Hoja1!B334,Data!$A$1:$B$500,2,0)</f>
        <v>#N/A</v>
      </c>
      <c r="C337" s="26">
        <f>Hoja1!C334</f>
        <v>0</v>
      </c>
      <c r="D337">
        <f>Hoja1!D334</f>
        <v>0</v>
      </c>
      <c r="E337" s="27" t="e">
        <f>IF(Hoja1!M334=1,Hoja1!E334,0)</f>
        <v>#N/A</v>
      </c>
      <c r="F337" s="26" t="e">
        <f>VLOOKUP(Hoja1!F334,Data!$D$1:$E$500,2,0)</f>
        <v>#N/A</v>
      </c>
      <c r="G337" s="26">
        <f>Hoja1!G334</f>
        <v>0</v>
      </c>
      <c r="H337" s="26">
        <f>Hoja1!H334</f>
        <v>0</v>
      </c>
      <c r="I337">
        <f>Hoja1!I334</f>
        <v>0</v>
      </c>
      <c r="J337" t="e">
        <f>VLOOKUP(Hoja1!J334,Data!$G$1:$H$501,2,0)</f>
        <v>#N/A</v>
      </c>
      <c r="K337" s="21" t="e">
        <f>IF(Hoja1!M334=1,Hoja1!K334,0)</f>
        <v>#N/A</v>
      </c>
      <c r="L337" t="e">
        <f>IF(Hoja1!M334=1,Hoja1!L334:$N335,0)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IF(Hoja1!M335=1,Hoja1!A335,0)</f>
        <v>#N/A</v>
      </c>
      <c r="B338" s="26" t="e">
        <f>VLOOKUP(Hoja1!B335,Data!$A$1:$B$500,2,0)</f>
        <v>#N/A</v>
      </c>
      <c r="C338" s="26">
        <f>Hoja1!C335</f>
        <v>0</v>
      </c>
      <c r="D338">
        <f>Hoja1!D335</f>
        <v>0</v>
      </c>
      <c r="E338" s="27" t="e">
        <f>IF(Hoja1!M335=1,Hoja1!E335,0)</f>
        <v>#N/A</v>
      </c>
      <c r="F338" s="26" t="e">
        <f>VLOOKUP(Hoja1!F335,Data!$D$1:$E$500,2,0)</f>
        <v>#N/A</v>
      </c>
      <c r="G338" s="26">
        <f>Hoja1!G335</f>
        <v>0</v>
      </c>
      <c r="H338" s="26">
        <f>Hoja1!H335</f>
        <v>0</v>
      </c>
      <c r="I338">
        <f>Hoja1!I335</f>
        <v>0</v>
      </c>
      <c r="J338" t="e">
        <f>VLOOKUP(Hoja1!J335,Data!$G$1:$H$501,2,0)</f>
        <v>#N/A</v>
      </c>
      <c r="K338" s="21" t="e">
        <f>IF(Hoja1!M335=1,Hoja1!K335,0)</f>
        <v>#N/A</v>
      </c>
      <c r="L338" t="e">
        <f>IF(Hoja1!M335=1,Hoja1!L335:$N336,0)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IF(Hoja1!M336=1,Hoja1!A336,0)</f>
        <v>#N/A</v>
      </c>
      <c r="B339" s="26" t="e">
        <f>VLOOKUP(Hoja1!B336,Data!$A$1:$B$500,2,0)</f>
        <v>#N/A</v>
      </c>
      <c r="C339" s="26">
        <f>Hoja1!C336</f>
        <v>0</v>
      </c>
      <c r="D339">
        <f>Hoja1!D336</f>
        <v>0</v>
      </c>
      <c r="E339" s="27" t="e">
        <f>IF(Hoja1!M336=1,Hoja1!E336,0)</f>
        <v>#N/A</v>
      </c>
      <c r="F339" s="26" t="e">
        <f>VLOOKUP(Hoja1!F336,Data!$D$1:$E$500,2,0)</f>
        <v>#N/A</v>
      </c>
      <c r="G339" s="26">
        <f>Hoja1!G336</f>
        <v>0</v>
      </c>
      <c r="H339" s="26">
        <f>Hoja1!H336</f>
        <v>0</v>
      </c>
      <c r="I339">
        <f>Hoja1!I336</f>
        <v>0</v>
      </c>
      <c r="J339" t="e">
        <f>VLOOKUP(Hoja1!J336,Data!$G$1:$H$501,2,0)</f>
        <v>#N/A</v>
      </c>
      <c r="K339" s="21" t="e">
        <f>IF(Hoja1!M336=1,Hoja1!K336,0)</f>
        <v>#N/A</v>
      </c>
      <c r="L339" t="e">
        <f>IF(Hoja1!M336=1,Hoja1!L336:$N337,0)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IF(Hoja1!M337=1,Hoja1!A337,0)</f>
        <v>#N/A</v>
      </c>
      <c r="B340" s="26" t="e">
        <f>VLOOKUP(Hoja1!B337,Data!$A$1:$B$500,2,0)</f>
        <v>#N/A</v>
      </c>
      <c r="C340" s="26">
        <f>Hoja1!C337</f>
        <v>0</v>
      </c>
      <c r="D340">
        <f>Hoja1!D337</f>
        <v>0</v>
      </c>
      <c r="E340" s="27" t="e">
        <f>IF(Hoja1!M337=1,Hoja1!E337,0)</f>
        <v>#N/A</v>
      </c>
      <c r="F340" s="26" t="e">
        <f>VLOOKUP(Hoja1!F337,Data!$D$1:$E$500,2,0)</f>
        <v>#N/A</v>
      </c>
      <c r="G340" s="26">
        <f>Hoja1!G337</f>
        <v>0</v>
      </c>
      <c r="H340" s="26">
        <f>Hoja1!H337</f>
        <v>0</v>
      </c>
      <c r="I340">
        <f>Hoja1!I337</f>
        <v>0</v>
      </c>
      <c r="J340" t="e">
        <f>VLOOKUP(Hoja1!J337,Data!$G$1:$H$501,2,0)</f>
        <v>#N/A</v>
      </c>
      <c r="K340" s="21" t="e">
        <f>IF(Hoja1!M337=1,Hoja1!K337,0)</f>
        <v>#N/A</v>
      </c>
      <c r="L340" t="e">
        <f>IF(Hoja1!M337=1,Hoja1!L337:$N338,0)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IF(Hoja1!M338=1,Hoja1!A338,0)</f>
        <v>#N/A</v>
      </c>
      <c r="B341" s="26" t="e">
        <f>VLOOKUP(Hoja1!B338,Data!$A$1:$B$500,2,0)</f>
        <v>#N/A</v>
      </c>
      <c r="C341" s="26">
        <f>Hoja1!C338</f>
        <v>0</v>
      </c>
      <c r="D341">
        <f>Hoja1!D338</f>
        <v>0</v>
      </c>
      <c r="E341" s="27" t="e">
        <f>IF(Hoja1!M338=1,Hoja1!E338,0)</f>
        <v>#N/A</v>
      </c>
      <c r="F341" s="26" t="e">
        <f>VLOOKUP(Hoja1!F338,Data!$D$1:$E$500,2,0)</f>
        <v>#N/A</v>
      </c>
      <c r="G341" s="26">
        <f>Hoja1!G338</f>
        <v>0</v>
      </c>
      <c r="H341" s="26">
        <f>Hoja1!H338</f>
        <v>0</v>
      </c>
      <c r="I341">
        <f>Hoja1!I338</f>
        <v>0</v>
      </c>
      <c r="J341" t="e">
        <f>VLOOKUP(Hoja1!J338,Data!$G$1:$H$501,2,0)</f>
        <v>#N/A</v>
      </c>
      <c r="K341" s="21" t="e">
        <f>IF(Hoja1!M338=1,Hoja1!K338,0)</f>
        <v>#N/A</v>
      </c>
      <c r="L341" t="e">
        <f>IF(Hoja1!M338=1,Hoja1!L338:$N339,0)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IF(Hoja1!M339=1,Hoja1!A339,0)</f>
        <v>#N/A</v>
      </c>
      <c r="B342" s="26" t="e">
        <f>VLOOKUP(Hoja1!B339,Data!$A$1:$B$500,2,0)</f>
        <v>#N/A</v>
      </c>
      <c r="C342" s="26">
        <f>Hoja1!C339</f>
        <v>0</v>
      </c>
      <c r="D342">
        <f>Hoja1!D339</f>
        <v>0</v>
      </c>
      <c r="E342" s="27" t="e">
        <f>IF(Hoja1!M339=1,Hoja1!E339,0)</f>
        <v>#N/A</v>
      </c>
      <c r="F342" s="26" t="e">
        <f>VLOOKUP(Hoja1!F339,Data!$D$1:$E$500,2,0)</f>
        <v>#N/A</v>
      </c>
      <c r="G342" s="26">
        <f>Hoja1!G339</f>
        <v>0</v>
      </c>
      <c r="H342" s="26">
        <f>Hoja1!H339</f>
        <v>0</v>
      </c>
      <c r="I342">
        <f>Hoja1!I339</f>
        <v>0</v>
      </c>
      <c r="J342" t="e">
        <f>VLOOKUP(Hoja1!J339,Data!$G$1:$H$501,2,0)</f>
        <v>#N/A</v>
      </c>
      <c r="K342" s="21" t="e">
        <f>IF(Hoja1!M339=1,Hoja1!K339,0)</f>
        <v>#N/A</v>
      </c>
      <c r="L342" t="e">
        <f>IF(Hoja1!M339=1,Hoja1!L339:$N340,0)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IF(Hoja1!M340=1,Hoja1!A340,0)</f>
        <v>#N/A</v>
      </c>
      <c r="B343" s="26" t="e">
        <f>VLOOKUP(Hoja1!B340,Data!$A$1:$B$500,2,0)</f>
        <v>#N/A</v>
      </c>
      <c r="C343" s="26">
        <f>Hoja1!C340</f>
        <v>0</v>
      </c>
      <c r="D343">
        <f>Hoja1!D340</f>
        <v>0</v>
      </c>
      <c r="E343" s="27" t="e">
        <f>IF(Hoja1!M340=1,Hoja1!E340,0)</f>
        <v>#N/A</v>
      </c>
      <c r="F343" s="26" t="e">
        <f>VLOOKUP(Hoja1!F340,Data!$D$1:$E$500,2,0)</f>
        <v>#N/A</v>
      </c>
      <c r="G343" s="26">
        <f>Hoja1!G340</f>
        <v>0</v>
      </c>
      <c r="H343" s="26">
        <f>Hoja1!H340</f>
        <v>0</v>
      </c>
      <c r="I343">
        <f>Hoja1!I340</f>
        <v>0</v>
      </c>
      <c r="J343" t="e">
        <f>VLOOKUP(Hoja1!J340,Data!$G$1:$H$501,2,0)</f>
        <v>#N/A</v>
      </c>
      <c r="K343" s="21" t="e">
        <f>IF(Hoja1!M340=1,Hoja1!K340,0)</f>
        <v>#N/A</v>
      </c>
      <c r="L343" t="e">
        <f>IF(Hoja1!M340=1,Hoja1!L340:$N341,0)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IF(Hoja1!M341=1,Hoja1!A341,0)</f>
        <v>#N/A</v>
      </c>
      <c r="B344" s="26" t="e">
        <f>VLOOKUP(Hoja1!B341,Data!$A$1:$B$500,2,0)</f>
        <v>#N/A</v>
      </c>
      <c r="C344" s="26">
        <f>Hoja1!C341</f>
        <v>0</v>
      </c>
      <c r="D344">
        <f>Hoja1!D341</f>
        <v>0</v>
      </c>
      <c r="E344" s="27" t="e">
        <f>IF(Hoja1!M341=1,Hoja1!E341,0)</f>
        <v>#N/A</v>
      </c>
      <c r="F344" s="26" t="e">
        <f>VLOOKUP(Hoja1!F341,Data!$D$1:$E$500,2,0)</f>
        <v>#N/A</v>
      </c>
      <c r="G344" s="26">
        <f>Hoja1!G341</f>
        <v>0</v>
      </c>
      <c r="H344" s="26">
        <f>Hoja1!H341</f>
        <v>0</v>
      </c>
      <c r="I344">
        <f>Hoja1!I341</f>
        <v>0</v>
      </c>
      <c r="J344" t="e">
        <f>VLOOKUP(Hoja1!J341,Data!$G$1:$H$501,2,0)</f>
        <v>#N/A</v>
      </c>
      <c r="K344" s="21" t="e">
        <f>IF(Hoja1!M341=1,Hoja1!K341,0)</f>
        <v>#N/A</v>
      </c>
      <c r="L344" t="e">
        <f>IF(Hoja1!M341=1,Hoja1!L341:$N342,0)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IF(Hoja1!M342=1,Hoja1!A342,0)</f>
        <v>#N/A</v>
      </c>
      <c r="B345" s="26" t="e">
        <f>VLOOKUP(Hoja1!B342,Data!$A$1:$B$500,2,0)</f>
        <v>#N/A</v>
      </c>
      <c r="C345" s="26">
        <f>Hoja1!C342</f>
        <v>0</v>
      </c>
      <c r="D345">
        <f>Hoja1!D342</f>
        <v>0</v>
      </c>
      <c r="E345" s="27" t="e">
        <f>IF(Hoja1!M342=1,Hoja1!E342,0)</f>
        <v>#N/A</v>
      </c>
      <c r="F345" s="26" t="e">
        <f>VLOOKUP(Hoja1!F342,Data!$D$1:$E$500,2,0)</f>
        <v>#N/A</v>
      </c>
      <c r="G345" s="26">
        <f>Hoja1!G342</f>
        <v>0</v>
      </c>
      <c r="H345" s="26">
        <f>Hoja1!H342</f>
        <v>0</v>
      </c>
      <c r="I345">
        <f>Hoja1!I342</f>
        <v>0</v>
      </c>
      <c r="J345" t="e">
        <f>VLOOKUP(Hoja1!J342,Data!$G$1:$H$501,2,0)</f>
        <v>#N/A</v>
      </c>
      <c r="K345" s="21" t="e">
        <f>IF(Hoja1!M342=1,Hoja1!K342,0)</f>
        <v>#N/A</v>
      </c>
      <c r="L345" t="e">
        <f>IF(Hoja1!M342=1,Hoja1!L342:$N343,0)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  <row r="346" spans="1:15" x14ac:dyDescent="0.25">
      <c r="A346" t="e">
        <f>IF(Hoja1!M343=1,Hoja1!A343,0)</f>
        <v>#N/A</v>
      </c>
      <c r="B346" s="26" t="e">
        <f>VLOOKUP(Hoja1!B343,Data!$A$1:$B$500,2,0)</f>
        <v>#N/A</v>
      </c>
      <c r="C346" s="26">
        <f>Hoja1!C343</f>
        <v>0</v>
      </c>
      <c r="D346">
        <f>Hoja1!D343</f>
        <v>0</v>
      </c>
      <c r="E346" s="27" t="e">
        <f>IF(Hoja1!M343=1,Hoja1!E343,0)</f>
        <v>#N/A</v>
      </c>
      <c r="F346" s="26" t="e">
        <f>VLOOKUP(Hoja1!F343,Data!$D$1:$E$500,2,0)</f>
        <v>#N/A</v>
      </c>
      <c r="G346" s="26">
        <f>Hoja1!G343</f>
        <v>0</v>
      </c>
      <c r="H346" s="26">
        <f>Hoja1!H343</f>
        <v>0</v>
      </c>
      <c r="I346">
        <f>Hoja1!I343</f>
        <v>0</v>
      </c>
      <c r="J346" t="e">
        <f>VLOOKUP(Hoja1!J343,Data!$G$1:$H$501,2,0)</f>
        <v>#N/A</v>
      </c>
      <c r="K346" s="21" t="e">
        <f>IF(Hoja1!M343=1,Hoja1!K343,0)</f>
        <v>#N/A</v>
      </c>
      <c r="L346" t="e">
        <f>IF(Hoja1!M343=1,Hoja1!L343:$N344,0)</f>
        <v>#N/A</v>
      </c>
      <c r="M346" t="e">
        <f t="shared" si="12"/>
        <v>#N/A</v>
      </c>
      <c r="N346" t="e">
        <f t="shared" si="13"/>
        <v>#N/A</v>
      </c>
      <c r="O346" t="e">
        <f>IF(N346="","",MAX(O$1:O345)+1)</f>
        <v>#N/A</v>
      </c>
    </row>
    <row r="347" spans="1:15" x14ac:dyDescent="0.25">
      <c r="A347" t="e">
        <f>IF(Hoja1!M344=1,Hoja1!A344,0)</f>
        <v>#N/A</v>
      </c>
      <c r="B347" s="26" t="e">
        <f>VLOOKUP(Hoja1!B344,Data!$A$1:$B$500,2,0)</f>
        <v>#N/A</v>
      </c>
      <c r="C347" s="26">
        <f>Hoja1!C344</f>
        <v>0</v>
      </c>
      <c r="D347">
        <f>Hoja1!D344</f>
        <v>0</v>
      </c>
      <c r="E347" s="27" t="e">
        <f>IF(Hoja1!M344=1,Hoja1!E344,0)</f>
        <v>#N/A</v>
      </c>
      <c r="F347" s="26" t="e">
        <f>VLOOKUP(Hoja1!F344,Data!$D$1:$E$500,2,0)</f>
        <v>#N/A</v>
      </c>
      <c r="G347" s="26">
        <f>Hoja1!G344</f>
        <v>0</v>
      </c>
      <c r="H347" s="26">
        <f>Hoja1!H344</f>
        <v>0</v>
      </c>
      <c r="I347">
        <f>Hoja1!I344</f>
        <v>0</v>
      </c>
      <c r="J347" t="e">
        <f>VLOOKUP(Hoja1!J344,Data!$G$1:$H$501,2,0)</f>
        <v>#N/A</v>
      </c>
      <c r="K347" s="21" t="e">
        <f>IF(Hoja1!M344=1,Hoja1!K344,0)</f>
        <v>#N/A</v>
      </c>
      <c r="L347" t="e">
        <f>IF(Hoja1!M344=1,Hoja1!L344:$N345,0)</f>
        <v>#N/A</v>
      </c>
      <c r="M347" t="e">
        <f t="shared" si="12"/>
        <v>#N/A</v>
      </c>
      <c r="N347" t="e">
        <f t="shared" si="13"/>
        <v>#N/A</v>
      </c>
      <c r="O347" t="e">
        <f>IF(N347="","",MAX(O$1:O346)+1)</f>
        <v>#N/A</v>
      </c>
    </row>
    <row r="348" spans="1:15" x14ac:dyDescent="0.25">
      <c r="A348" t="e">
        <f>IF(Hoja1!M345=1,Hoja1!A345,0)</f>
        <v>#N/A</v>
      </c>
      <c r="B348" s="26" t="e">
        <f>VLOOKUP(Hoja1!B345,Data!$A$1:$B$500,2,0)</f>
        <v>#N/A</v>
      </c>
      <c r="C348" s="26">
        <f>Hoja1!C345</f>
        <v>0</v>
      </c>
      <c r="D348">
        <f>Hoja1!D345</f>
        <v>0</v>
      </c>
      <c r="E348" s="27" t="e">
        <f>IF(Hoja1!M345=1,Hoja1!E345,0)</f>
        <v>#N/A</v>
      </c>
      <c r="F348" s="26" t="e">
        <f>VLOOKUP(Hoja1!F345,Data!$D$1:$E$500,2,0)</f>
        <v>#N/A</v>
      </c>
      <c r="G348" s="26">
        <f>Hoja1!G345</f>
        <v>0</v>
      </c>
      <c r="H348" s="26">
        <f>Hoja1!H345</f>
        <v>0</v>
      </c>
      <c r="I348">
        <f>Hoja1!I345</f>
        <v>0</v>
      </c>
      <c r="J348" t="e">
        <f>VLOOKUP(Hoja1!J345,Data!$G$1:$H$501,2,0)</f>
        <v>#N/A</v>
      </c>
      <c r="K348" s="21" t="e">
        <f>IF(Hoja1!M345=1,Hoja1!K345,0)</f>
        <v>#N/A</v>
      </c>
      <c r="L348" t="e">
        <f>IF(Hoja1!M345=1,Hoja1!L345:$N346,0)</f>
        <v>#N/A</v>
      </c>
      <c r="M348" t="e">
        <f t="shared" si="12"/>
        <v>#N/A</v>
      </c>
      <c r="N348" t="e">
        <f t="shared" si="13"/>
        <v>#N/A</v>
      </c>
      <c r="O348" t="e">
        <f>IF(N348="","",MAX(O$1:O347)+1)</f>
        <v>#N/A</v>
      </c>
    </row>
    <row r="349" spans="1:15" x14ac:dyDescent="0.25">
      <c r="A349" t="e">
        <f>IF(Hoja1!M346=1,Hoja1!A346,0)</f>
        <v>#N/A</v>
      </c>
      <c r="B349" s="26" t="e">
        <f>VLOOKUP(Hoja1!B346,Data!$A$1:$B$500,2,0)</f>
        <v>#N/A</v>
      </c>
      <c r="C349" s="26">
        <f>Hoja1!C346</f>
        <v>0</v>
      </c>
      <c r="D349">
        <f>Hoja1!D346</f>
        <v>0</v>
      </c>
      <c r="E349" s="27" t="e">
        <f>IF(Hoja1!M346=1,Hoja1!E346,0)</f>
        <v>#N/A</v>
      </c>
      <c r="F349" s="26" t="e">
        <f>VLOOKUP(Hoja1!F346,Data!$D$1:$E$500,2,0)</f>
        <v>#N/A</v>
      </c>
      <c r="G349" s="26">
        <f>Hoja1!G346</f>
        <v>0</v>
      </c>
      <c r="H349" s="26">
        <f>Hoja1!H346</f>
        <v>0</v>
      </c>
      <c r="I349">
        <f>Hoja1!I346</f>
        <v>0</v>
      </c>
      <c r="J349" t="e">
        <f>VLOOKUP(Hoja1!J346,Data!$G$1:$H$501,2,0)</f>
        <v>#N/A</v>
      </c>
      <c r="K349" s="21" t="e">
        <f>IF(Hoja1!M346=1,Hoja1!K346,0)</f>
        <v>#N/A</v>
      </c>
      <c r="L349" t="e">
        <f>IF(Hoja1!M346=1,Hoja1!L346:$N347,0)</f>
        <v>#N/A</v>
      </c>
      <c r="M349" t="e">
        <f t="shared" si="12"/>
        <v>#N/A</v>
      </c>
      <c r="N349" t="e">
        <f t="shared" si="13"/>
        <v>#N/A</v>
      </c>
      <c r="O349" t="e">
        <f>IF(N349="","",MAX(O$1:O348)+1)</f>
        <v>#N/A</v>
      </c>
    </row>
    <row r="350" spans="1:15" x14ac:dyDescent="0.25">
      <c r="A350" t="e">
        <f>IF(Hoja1!M347=1,Hoja1!A347,0)</f>
        <v>#N/A</v>
      </c>
      <c r="B350" s="26" t="e">
        <f>VLOOKUP(Hoja1!B347,Data!$A$1:$B$500,2,0)</f>
        <v>#N/A</v>
      </c>
      <c r="C350" s="26">
        <f>Hoja1!C347</f>
        <v>0</v>
      </c>
      <c r="D350">
        <f>Hoja1!D347</f>
        <v>0</v>
      </c>
      <c r="E350" s="27" t="e">
        <f>IF(Hoja1!M347=1,Hoja1!E347,0)</f>
        <v>#N/A</v>
      </c>
      <c r="F350" s="26" t="e">
        <f>VLOOKUP(Hoja1!F347,Data!$D$1:$E$500,2,0)</f>
        <v>#N/A</v>
      </c>
      <c r="G350" s="26">
        <f>Hoja1!G347</f>
        <v>0</v>
      </c>
      <c r="H350" s="26">
        <f>Hoja1!H347</f>
        <v>0</v>
      </c>
      <c r="I350">
        <f>Hoja1!I347</f>
        <v>0</v>
      </c>
      <c r="J350" t="e">
        <f>VLOOKUP(Hoja1!J347,Data!$G$1:$H$501,2,0)</f>
        <v>#N/A</v>
      </c>
      <c r="K350" s="21" t="e">
        <f>IF(Hoja1!M347=1,Hoja1!K347,0)</f>
        <v>#N/A</v>
      </c>
      <c r="L350" t="e">
        <f>IF(Hoja1!M347=1,Hoja1!L347:$N348,0)</f>
        <v>#N/A</v>
      </c>
      <c r="M350" t="e">
        <f t="shared" si="12"/>
        <v>#N/A</v>
      </c>
      <c r="N350" t="e">
        <f t="shared" si="13"/>
        <v>#N/A</v>
      </c>
      <c r="O350" t="e">
        <f>IF(N350="","",MAX(O$1:O349)+1)</f>
        <v>#N/A</v>
      </c>
    </row>
    <row r="351" spans="1:15" x14ac:dyDescent="0.25">
      <c r="A351" t="e">
        <f>IF(Hoja1!M348=1,Hoja1!A348,0)</f>
        <v>#N/A</v>
      </c>
      <c r="B351" s="26" t="e">
        <f>VLOOKUP(Hoja1!B348,Data!$A$1:$B$500,2,0)</f>
        <v>#N/A</v>
      </c>
      <c r="C351" s="26">
        <f>Hoja1!C348</f>
        <v>0</v>
      </c>
      <c r="D351">
        <f>Hoja1!D348</f>
        <v>0</v>
      </c>
      <c r="E351" s="27" t="e">
        <f>IF(Hoja1!M348=1,Hoja1!E348,0)</f>
        <v>#N/A</v>
      </c>
      <c r="F351" s="26" t="e">
        <f>VLOOKUP(Hoja1!F348,Data!$D$1:$E$500,2,0)</f>
        <v>#N/A</v>
      </c>
      <c r="G351" s="26">
        <f>Hoja1!G348</f>
        <v>0</v>
      </c>
      <c r="H351" s="26">
        <f>Hoja1!H348</f>
        <v>0</v>
      </c>
      <c r="I351">
        <f>Hoja1!I348</f>
        <v>0</v>
      </c>
      <c r="J351" t="e">
        <f>VLOOKUP(Hoja1!J348,Data!$G$1:$H$501,2,0)</f>
        <v>#N/A</v>
      </c>
      <c r="K351" s="21" t="e">
        <f>IF(Hoja1!M348=1,Hoja1!K348,0)</f>
        <v>#N/A</v>
      </c>
      <c r="L351" t="e">
        <f>IF(Hoja1!M348=1,Hoja1!L348:$N349,0)</f>
        <v>#N/A</v>
      </c>
      <c r="M351" t="e">
        <f t="shared" si="12"/>
        <v>#N/A</v>
      </c>
      <c r="N351" t="e">
        <f t="shared" si="13"/>
        <v>#N/A</v>
      </c>
      <c r="O351" t="e">
        <f>IF(N351="","",MAX(O$1:O350)+1)</f>
        <v>#N/A</v>
      </c>
    </row>
    <row r="352" spans="1:15" x14ac:dyDescent="0.25">
      <c r="A352" t="e">
        <f>IF(Hoja1!M349=1,Hoja1!A349,0)</f>
        <v>#N/A</v>
      </c>
      <c r="B352" s="26" t="e">
        <f>VLOOKUP(Hoja1!B349,Data!$A$1:$B$500,2,0)</f>
        <v>#N/A</v>
      </c>
      <c r="C352" s="26">
        <f>Hoja1!C349</f>
        <v>0</v>
      </c>
      <c r="D352">
        <f>Hoja1!D349</f>
        <v>0</v>
      </c>
      <c r="E352" s="27" t="e">
        <f>IF(Hoja1!M349=1,Hoja1!E349,0)</f>
        <v>#N/A</v>
      </c>
      <c r="F352" s="26" t="e">
        <f>VLOOKUP(Hoja1!F349,Data!$D$1:$E$500,2,0)</f>
        <v>#N/A</v>
      </c>
      <c r="G352" s="26">
        <f>Hoja1!G349</f>
        <v>0</v>
      </c>
      <c r="H352" s="26">
        <f>Hoja1!H349</f>
        <v>0</v>
      </c>
      <c r="I352">
        <f>Hoja1!I349</f>
        <v>0</v>
      </c>
      <c r="J352" t="e">
        <f>VLOOKUP(Hoja1!J349,Data!$G$1:$H$501,2,0)</f>
        <v>#N/A</v>
      </c>
      <c r="K352" s="21" t="e">
        <f>IF(Hoja1!M349=1,Hoja1!K349,0)</f>
        <v>#N/A</v>
      </c>
      <c r="L352" t="e">
        <f>IF(Hoja1!M349=1,Hoja1!L349:$N350,0)</f>
        <v>#N/A</v>
      </c>
      <c r="M352" t="e">
        <f t="shared" si="12"/>
        <v>#N/A</v>
      </c>
      <c r="N352" t="e">
        <f t="shared" si="13"/>
        <v>#N/A</v>
      </c>
      <c r="O352" t="e">
        <f>IF(N352="","",MAX(O$1:O351)+1)</f>
        <v>#N/A</v>
      </c>
    </row>
    <row r="353" spans="1:15" x14ac:dyDescent="0.25">
      <c r="A353" t="e">
        <f>IF(Hoja1!M350=1,Hoja1!A350,0)</f>
        <v>#N/A</v>
      </c>
      <c r="B353" s="26" t="e">
        <f>VLOOKUP(Hoja1!B350,Data!$A$1:$B$500,2,0)</f>
        <v>#N/A</v>
      </c>
      <c r="C353" s="26">
        <f>Hoja1!C350</f>
        <v>0</v>
      </c>
      <c r="D353">
        <f>Hoja1!D350</f>
        <v>0</v>
      </c>
      <c r="E353" s="27" t="e">
        <f>IF(Hoja1!M350=1,Hoja1!E350,0)</f>
        <v>#N/A</v>
      </c>
      <c r="F353" s="26" t="e">
        <f>VLOOKUP(Hoja1!F350,Data!$D$1:$E$500,2,0)</f>
        <v>#N/A</v>
      </c>
      <c r="G353" s="26">
        <f>Hoja1!G350</f>
        <v>0</v>
      </c>
      <c r="H353" s="26">
        <f>Hoja1!H350</f>
        <v>0</v>
      </c>
      <c r="I353">
        <f>Hoja1!I350</f>
        <v>0</v>
      </c>
      <c r="J353" t="e">
        <f>VLOOKUP(Hoja1!J350,Data!$G$1:$H$501,2,0)</f>
        <v>#N/A</v>
      </c>
      <c r="K353" s="21" t="e">
        <f>IF(Hoja1!M350=1,Hoja1!K350,0)</f>
        <v>#N/A</v>
      </c>
      <c r="L353" t="e">
        <f>IF(Hoja1!M350=1,Hoja1!L350:$N351,0)</f>
        <v>#N/A</v>
      </c>
      <c r="M353" t="e">
        <f t="shared" si="12"/>
        <v>#N/A</v>
      </c>
      <c r="N353" t="e">
        <f t="shared" si="13"/>
        <v>#N/A</v>
      </c>
      <c r="O353" t="e">
        <f>IF(N353="","",MAX(O$1:O352)+1)</f>
        <v>#N/A</v>
      </c>
    </row>
    <row r="354" spans="1:15" x14ac:dyDescent="0.25">
      <c r="A354" t="e">
        <f>IF(Hoja1!M351=1,Hoja1!A351,0)</f>
        <v>#N/A</v>
      </c>
      <c r="B354" s="26" t="e">
        <f>VLOOKUP(Hoja1!B351,Data!$A$1:$B$500,2,0)</f>
        <v>#N/A</v>
      </c>
      <c r="C354" s="26">
        <f>Hoja1!C351</f>
        <v>0</v>
      </c>
      <c r="D354">
        <f>Hoja1!D351</f>
        <v>0</v>
      </c>
      <c r="E354" s="27" t="e">
        <f>IF(Hoja1!M351=1,Hoja1!E351,0)</f>
        <v>#N/A</v>
      </c>
      <c r="F354" s="26" t="e">
        <f>VLOOKUP(Hoja1!F351,Data!$D$1:$E$500,2,0)</f>
        <v>#N/A</v>
      </c>
      <c r="G354" s="26">
        <f>Hoja1!G351</f>
        <v>0</v>
      </c>
      <c r="H354" s="26">
        <f>Hoja1!H351</f>
        <v>0</v>
      </c>
      <c r="I354">
        <f>Hoja1!I351</f>
        <v>0</v>
      </c>
      <c r="J354" t="e">
        <f>VLOOKUP(Hoja1!J351,Data!$G$1:$H$501,2,0)</f>
        <v>#N/A</v>
      </c>
      <c r="K354" s="21" t="e">
        <f>IF(Hoja1!M351=1,Hoja1!K351,0)</f>
        <v>#N/A</v>
      </c>
      <c r="L354" t="e">
        <f>IF(Hoja1!M351=1,Hoja1!L351:$N352,0)</f>
        <v>#N/A</v>
      </c>
      <c r="M354" t="e">
        <f t="shared" si="12"/>
        <v>#N/A</v>
      </c>
      <c r="N354" t="e">
        <f t="shared" si="13"/>
        <v>#N/A</v>
      </c>
      <c r="O354" t="e">
        <f>IF(N354="","",MAX(O$1:O353)+1)</f>
        <v>#N/A</v>
      </c>
    </row>
    <row r="355" spans="1:15" x14ac:dyDescent="0.25">
      <c r="A355" t="e">
        <f>IF(Hoja1!M352=1,Hoja1!A352,0)</f>
        <v>#N/A</v>
      </c>
      <c r="B355" s="26" t="e">
        <f>VLOOKUP(Hoja1!B352,Data!$A$1:$B$500,2,0)</f>
        <v>#N/A</v>
      </c>
      <c r="C355" s="26">
        <f>Hoja1!C352</f>
        <v>0</v>
      </c>
      <c r="D355">
        <f>Hoja1!D352</f>
        <v>0</v>
      </c>
      <c r="E355" s="27" t="e">
        <f>IF(Hoja1!M352=1,Hoja1!E352,0)</f>
        <v>#N/A</v>
      </c>
      <c r="F355" s="26" t="e">
        <f>VLOOKUP(Hoja1!F352,Data!$D$1:$E$500,2,0)</f>
        <v>#N/A</v>
      </c>
      <c r="G355" s="26">
        <f>Hoja1!G352</f>
        <v>0</v>
      </c>
      <c r="H355" s="26">
        <f>Hoja1!H352</f>
        <v>0</v>
      </c>
      <c r="I355">
        <f>Hoja1!I352</f>
        <v>0</v>
      </c>
      <c r="J355" t="e">
        <f>VLOOKUP(Hoja1!J352,Data!$G$1:$H$501,2,0)</f>
        <v>#N/A</v>
      </c>
      <c r="K355" s="21" t="e">
        <f>IF(Hoja1!M352=1,Hoja1!K352,0)</f>
        <v>#N/A</v>
      </c>
      <c r="L355" t="e">
        <f>IF(Hoja1!M352=1,Hoja1!L352:$N353,0)</f>
        <v>#N/A</v>
      </c>
      <c r="M355" t="e">
        <f t="shared" si="12"/>
        <v>#N/A</v>
      </c>
      <c r="N355" t="e">
        <f t="shared" si="13"/>
        <v>#N/A</v>
      </c>
      <c r="O355" t="e">
        <f>IF(N355="","",MAX(O$1:O354)+1)</f>
        <v>#N/A</v>
      </c>
    </row>
    <row r="356" spans="1:15" x14ac:dyDescent="0.25">
      <c r="A356" t="e">
        <f>IF(Hoja1!M353=1,Hoja1!A353,0)</f>
        <v>#N/A</v>
      </c>
      <c r="B356" s="26" t="e">
        <f>VLOOKUP(Hoja1!B353,Data!$A$1:$B$500,2,0)</f>
        <v>#N/A</v>
      </c>
      <c r="C356" s="26">
        <f>Hoja1!C353</f>
        <v>0</v>
      </c>
      <c r="D356">
        <f>Hoja1!D353</f>
        <v>0</v>
      </c>
      <c r="E356" s="27" t="e">
        <f>IF(Hoja1!M353=1,Hoja1!E353,0)</f>
        <v>#N/A</v>
      </c>
      <c r="F356" s="26" t="e">
        <f>VLOOKUP(Hoja1!F353,Data!$D$1:$E$500,2,0)</f>
        <v>#N/A</v>
      </c>
      <c r="G356" s="26">
        <f>Hoja1!G353</f>
        <v>0</v>
      </c>
      <c r="H356" s="26">
        <f>Hoja1!H353</f>
        <v>0</v>
      </c>
      <c r="I356">
        <f>Hoja1!I353</f>
        <v>0</v>
      </c>
      <c r="J356" t="e">
        <f>VLOOKUP(Hoja1!J353,Data!$G$1:$H$501,2,0)</f>
        <v>#N/A</v>
      </c>
      <c r="K356" s="21" t="e">
        <f>IF(Hoja1!M353=1,Hoja1!K353,0)</f>
        <v>#N/A</v>
      </c>
      <c r="L356" t="e">
        <f>IF(Hoja1!M353=1,Hoja1!L353:$N354,0)</f>
        <v>#N/A</v>
      </c>
      <c r="M356" t="e">
        <f t="shared" si="12"/>
        <v>#N/A</v>
      </c>
      <c r="N356" t="e">
        <f t="shared" si="13"/>
        <v>#N/A</v>
      </c>
      <c r="O356" t="e">
        <f>IF(N356="","",MAX(O$1:O355)+1)</f>
        <v>#N/A</v>
      </c>
    </row>
    <row r="357" spans="1:15" x14ac:dyDescent="0.25">
      <c r="A357" t="e">
        <f>IF(Hoja1!M354=1,Hoja1!A354,0)</f>
        <v>#N/A</v>
      </c>
      <c r="B357" s="26" t="e">
        <f>VLOOKUP(Hoja1!B354,Data!$A$1:$B$500,2,0)</f>
        <v>#N/A</v>
      </c>
      <c r="C357" s="26">
        <f>Hoja1!C354</f>
        <v>0</v>
      </c>
      <c r="D357">
        <f>Hoja1!D354</f>
        <v>0</v>
      </c>
      <c r="E357" s="27" t="e">
        <f>IF(Hoja1!M354=1,Hoja1!E354,0)</f>
        <v>#N/A</v>
      </c>
      <c r="F357" s="26" t="e">
        <f>VLOOKUP(Hoja1!F354,Data!$D$1:$E$500,2,0)</f>
        <v>#N/A</v>
      </c>
      <c r="G357" s="26">
        <f>Hoja1!G354</f>
        <v>0</v>
      </c>
      <c r="H357" s="26">
        <f>Hoja1!H354</f>
        <v>0</v>
      </c>
      <c r="I357">
        <f>Hoja1!I354</f>
        <v>0</v>
      </c>
      <c r="J357" t="e">
        <f>VLOOKUP(Hoja1!J354,Data!$G$1:$H$501,2,0)</f>
        <v>#N/A</v>
      </c>
      <c r="K357" s="21" t="e">
        <f>IF(Hoja1!M354=1,Hoja1!K354,0)</f>
        <v>#N/A</v>
      </c>
      <c r="L357" t="e">
        <f>IF(Hoja1!M354=1,Hoja1!L354:$N355,0)</f>
        <v>#N/A</v>
      </c>
      <c r="M357" t="e">
        <f t="shared" si="12"/>
        <v>#N/A</v>
      </c>
      <c r="N357" t="e">
        <f t="shared" si="13"/>
        <v>#N/A</v>
      </c>
      <c r="O357" t="e">
        <f>IF(N357="","",MAX(O$1:O356)+1)</f>
        <v>#N/A</v>
      </c>
    </row>
    <row r="358" spans="1:15" x14ac:dyDescent="0.25">
      <c r="A358" t="e">
        <f>IF(Hoja1!M355=1,Hoja1!A355,0)</f>
        <v>#N/A</v>
      </c>
      <c r="B358" s="26" t="e">
        <f>VLOOKUP(Hoja1!B355,Data!$A$1:$B$500,2,0)</f>
        <v>#N/A</v>
      </c>
      <c r="C358" s="26">
        <f>Hoja1!C355</f>
        <v>0</v>
      </c>
      <c r="D358">
        <f>Hoja1!D355</f>
        <v>0</v>
      </c>
      <c r="E358" s="27" t="e">
        <f>IF(Hoja1!M355=1,Hoja1!E355,0)</f>
        <v>#N/A</v>
      </c>
      <c r="F358" s="26" t="e">
        <f>VLOOKUP(Hoja1!F355,Data!$D$1:$E$500,2,0)</f>
        <v>#N/A</v>
      </c>
      <c r="G358" s="26">
        <f>Hoja1!G355</f>
        <v>0</v>
      </c>
      <c r="H358" s="26">
        <f>Hoja1!H355</f>
        <v>0</v>
      </c>
      <c r="I358">
        <f>Hoja1!I355</f>
        <v>0</v>
      </c>
      <c r="J358" t="e">
        <f>VLOOKUP(Hoja1!J355,Data!$G$1:$H$501,2,0)</f>
        <v>#N/A</v>
      </c>
      <c r="K358" s="21" t="e">
        <f>IF(Hoja1!M355=1,Hoja1!K355,0)</f>
        <v>#N/A</v>
      </c>
      <c r="L358" t="e">
        <f>IF(Hoja1!M355=1,Hoja1!L355:$N356,0)</f>
        <v>#N/A</v>
      </c>
      <c r="M358" t="e">
        <f t="shared" si="12"/>
        <v>#N/A</v>
      </c>
      <c r="N358" t="e">
        <f t="shared" si="13"/>
        <v>#N/A</v>
      </c>
      <c r="O358" t="e">
        <f>IF(N358="","",MAX(O$1:O357)+1)</f>
        <v>#N/A</v>
      </c>
    </row>
    <row r="359" spans="1:15" x14ac:dyDescent="0.25">
      <c r="A359" t="e">
        <f>IF(Hoja1!M356=1,Hoja1!A356,0)</f>
        <v>#N/A</v>
      </c>
      <c r="B359" s="26" t="e">
        <f>VLOOKUP(Hoja1!B356,Data!$A$1:$B$500,2,0)</f>
        <v>#N/A</v>
      </c>
      <c r="C359" s="26">
        <f>Hoja1!C356</f>
        <v>0</v>
      </c>
      <c r="D359">
        <f>Hoja1!D356</f>
        <v>0</v>
      </c>
      <c r="E359" s="27" t="e">
        <f>IF(Hoja1!M356=1,Hoja1!E356,0)</f>
        <v>#N/A</v>
      </c>
      <c r="F359" s="26" t="e">
        <f>VLOOKUP(Hoja1!F356,Data!$D$1:$E$500,2,0)</f>
        <v>#N/A</v>
      </c>
      <c r="G359" s="26">
        <f>Hoja1!G356</f>
        <v>0</v>
      </c>
      <c r="H359" s="26">
        <f>Hoja1!H356</f>
        <v>0</v>
      </c>
      <c r="I359">
        <f>Hoja1!I356</f>
        <v>0</v>
      </c>
      <c r="J359" t="e">
        <f>VLOOKUP(Hoja1!J356,Data!$G$1:$H$501,2,0)</f>
        <v>#N/A</v>
      </c>
      <c r="K359" s="21" t="e">
        <f>IF(Hoja1!M356=1,Hoja1!K356,0)</f>
        <v>#N/A</v>
      </c>
      <c r="L359" t="e">
        <f>IF(Hoja1!M356=1,Hoja1!L356:$N357,0)</f>
        <v>#N/A</v>
      </c>
      <c r="M359" t="e">
        <f t="shared" si="12"/>
        <v>#N/A</v>
      </c>
      <c r="N359" t="e">
        <f t="shared" si="13"/>
        <v>#N/A</v>
      </c>
      <c r="O359" t="e">
        <f>IF(N359="","",MAX(O$1:O358)+1)</f>
        <v>#N/A</v>
      </c>
    </row>
    <row r="360" spans="1:15" x14ac:dyDescent="0.25">
      <c r="A360" t="e">
        <f>IF(Hoja1!M357=1,Hoja1!A357,0)</f>
        <v>#N/A</v>
      </c>
      <c r="B360" s="26" t="e">
        <f>VLOOKUP(Hoja1!B357,Data!$A$1:$B$500,2,0)</f>
        <v>#N/A</v>
      </c>
      <c r="C360" s="26">
        <f>Hoja1!C357</f>
        <v>0</v>
      </c>
      <c r="D360">
        <f>Hoja1!D357</f>
        <v>0</v>
      </c>
      <c r="E360" s="27" t="e">
        <f>IF(Hoja1!M357=1,Hoja1!E357,0)</f>
        <v>#N/A</v>
      </c>
      <c r="F360" s="26" t="e">
        <f>VLOOKUP(Hoja1!F357,Data!$D$1:$E$500,2,0)</f>
        <v>#N/A</v>
      </c>
      <c r="G360" s="26">
        <f>Hoja1!G357</f>
        <v>0</v>
      </c>
      <c r="H360" s="26">
        <f>Hoja1!H357</f>
        <v>0</v>
      </c>
      <c r="I360">
        <f>Hoja1!I357</f>
        <v>0</v>
      </c>
      <c r="J360" t="e">
        <f>VLOOKUP(Hoja1!J357,Data!$G$1:$H$501,2,0)</f>
        <v>#N/A</v>
      </c>
      <c r="K360" s="21" t="e">
        <f>IF(Hoja1!M357=1,Hoja1!K357,0)</f>
        <v>#N/A</v>
      </c>
      <c r="L360" t="e">
        <f>IF(Hoja1!M357=1,Hoja1!L357:$N358,0)</f>
        <v>#N/A</v>
      </c>
      <c r="M360" t="e">
        <f t="shared" si="12"/>
        <v>#N/A</v>
      </c>
      <c r="N360" t="e">
        <f t="shared" si="13"/>
        <v>#N/A</v>
      </c>
      <c r="O360" t="e">
        <f>IF(N360="","",MAX(O$1:O359)+1)</f>
        <v>#N/A</v>
      </c>
    </row>
    <row r="361" spans="1:15" x14ac:dyDescent="0.25">
      <c r="A361" t="e">
        <f>IF(Hoja1!M358=1,Hoja1!A358,0)</f>
        <v>#N/A</v>
      </c>
      <c r="B361" s="26" t="e">
        <f>VLOOKUP(Hoja1!B358,Data!$A$1:$B$500,2,0)</f>
        <v>#N/A</v>
      </c>
      <c r="C361" s="26">
        <f>Hoja1!C358</f>
        <v>0</v>
      </c>
      <c r="D361">
        <f>Hoja1!D358</f>
        <v>0</v>
      </c>
      <c r="E361" s="27" t="e">
        <f>IF(Hoja1!M358=1,Hoja1!E358,0)</f>
        <v>#N/A</v>
      </c>
      <c r="F361" s="26" t="e">
        <f>VLOOKUP(Hoja1!F358,Data!$D$1:$E$500,2,0)</f>
        <v>#N/A</v>
      </c>
      <c r="G361" s="26">
        <f>Hoja1!G358</f>
        <v>0</v>
      </c>
      <c r="H361" s="26">
        <f>Hoja1!H358</f>
        <v>0</v>
      </c>
      <c r="I361">
        <f>Hoja1!I358</f>
        <v>0</v>
      </c>
      <c r="J361" t="e">
        <f>VLOOKUP(Hoja1!J358,Data!$G$1:$H$501,2,0)</f>
        <v>#N/A</v>
      </c>
      <c r="K361" s="21" t="e">
        <f>IF(Hoja1!M358=1,Hoja1!K358,0)</f>
        <v>#N/A</v>
      </c>
      <c r="L361" t="e">
        <f>IF(Hoja1!M358=1,Hoja1!L358:$N359,0)</f>
        <v>#N/A</v>
      </c>
      <c r="M361" t="e">
        <f t="shared" si="12"/>
        <v>#N/A</v>
      </c>
      <c r="N361" t="e">
        <f t="shared" si="13"/>
        <v>#N/A</v>
      </c>
      <c r="O361" t="e">
        <f>IF(N361="","",MAX(O$1:O360)+1)</f>
        <v>#N/A</v>
      </c>
    </row>
    <row r="362" spans="1:15" x14ac:dyDescent="0.25">
      <c r="A362" t="e">
        <f>IF(Hoja1!M359=1,Hoja1!A359,0)</f>
        <v>#N/A</v>
      </c>
      <c r="B362" s="26" t="e">
        <f>VLOOKUP(Hoja1!B359,Data!$A$1:$B$500,2,0)</f>
        <v>#N/A</v>
      </c>
      <c r="C362" s="26">
        <f>Hoja1!C359</f>
        <v>0</v>
      </c>
      <c r="D362">
        <f>Hoja1!D359</f>
        <v>0</v>
      </c>
      <c r="E362" s="27" t="e">
        <f>IF(Hoja1!M359=1,Hoja1!E359,0)</f>
        <v>#N/A</v>
      </c>
      <c r="F362" s="26" t="e">
        <f>VLOOKUP(Hoja1!F359,Data!$D$1:$E$500,2,0)</f>
        <v>#N/A</v>
      </c>
      <c r="G362" s="26">
        <f>Hoja1!G359</f>
        <v>0</v>
      </c>
      <c r="H362" s="26">
        <f>Hoja1!H359</f>
        <v>0</v>
      </c>
      <c r="I362">
        <f>Hoja1!I359</f>
        <v>0</v>
      </c>
      <c r="J362" t="e">
        <f>VLOOKUP(Hoja1!J359,Data!$G$1:$H$501,2,0)</f>
        <v>#N/A</v>
      </c>
      <c r="K362" s="21" t="e">
        <f>IF(Hoja1!M359=1,Hoja1!K359,0)</f>
        <v>#N/A</v>
      </c>
      <c r="L362" t="e">
        <f>IF(Hoja1!M359=1,Hoja1!L359:$N360,0)</f>
        <v>#N/A</v>
      </c>
      <c r="M362" t="e">
        <f t="shared" si="12"/>
        <v>#N/A</v>
      </c>
      <c r="N362" t="e">
        <f t="shared" si="13"/>
        <v>#N/A</v>
      </c>
      <c r="O362" t="e">
        <f>IF(N362="","",MAX(O$1:O361)+1)</f>
        <v>#N/A</v>
      </c>
    </row>
    <row r="363" spans="1:15" x14ac:dyDescent="0.25">
      <c r="A363" t="e">
        <f>IF(Hoja1!M360=1,Hoja1!A360,0)</f>
        <v>#N/A</v>
      </c>
      <c r="B363" s="26" t="e">
        <f>VLOOKUP(Hoja1!B360,Data!$A$1:$B$500,2,0)</f>
        <v>#N/A</v>
      </c>
      <c r="C363" s="26">
        <f>Hoja1!C360</f>
        <v>0</v>
      </c>
      <c r="D363">
        <f>Hoja1!D360</f>
        <v>0</v>
      </c>
      <c r="E363" s="27" t="e">
        <f>IF(Hoja1!M360=1,Hoja1!E360,0)</f>
        <v>#N/A</v>
      </c>
      <c r="F363" s="26" t="e">
        <f>VLOOKUP(Hoja1!F360,Data!$D$1:$E$500,2,0)</f>
        <v>#N/A</v>
      </c>
      <c r="G363" s="26">
        <f>Hoja1!G360</f>
        <v>0</v>
      </c>
      <c r="H363" s="26">
        <f>Hoja1!H360</f>
        <v>0</v>
      </c>
      <c r="I363">
        <f>Hoja1!I360</f>
        <v>0</v>
      </c>
      <c r="J363" t="e">
        <f>VLOOKUP(Hoja1!J360,Data!$G$1:$H$501,2,0)</f>
        <v>#N/A</v>
      </c>
      <c r="K363" s="21" t="e">
        <f>IF(Hoja1!M360=1,Hoja1!K360,0)</f>
        <v>#N/A</v>
      </c>
      <c r="L363" t="e">
        <f>IF(Hoja1!M360=1,Hoja1!L360:$N361,0)</f>
        <v>#N/A</v>
      </c>
      <c r="M363" t="e">
        <f t="shared" si="12"/>
        <v>#N/A</v>
      </c>
      <c r="N363" t="e">
        <f t="shared" si="13"/>
        <v>#N/A</v>
      </c>
      <c r="O363" t="e">
        <f>IF(N363="","",MAX(O$1:O362)+1)</f>
        <v>#N/A</v>
      </c>
    </row>
    <row r="364" spans="1:15" x14ac:dyDescent="0.25">
      <c r="A364" t="e">
        <f>IF(Hoja1!M361=1,Hoja1!A361,0)</f>
        <v>#N/A</v>
      </c>
      <c r="B364" s="26" t="e">
        <f>VLOOKUP(Hoja1!B361,Data!$A$1:$B$500,2,0)</f>
        <v>#N/A</v>
      </c>
      <c r="C364" s="26">
        <f>Hoja1!C361</f>
        <v>0</v>
      </c>
      <c r="D364">
        <f>Hoja1!D361</f>
        <v>0</v>
      </c>
      <c r="E364" s="27" t="e">
        <f>IF(Hoja1!M361=1,Hoja1!E361,0)</f>
        <v>#N/A</v>
      </c>
      <c r="F364" s="26" t="e">
        <f>VLOOKUP(Hoja1!F361,Data!$D$1:$E$500,2,0)</f>
        <v>#N/A</v>
      </c>
      <c r="G364" s="26">
        <f>Hoja1!G361</f>
        <v>0</v>
      </c>
      <c r="H364" s="26">
        <f>Hoja1!H361</f>
        <v>0</v>
      </c>
      <c r="I364">
        <f>Hoja1!I361</f>
        <v>0</v>
      </c>
      <c r="J364" t="e">
        <f>VLOOKUP(Hoja1!J361,Data!$G$1:$H$501,2,0)</f>
        <v>#N/A</v>
      </c>
      <c r="K364" s="21" t="e">
        <f>IF(Hoja1!M361=1,Hoja1!K361,0)</f>
        <v>#N/A</v>
      </c>
      <c r="L364" t="e">
        <f>IF(Hoja1!M361=1,Hoja1!L361:$N362,0)</f>
        <v>#N/A</v>
      </c>
      <c r="M364" t="e">
        <f t="shared" si="12"/>
        <v>#N/A</v>
      </c>
      <c r="N364" t="e">
        <f t="shared" si="13"/>
        <v>#N/A</v>
      </c>
      <c r="O364" t="e">
        <f>IF(N364="","",MAX(O$1:O363)+1)</f>
        <v>#N/A</v>
      </c>
    </row>
    <row r="365" spans="1:15" x14ac:dyDescent="0.25">
      <c r="A365" t="e">
        <f>IF(Hoja1!M362=1,Hoja1!A362,0)</f>
        <v>#N/A</v>
      </c>
      <c r="B365" s="26" t="e">
        <f>VLOOKUP(Hoja1!B362,Data!$A$1:$B$500,2,0)</f>
        <v>#N/A</v>
      </c>
      <c r="C365" s="26">
        <f>Hoja1!C362</f>
        <v>0</v>
      </c>
      <c r="D365">
        <f>Hoja1!D362</f>
        <v>0</v>
      </c>
      <c r="E365" s="27" t="e">
        <f>IF(Hoja1!M362=1,Hoja1!E362,0)</f>
        <v>#N/A</v>
      </c>
      <c r="F365" s="26" t="e">
        <f>VLOOKUP(Hoja1!F362,Data!$D$1:$E$500,2,0)</f>
        <v>#N/A</v>
      </c>
      <c r="G365" s="26">
        <f>Hoja1!G362</f>
        <v>0</v>
      </c>
      <c r="H365" s="26">
        <f>Hoja1!H362</f>
        <v>0</v>
      </c>
      <c r="I365">
        <f>Hoja1!I362</f>
        <v>0</v>
      </c>
      <c r="J365" t="e">
        <f>VLOOKUP(Hoja1!J362,Data!$G$1:$H$501,2,0)</f>
        <v>#N/A</v>
      </c>
      <c r="K365" s="21" t="e">
        <f>IF(Hoja1!M362=1,Hoja1!K362,0)</f>
        <v>#N/A</v>
      </c>
      <c r="L365" t="e">
        <f>IF(Hoja1!M362=1,Hoja1!L362:$N363,0)</f>
        <v>#N/A</v>
      </c>
      <c r="M365" t="e">
        <f t="shared" si="12"/>
        <v>#N/A</v>
      </c>
      <c r="N365" t="e">
        <f t="shared" si="13"/>
        <v>#N/A</v>
      </c>
      <c r="O365" t="e">
        <f>IF(N365="","",MAX(O$1:O364)+1)</f>
        <v>#N/A</v>
      </c>
    </row>
    <row r="366" spans="1:15" x14ac:dyDescent="0.25">
      <c r="A366" t="e">
        <f>IF(Hoja1!M363=1,Hoja1!A363,0)</f>
        <v>#N/A</v>
      </c>
      <c r="B366" s="26" t="e">
        <f>VLOOKUP(Hoja1!B363,Data!$A$1:$B$500,2,0)</f>
        <v>#N/A</v>
      </c>
      <c r="C366" s="26">
        <f>Hoja1!C363</f>
        <v>0</v>
      </c>
      <c r="D366">
        <f>Hoja1!D363</f>
        <v>0</v>
      </c>
      <c r="E366" s="27" t="e">
        <f>IF(Hoja1!M363=1,Hoja1!E363,0)</f>
        <v>#N/A</v>
      </c>
      <c r="F366" s="26" t="e">
        <f>VLOOKUP(Hoja1!F363,Data!$D$1:$E$500,2,0)</f>
        <v>#N/A</v>
      </c>
      <c r="G366" s="26">
        <f>Hoja1!G363</f>
        <v>0</v>
      </c>
      <c r="H366" s="26">
        <f>Hoja1!H363</f>
        <v>0</v>
      </c>
      <c r="I366">
        <f>Hoja1!I363</f>
        <v>0</v>
      </c>
      <c r="J366" t="e">
        <f>VLOOKUP(Hoja1!J363,Data!$G$1:$H$501,2,0)</f>
        <v>#N/A</v>
      </c>
      <c r="K366" s="21" t="e">
        <f>IF(Hoja1!M363=1,Hoja1!K363,0)</f>
        <v>#N/A</v>
      </c>
      <c r="L366" t="e">
        <f>IF(Hoja1!M363=1,Hoja1!L363:$N364,0)</f>
        <v>#N/A</v>
      </c>
      <c r="M366" t="e">
        <f t="shared" si="12"/>
        <v>#N/A</v>
      </c>
      <c r="N366" t="e">
        <f t="shared" si="13"/>
        <v>#N/A</v>
      </c>
      <c r="O366" t="e">
        <f>IF(N366="","",MAX(O$1:O365)+1)</f>
        <v>#N/A</v>
      </c>
    </row>
    <row r="367" spans="1:15" x14ac:dyDescent="0.25">
      <c r="A367" t="e">
        <f>IF(Hoja1!M364=1,Hoja1!A364,0)</f>
        <v>#N/A</v>
      </c>
      <c r="B367" s="26" t="e">
        <f>VLOOKUP(Hoja1!B364,Data!$A$1:$B$500,2,0)</f>
        <v>#N/A</v>
      </c>
      <c r="C367" s="26">
        <f>Hoja1!C364</f>
        <v>0</v>
      </c>
      <c r="D367">
        <f>Hoja1!D364</f>
        <v>0</v>
      </c>
      <c r="E367" s="27" t="e">
        <f>IF(Hoja1!M364=1,Hoja1!E364,0)</f>
        <v>#N/A</v>
      </c>
      <c r="F367" s="26" t="e">
        <f>VLOOKUP(Hoja1!F364,Data!$D$1:$E$500,2,0)</f>
        <v>#N/A</v>
      </c>
      <c r="G367" s="26">
        <f>Hoja1!G364</f>
        <v>0</v>
      </c>
      <c r="H367" s="26">
        <f>Hoja1!H364</f>
        <v>0</v>
      </c>
      <c r="I367">
        <f>Hoja1!I364</f>
        <v>0</v>
      </c>
      <c r="J367" t="e">
        <f>VLOOKUP(Hoja1!J364,Data!$G$1:$H$501,2,0)</f>
        <v>#N/A</v>
      </c>
      <c r="K367" s="21" t="e">
        <f>IF(Hoja1!M364=1,Hoja1!K364,0)</f>
        <v>#N/A</v>
      </c>
      <c r="L367" t="e">
        <f>IF(Hoja1!M364=1,Hoja1!L364:$N365,0)</f>
        <v>#N/A</v>
      </c>
      <c r="M367" t="e">
        <f t="shared" si="12"/>
        <v>#N/A</v>
      </c>
      <c r="N367" t="e">
        <f t="shared" si="13"/>
        <v>#N/A</v>
      </c>
      <c r="O367" t="e">
        <f>IF(N367="","",MAX(O$1:O366)+1)</f>
        <v>#N/A</v>
      </c>
    </row>
    <row r="368" spans="1:15" x14ac:dyDescent="0.25">
      <c r="A368" t="e">
        <f>IF(Hoja1!M365=1,Hoja1!A365,0)</f>
        <v>#N/A</v>
      </c>
      <c r="B368" s="26" t="e">
        <f>VLOOKUP(Hoja1!B365,Data!$A$1:$B$500,2,0)</f>
        <v>#N/A</v>
      </c>
      <c r="C368" s="26">
        <f>Hoja1!C365</f>
        <v>0</v>
      </c>
      <c r="D368">
        <f>Hoja1!D365</f>
        <v>0</v>
      </c>
      <c r="E368" s="27" t="e">
        <f>IF(Hoja1!M365=1,Hoja1!E365,0)</f>
        <v>#N/A</v>
      </c>
      <c r="F368" s="26" t="e">
        <f>VLOOKUP(Hoja1!F365,Data!$D$1:$E$500,2,0)</f>
        <v>#N/A</v>
      </c>
      <c r="G368" s="26">
        <f>Hoja1!G365</f>
        <v>0</v>
      </c>
      <c r="H368" s="26">
        <f>Hoja1!H365</f>
        <v>0</v>
      </c>
      <c r="I368">
        <f>Hoja1!I365</f>
        <v>0</v>
      </c>
      <c r="J368" t="e">
        <f>VLOOKUP(Hoja1!J365,Data!$G$1:$H$501,2,0)</f>
        <v>#N/A</v>
      </c>
      <c r="K368" s="21" t="e">
        <f>IF(Hoja1!M365=1,Hoja1!K365,0)</f>
        <v>#N/A</v>
      </c>
      <c r="L368" t="e">
        <f>IF(Hoja1!M365=1,Hoja1!L365:$N366,0)</f>
        <v>#N/A</v>
      </c>
      <c r="M368" t="e">
        <f t="shared" si="12"/>
        <v>#N/A</v>
      </c>
      <c r="N368" t="e">
        <f t="shared" si="13"/>
        <v>#N/A</v>
      </c>
      <c r="O368" t="e">
        <f>IF(N368="","",MAX(O$1:O367)+1)</f>
        <v>#N/A</v>
      </c>
    </row>
    <row r="369" spans="1:15" x14ac:dyDescent="0.25">
      <c r="A369" t="e">
        <f>IF(Hoja1!M366=1,Hoja1!A366,0)</f>
        <v>#N/A</v>
      </c>
      <c r="B369" s="26" t="e">
        <f>VLOOKUP(Hoja1!B366,Data!$A$1:$B$500,2,0)</f>
        <v>#N/A</v>
      </c>
      <c r="C369" s="26">
        <f>Hoja1!C366</f>
        <v>0</v>
      </c>
      <c r="D369">
        <f>Hoja1!D366</f>
        <v>0</v>
      </c>
      <c r="E369" s="27" t="e">
        <f>IF(Hoja1!M366=1,Hoja1!E366,0)</f>
        <v>#N/A</v>
      </c>
      <c r="F369" s="26" t="e">
        <f>VLOOKUP(Hoja1!F366,Data!$D$1:$E$500,2,0)</f>
        <v>#N/A</v>
      </c>
      <c r="G369" s="26">
        <f>Hoja1!G366</f>
        <v>0</v>
      </c>
      <c r="H369" s="26">
        <f>Hoja1!H366</f>
        <v>0</v>
      </c>
      <c r="I369">
        <f>Hoja1!I366</f>
        <v>0</v>
      </c>
      <c r="J369" t="e">
        <f>VLOOKUP(Hoja1!J366,Data!$G$1:$H$501,2,0)</f>
        <v>#N/A</v>
      </c>
      <c r="K369" s="21" t="e">
        <f>IF(Hoja1!M366=1,Hoja1!K366,0)</f>
        <v>#N/A</v>
      </c>
      <c r="L369" t="e">
        <f>IF(Hoja1!M366=1,Hoja1!L366:$N367,0)</f>
        <v>#N/A</v>
      </c>
      <c r="M369" t="e">
        <f t="shared" si="12"/>
        <v>#N/A</v>
      </c>
      <c r="N369" t="e">
        <f t="shared" si="13"/>
        <v>#N/A</v>
      </c>
      <c r="O369" t="e">
        <f>IF(N369="","",MAX(O$1:O368)+1)</f>
        <v>#N/A</v>
      </c>
    </row>
    <row r="370" spans="1:15" x14ac:dyDescent="0.25">
      <c r="A370" t="e">
        <f>IF(Hoja1!M367=1,Hoja1!A367,0)</f>
        <v>#N/A</v>
      </c>
      <c r="B370" s="26" t="e">
        <f>VLOOKUP(Hoja1!B367,Data!$A$1:$B$500,2,0)</f>
        <v>#N/A</v>
      </c>
      <c r="C370" s="26">
        <f>Hoja1!C367</f>
        <v>0</v>
      </c>
      <c r="D370">
        <f>Hoja1!D367</f>
        <v>0</v>
      </c>
      <c r="E370" s="27" t="e">
        <f>IF(Hoja1!M367=1,Hoja1!E367,0)</f>
        <v>#N/A</v>
      </c>
      <c r="F370" s="26" t="e">
        <f>VLOOKUP(Hoja1!F367,Data!$D$1:$E$500,2,0)</f>
        <v>#N/A</v>
      </c>
      <c r="G370" s="26">
        <f>Hoja1!G367</f>
        <v>0</v>
      </c>
      <c r="H370" s="26">
        <f>Hoja1!H367</f>
        <v>0</v>
      </c>
      <c r="I370">
        <f>Hoja1!I367</f>
        <v>0</v>
      </c>
      <c r="J370" t="e">
        <f>VLOOKUP(Hoja1!J367,Data!$G$1:$H$501,2,0)</f>
        <v>#N/A</v>
      </c>
      <c r="K370" s="21" t="e">
        <f>IF(Hoja1!M367=1,Hoja1!K367,0)</f>
        <v>#N/A</v>
      </c>
      <c r="L370" t="e">
        <f>IF(Hoja1!M367=1,Hoja1!L367:$N368,0)</f>
        <v>#N/A</v>
      </c>
      <c r="M370" t="e">
        <f t="shared" si="12"/>
        <v>#N/A</v>
      </c>
      <c r="N370" t="e">
        <f t="shared" si="13"/>
        <v>#N/A</v>
      </c>
      <c r="O370" t="e">
        <f>IF(N370="","",MAX(O$1:O369)+1)</f>
        <v>#N/A</v>
      </c>
    </row>
    <row r="371" spans="1:15" x14ac:dyDescent="0.25">
      <c r="A371" t="e">
        <f>IF(Hoja1!M368=1,Hoja1!A368,0)</f>
        <v>#N/A</v>
      </c>
      <c r="B371" s="26" t="e">
        <f>VLOOKUP(Hoja1!B368,Data!$A$1:$B$500,2,0)</f>
        <v>#N/A</v>
      </c>
      <c r="C371" s="26">
        <f>Hoja1!C368</f>
        <v>0</v>
      </c>
      <c r="D371">
        <f>Hoja1!D368</f>
        <v>0</v>
      </c>
      <c r="E371" s="27" t="e">
        <f>IF(Hoja1!M368=1,Hoja1!E368,0)</f>
        <v>#N/A</v>
      </c>
      <c r="F371" s="26" t="e">
        <f>VLOOKUP(Hoja1!F368,Data!$D$1:$E$500,2,0)</f>
        <v>#N/A</v>
      </c>
      <c r="G371" s="26">
        <f>Hoja1!G368</f>
        <v>0</v>
      </c>
      <c r="H371" s="26">
        <f>Hoja1!H368</f>
        <v>0</v>
      </c>
      <c r="I371">
        <f>Hoja1!I368</f>
        <v>0</v>
      </c>
      <c r="J371" t="e">
        <f>VLOOKUP(Hoja1!J368,Data!$G$1:$H$501,2,0)</f>
        <v>#N/A</v>
      </c>
      <c r="K371" s="21" t="e">
        <f>IF(Hoja1!M368=1,Hoja1!K368,0)</f>
        <v>#N/A</v>
      </c>
      <c r="L371" t="e">
        <f>IF(Hoja1!M368=1,Hoja1!L368:$N369,0)</f>
        <v>#N/A</v>
      </c>
      <c r="M371" t="e">
        <f t="shared" si="12"/>
        <v>#N/A</v>
      </c>
      <c r="N371" t="e">
        <f t="shared" si="13"/>
        <v>#N/A</v>
      </c>
      <c r="O371" t="e">
        <f>IF(N371="","",MAX(O$1:O370)+1)</f>
        <v>#N/A</v>
      </c>
    </row>
    <row r="372" spans="1:15" x14ac:dyDescent="0.25">
      <c r="A372" t="e">
        <f>IF(Hoja1!M369=1,Hoja1!A369,0)</f>
        <v>#N/A</v>
      </c>
      <c r="B372" s="26" t="e">
        <f>VLOOKUP(Hoja1!B369,Data!$A$1:$B$500,2,0)</f>
        <v>#N/A</v>
      </c>
      <c r="C372" s="26">
        <f>Hoja1!C369</f>
        <v>0</v>
      </c>
      <c r="D372">
        <f>Hoja1!D369</f>
        <v>0</v>
      </c>
      <c r="E372" s="27" t="e">
        <f>IF(Hoja1!M369=1,Hoja1!E369,0)</f>
        <v>#N/A</v>
      </c>
      <c r="F372" s="26" t="e">
        <f>VLOOKUP(Hoja1!F369,Data!$D$1:$E$500,2,0)</f>
        <v>#N/A</v>
      </c>
      <c r="G372" s="26">
        <f>Hoja1!G369</f>
        <v>0</v>
      </c>
      <c r="H372" s="26">
        <f>Hoja1!H369</f>
        <v>0</v>
      </c>
      <c r="I372">
        <f>Hoja1!I369</f>
        <v>0</v>
      </c>
      <c r="J372" t="e">
        <f>VLOOKUP(Hoja1!J369,Data!$G$1:$H$501,2,0)</f>
        <v>#N/A</v>
      </c>
      <c r="K372" s="21" t="e">
        <f>IF(Hoja1!M369=1,Hoja1!K369,0)</f>
        <v>#N/A</v>
      </c>
      <c r="L372" t="e">
        <f>IF(Hoja1!M369=1,Hoja1!L369:$N370,0)</f>
        <v>#N/A</v>
      </c>
      <c r="M372" t="e">
        <f t="shared" si="12"/>
        <v>#N/A</v>
      </c>
      <c r="N372" t="e">
        <f t="shared" si="13"/>
        <v>#N/A</v>
      </c>
      <c r="O372" t="e">
        <f>IF(N372="","",MAX(O$1:O371)+1)</f>
        <v>#N/A</v>
      </c>
    </row>
    <row r="373" spans="1:15" x14ac:dyDescent="0.25">
      <c r="A373" t="e">
        <f>IF(Hoja1!M370=1,Hoja1!A370,0)</f>
        <v>#N/A</v>
      </c>
      <c r="B373" s="26" t="e">
        <f>VLOOKUP(Hoja1!B370,Data!$A$1:$B$500,2,0)</f>
        <v>#N/A</v>
      </c>
      <c r="C373" s="26">
        <f>Hoja1!C370</f>
        <v>0</v>
      </c>
      <c r="D373">
        <f>Hoja1!D370</f>
        <v>0</v>
      </c>
      <c r="E373" s="27" t="e">
        <f>IF(Hoja1!M370=1,Hoja1!E370,0)</f>
        <v>#N/A</v>
      </c>
      <c r="F373" s="26" t="e">
        <f>VLOOKUP(Hoja1!F370,Data!$D$1:$E$500,2,0)</f>
        <v>#N/A</v>
      </c>
      <c r="G373" s="26">
        <f>Hoja1!G370</f>
        <v>0</v>
      </c>
      <c r="H373" s="26">
        <f>Hoja1!H370</f>
        <v>0</v>
      </c>
      <c r="I373">
        <f>Hoja1!I370</f>
        <v>0</v>
      </c>
      <c r="J373" t="e">
        <f>VLOOKUP(Hoja1!J370,Data!$G$1:$H$501,2,0)</f>
        <v>#N/A</v>
      </c>
      <c r="K373" s="21" t="e">
        <f>IF(Hoja1!M370=1,Hoja1!K370,0)</f>
        <v>#N/A</v>
      </c>
      <c r="L373" t="e">
        <f>IF(Hoja1!M370=1,Hoja1!L370:$N371,0)</f>
        <v>#N/A</v>
      </c>
      <c r="M373" t="e">
        <f t="shared" si="12"/>
        <v>#N/A</v>
      </c>
      <c r="N373" t="e">
        <f t="shared" si="13"/>
        <v>#N/A</v>
      </c>
      <c r="O373" t="e">
        <f>IF(N373="","",MAX(O$1:O372)+1)</f>
        <v>#N/A</v>
      </c>
    </row>
    <row r="374" spans="1:15" x14ac:dyDescent="0.25">
      <c r="A374" t="e">
        <f>IF(Hoja1!M371=1,Hoja1!A371,0)</f>
        <v>#N/A</v>
      </c>
      <c r="B374" s="26" t="e">
        <f>VLOOKUP(Hoja1!B371,Data!$A$1:$B$500,2,0)</f>
        <v>#N/A</v>
      </c>
      <c r="C374" s="26">
        <f>Hoja1!C371</f>
        <v>0</v>
      </c>
      <c r="D374">
        <f>Hoja1!D371</f>
        <v>0</v>
      </c>
      <c r="E374" s="27" t="e">
        <f>IF(Hoja1!M371=1,Hoja1!E371,0)</f>
        <v>#N/A</v>
      </c>
      <c r="F374" s="26" t="e">
        <f>VLOOKUP(Hoja1!F371,Data!$D$1:$E$500,2,0)</f>
        <v>#N/A</v>
      </c>
      <c r="G374" s="26">
        <f>Hoja1!G371</f>
        <v>0</v>
      </c>
      <c r="H374" s="26">
        <f>Hoja1!H371</f>
        <v>0</v>
      </c>
      <c r="I374">
        <f>Hoja1!I371</f>
        <v>0</v>
      </c>
      <c r="J374" t="e">
        <f>VLOOKUP(Hoja1!J371,Data!$G$1:$H$501,2,0)</f>
        <v>#N/A</v>
      </c>
      <c r="K374" s="21" t="e">
        <f>IF(Hoja1!M371=1,Hoja1!K371,0)</f>
        <v>#N/A</v>
      </c>
      <c r="L374" t="e">
        <f>IF(Hoja1!M371=1,Hoja1!L371:$N372,0)</f>
        <v>#N/A</v>
      </c>
      <c r="M374" t="e">
        <f t="shared" si="12"/>
        <v>#N/A</v>
      </c>
      <c r="N374" t="e">
        <f t="shared" si="13"/>
        <v>#N/A</v>
      </c>
      <c r="O374" t="e">
        <f>IF(N374="","",MAX(O$1:O373)+1)</f>
        <v>#N/A</v>
      </c>
    </row>
    <row r="375" spans="1:15" x14ac:dyDescent="0.25">
      <c r="A375" t="e">
        <f>IF(Hoja1!M372=1,Hoja1!A372,0)</f>
        <v>#N/A</v>
      </c>
      <c r="B375" s="26" t="e">
        <f>VLOOKUP(Hoja1!B372,Data!$A$1:$B$500,2,0)</f>
        <v>#N/A</v>
      </c>
      <c r="C375" s="26">
        <f>Hoja1!C372</f>
        <v>0</v>
      </c>
      <c r="D375">
        <f>Hoja1!D372</f>
        <v>0</v>
      </c>
      <c r="E375" s="27" t="e">
        <f>IF(Hoja1!M372=1,Hoja1!E372,0)</f>
        <v>#N/A</v>
      </c>
      <c r="F375" s="26" t="e">
        <f>VLOOKUP(Hoja1!F372,Data!$D$1:$E$500,2,0)</f>
        <v>#N/A</v>
      </c>
      <c r="G375" s="26">
        <f>Hoja1!G372</f>
        <v>0</v>
      </c>
      <c r="H375" s="26">
        <f>Hoja1!H372</f>
        <v>0</v>
      </c>
      <c r="I375">
        <f>Hoja1!I372</f>
        <v>0</v>
      </c>
      <c r="J375" t="e">
        <f>VLOOKUP(Hoja1!J372,Data!$G$1:$H$501,2,0)</f>
        <v>#N/A</v>
      </c>
      <c r="K375" s="21" t="e">
        <f>IF(Hoja1!M372=1,Hoja1!K372,0)</f>
        <v>#N/A</v>
      </c>
      <c r="L375" t="e">
        <f>IF(Hoja1!M372=1,Hoja1!L372:$N373,0)</f>
        <v>#N/A</v>
      </c>
      <c r="M375" t="e">
        <f t="shared" si="12"/>
        <v>#N/A</v>
      </c>
      <c r="N375" t="e">
        <f t="shared" si="13"/>
        <v>#N/A</v>
      </c>
      <c r="O375" t="e">
        <f>IF(N375="","",MAX(O$1:O374)+1)</f>
        <v>#N/A</v>
      </c>
    </row>
    <row r="376" spans="1:15" x14ac:dyDescent="0.25">
      <c r="A376" t="e">
        <f>IF(Hoja1!M373=1,Hoja1!A373,0)</f>
        <v>#N/A</v>
      </c>
      <c r="B376" s="26" t="e">
        <f>VLOOKUP(Hoja1!B373,Data!$A$1:$B$500,2,0)</f>
        <v>#N/A</v>
      </c>
      <c r="C376" s="26">
        <f>Hoja1!C373</f>
        <v>0</v>
      </c>
      <c r="D376">
        <f>Hoja1!D373</f>
        <v>0</v>
      </c>
      <c r="E376" s="27" t="e">
        <f>IF(Hoja1!M373=1,Hoja1!E373,0)</f>
        <v>#N/A</v>
      </c>
      <c r="F376" s="26" t="e">
        <f>VLOOKUP(Hoja1!F373,Data!$D$1:$E$500,2,0)</f>
        <v>#N/A</v>
      </c>
      <c r="G376" s="26">
        <f>Hoja1!G373</f>
        <v>0</v>
      </c>
      <c r="H376" s="26">
        <f>Hoja1!H373</f>
        <v>0</v>
      </c>
      <c r="I376">
        <f>Hoja1!I373</f>
        <v>0</v>
      </c>
      <c r="J376" t="e">
        <f>VLOOKUP(Hoja1!J373,Data!$G$1:$H$501,2,0)</f>
        <v>#N/A</v>
      </c>
      <c r="K376" s="21" t="e">
        <f>IF(Hoja1!M373=1,Hoja1!K373,0)</f>
        <v>#N/A</v>
      </c>
      <c r="L376" t="e">
        <f>IF(Hoja1!M373=1,Hoja1!L373:$N374,0)</f>
        <v>#N/A</v>
      </c>
      <c r="M376" t="e">
        <f t="shared" si="12"/>
        <v>#N/A</v>
      </c>
      <c r="N376" t="e">
        <f t="shared" si="13"/>
        <v>#N/A</v>
      </c>
      <c r="O376" t="e">
        <f>IF(N376="","",MAX(O$1:O375)+1)</f>
        <v>#N/A</v>
      </c>
    </row>
    <row r="377" spans="1:15" x14ac:dyDescent="0.25">
      <c r="A377" t="e">
        <f>IF(Hoja1!M374=1,Hoja1!A374,0)</f>
        <v>#N/A</v>
      </c>
      <c r="B377" s="26" t="e">
        <f>VLOOKUP(Hoja1!B374,Data!$A$1:$B$500,2,0)</f>
        <v>#N/A</v>
      </c>
      <c r="C377" s="26">
        <f>Hoja1!C374</f>
        <v>0</v>
      </c>
      <c r="D377">
        <f>Hoja1!D374</f>
        <v>0</v>
      </c>
      <c r="E377" s="27" t="e">
        <f>IF(Hoja1!M374=1,Hoja1!E374,0)</f>
        <v>#N/A</v>
      </c>
      <c r="F377" s="26" t="e">
        <f>VLOOKUP(Hoja1!F374,Data!$D$1:$E$500,2,0)</f>
        <v>#N/A</v>
      </c>
      <c r="G377" s="26">
        <f>Hoja1!G374</f>
        <v>0</v>
      </c>
      <c r="H377" s="26">
        <f>Hoja1!H374</f>
        <v>0</v>
      </c>
      <c r="I377">
        <f>Hoja1!I374</f>
        <v>0</v>
      </c>
      <c r="J377" t="e">
        <f>VLOOKUP(Hoja1!J374,Data!$G$1:$H$501,2,0)</f>
        <v>#N/A</v>
      </c>
      <c r="K377" s="21" t="e">
        <f>IF(Hoja1!M374=1,Hoja1!K374,0)</f>
        <v>#N/A</v>
      </c>
      <c r="L377" t="e">
        <f>IF(Hoja1!M374=1,Hoja1!L374:$N375,0)</f>
        <v>#N/A</v>
      </c>
      <c r="M377" t="e">
        <f t="shared" si="12"/>
        <v>#N/A</v>
      </c>
      <c r="N377" t="e">
        <f t="shared" si="13"/>
        <v>#N/A</v>
      </c>
      <c r="O377" t="e">
        <f>IF(N377="","",MAX(O$1:O376)+1)</f>
        <v>#N/A</v>
      </c>
    </row>
    <row r="378" spans="1:15" x14ac:dyDescent="0.25">
      <c r="A378" t="e">
        <f>IF(Hoja1!M375=1,Hoja1!A375,0)</f>
        <v>#N/A</v>
      </c>
      <c r="B378" s="26" t="e">
        <f>VLOOKUP(Hoja1!B375,Data!$A$1:$B$500,2,0)</f>
        <v>#N/A</v>
      </c>
      <c r="C378" s="26">
        <f>Hoja1!C375</f>
        <v>0</v>
      </c>
      <c r="D378">
        <f>Hoja1!D375</f>
        <v>0</v>
      </c>
      <c r="E378" s="27" t="e">
        <f>IF(Hoja1!M375=1,Hoja1!E375,0)</f>
        <v>#N/A</v>
      </c>
      <c r="F378" s="26" t="e">
        <f>VLOOKUP(Hoja1!F375,Data!$D$1:$E$500,2,0)</f>
        <v>#N/A</v>
      </c>
      <c r="G378" s="26">
        <f>Hoja1!G375</f>
        <v>0</v>
      </c>
      <c r="H378" s="26">
        <f>Hoja1!H375</f>
        <v>0</v>
      </c>
      <c r="I378">
        <f>Hoja1!I375</f>
        <v>0</v>
      </c>
      <c r="J378" t="e">
        <f>VLOOKUP(Hoja1!J375,Data!$G$1:$H$501,2,0)</f>
        <v>#N/A</v>
      </c>
      <c r="K378" s="21" t="e">
        <f>IF(Hoja1!M375=1,Hoja1!K375,0)</f>
        <v>#N/A</v>
      </c>
      <c r="L378" t="e">
        <f>IF(Hoja1!M375=1,Hoja1!L375:$N376,0)</f>
        <v>#N/A</v>
      </c>
      <c r="M378" t="e">
        <f t="shared" si="12"/>
        <v>#N/A</v>
      </c>
      <c r="N378" t="e">
        <f t="shared" si="13"/>
        <v>#N/A</v>
      </c>
      <c r="O378" t="e">
        <f>IF(N378="","",MAX(O$1:O377)+1)</f>
        <v>#N/A</v>
      </c>
    </row>
    <row r="379" spans="1:15" x14ac:dyDescent="0.25">
      <c r="A379" t="e">
        <f>IF(Hoja1!M376=1,Hoja1!A376,0)</f>
        <v>#N/A</v>
      </c>
      <c r="B379" s="26" t="e">
        <f>VLOOKUP(Hoja1!B376,Data!$A$1:$B$500,2,0)</f>
        <v>#N/A</v>
      </c>
      <c r="C379" s="26">
        <f>Hoja1!C376</f>
        <v>0</v>
      </c>
      <c r="D379">
        <f>Hoja1!D376</f>
        <v>0</v>
      </c>
      <c r="E379" s="27" t="e">
        <f>IF(Hoja1!M376=1,Hoja1!E376,0)</f>
        <v>#N/A</v>
      </c>
      <c r="F379" s="26" t="e">
        <f>VLOOKUP(Hoja1!F376,Data!$D$1:$E$500,2,0)</f>
        <v>#N/A</v>
      </c>
      <c r="G379" s="26">
        <f>Hoja1!G376</f>
        <v>0</v>
      </c>
      <c r="H379" s="26">
        <f>Hoja1!H376</f>
        <v>0</v>
      </c>
      <c r="I379">
        <f>Hoja1!I376</f>
        <v>0</v>
      </c>
      <c r="J379" t="e">
        <f>VLOOKUP(Hoja1!J376,Data!$G$1:$H$501,2,0)</f>
        <v>#N/A</v>
      </c>
      <c r="K379" s="21" t="e">
        <f>IF(Hoja1!M376=1,Hoja1!K376,0)</f>
        <v>#N/A</v>
      </c>
      <c r="L379" t="e">
        <f>IF(Hoja1!M376=1,Hoja1!L376:$N377,0)</f>
        <v>#N/A</v>
      </c>
      <c r="M379" t="e">
        <f t="shared" si="12"/>
        <v>#N/A</v>
      </c>
      <c r="N379" t="e">
        <f t="shared" si="13"/>
        <v>#N/A</v>
      </c>
      <c r="O379" t="e">
        <f>IF(N379="","",MAX(O$1:O378)+1)</f>
        <v>#N/A</v>
      </c>
    </row>
    <row r="380" spans="1:15" x14ac:dyDescent="0.25">
      <c r="A380" t="e">
        <f>IF(Hoja1!M377=1,Hoja1!A377,0)</f>
        <v>#N/A</v>
      </c>
      <c r="B380" s="26" t="e">
        <f>VLOOKUP(Hoja1!B377,Data!$A$1:$B$500,2,0)</f>
        <v>#N/A</v>
      </c>
      <c r="C380" s="26">
        <f>Hoja1!C377</f>
        <v>0</v>
      </c>
      <c r="D380">
        <f>Hoja1!D377</f>
        <v>0</v>
      </c>
      <c r="E380" s="27" t="e">
        <f>IF(Hoja1!M377=1,Hoja1!E377,0)</f>
        <v>#N/A</v>
      </c>
      <c r="F380" s="26" t="e">
        <f>VLOOKUP(Hoja1!F377,Data!$D$1:$E$500,2,0)</f>
        <v>#N/A</v>
      </c>
      <c r="G380" s="26">
        <f>Hoja1!G377</f>
        <v>0</v>
      </c>
      <c r="H380" s="26">
        <f>Hoja1!H377</f>
        <v>0</v>
      </c>
      <c r="I380">
        <f>Hoja1!I377</f>
        <v>0</v>
      </c>
      <c r="J380" t="e">
        <f>VLOOKUP(Hoja1!J377,Data!$G$1:$H$501,2,0)</f>
        <v>#N/A</v>
      </c>
      <c r="K380" s="21" t="e">
        <f>IF(Hoja1!M377=1,Hoja1!K377,0)</f>
        <v>#N/A</v>
      </c>
      <c r="L380" t="e">
        <f>IF(Hoja1!M377=1,Hoja1!L377:$N378,0)</f>
        <v>#N/A</v>
      </c>
      <c r="M380" t="e">
        <f t="shared" si="12"/>
        <v>#N/A</v>
      </c>
      <c r="N380" t="e">
        <f t="shared" si="13"/>
        <v>#N/A</v>
      </c>
      <c r="O380" t="e">
        <f>IF(N380="","",MAX(O$1:O379)+1)</f>
        <v>#N/A</v>
      </c>
    </row>
    <row r="381" spans="1:15" x14ac:dyDescent="0.25">
      <c r="A381" t="e">
        <f>IF(Hoja1!M378=1,Hoja1!A378,0)</f>
        <v>#N/A</v>
      </c>
      <c r="B381" s="26" t="e">
        <f>VLOOKUP(Hoja1!B378,Data!$A$1:$B$500,2,0)</f>
        <v>#N/A</v>
      </c>
      <c r="C381" s="26">
        <f>Hoja1!C378</f>
        <v>0</v>
      </c>
      <c r="D381">
        <f>Hoja1!D378</f>
        <v>0</v>
      </c>
      <c r="E381" s="27" t="e">
        <f>IF(Hoja1!M378=1,Hoja1!E378,0)</f>
        <v>#N/A</v>
      </c>
      <c r="F381" s="26" t="e">
        <f>VLOOKUP(Hoja1!F378,Data!$D$1:$E$500,2,0)</f>
        <v>#N/A</v>
      </c>
      <c r="G381" s="26">
        <f>Hoja1!G378</f>
        <v>0</v>
      </c>
      <c r="H381" s="26">
        <f>Hoja1!H378</f>
        <v>0</v>
      </c>
      <c r="I381">
        <f>Hoja1!I378</f>
        <v>0</v>
      </c>
      <c r="J381" t="e">
        <f>VLOOKUP(Hoja1!J378,Data!$G$1:$H$501,2,0)</f>
        <v>#N/A</v>
      </c>
      <c r="K381" s="21" t="e">
        <f>IF(Hoja1!M378=1,Hoja1!K378,0)</f>
        <v>#N/A</v>
      </c>
      <c r="L381" t="e">
        <f>IF(Hoja1!M378=1,Hoja1!L378:$N379,0)</f>
        <v>#N/A</v>
      </c>
      <c r="M381" t="e">
        <f t="shared" si="12"/>
        <v>#N/A</v>
      </c>
      <c r="N381" t="e">
        <f t="shared" si="13"/>
        <v>#N/A</v>
      </c>
      <c r="O381" t="e">
        <f>IF(N381="","",MAX(O$1:O380)+1)</f>
        <v>#N/A</v>
      </c>
    </row>
    <row r="382" spans="1:15" x14ac:dyDescent="0.25">
      <c r="A382" t="e">
        <f>IF(Hoja1!M379=1,Hoja1!A379,0)</f>
        <v>#N/A</v>
      </c>
      <c r="B382" s="26" t="e">
        <f>VLOOKUP(Hoja1!B379,Data!$A$1:$B$500,2,0)</f>
        <v>#N/A</v>
      </c>
      <c r="C382" s="26">
        <f>Hoja1!C379</f>
        <v>0</v>
      </c>
      <c r="D382">
        <f>Hoja1!D379</f>
        <v>0</v>
      </c>
      <c r="E382" s="27" t="e">
        <f>IF(Hoja1!M379=1,Hoja1!E379,0)</f>
        <v>#N/A</v>
      </c>
      <c r="F382" s="26" t="e">
        <f>VLOOKUP(Hoja1!F379,Data!$D$1:$E$500,2,0)</f>
        <v>#N/A</v>
      </c>
      <c r="G382" s="26">
        <f>Hoja1!G379</f>
        <v>0</v>
      </c>
      <c r="H382" s="26">
        <f>Hoja1!H379</f>
        <v>0</v>
      </c>
      <c r="I382">
        <f>Hoja1!I379</f>
        <v>0</v>
      </c>
      <c r="J382" t="e">
        <f>VLOOKUP(Hoja1!J379,Data!$G$1:$H$501,2,0)</f>
        <v>#N/A</v>
      </c>
      <c r="K382" s="21" t="e">
        <f>IF(Hoja1!M379=1,Hoja1!K379,0)</f>
        <v>#N/A</v>
      </c>
      <c r="L382" t="e">
        <f>IF(Hoja1!M379=1,Hoja1!L379:$N380,0)</f>
        <v>#N/A</v>
      </c>
      <c r="M382" t="e">
        <f t="shared" si="12"/>
        <v>#N/A</v>
      </c>
      <c r="N382" t="e">
        <f t="shared" si="13"/>
        <v>#N/A</v>
      </c>
      <c r="O382" t="e">
        <f>IF(N382="","",MAX(O$1:O381)+1)</f>
        <v>#N/A</v>
      </c>
    </row>
    <row r="383" spans="1:15" x14ac:dyDescent="0.25">
      <c r="A383" t="e">
        <f>IF(Hoja1!M380=1,Hoja1!A380,0)</f>
        <v>#N/A</v>
      </c>
      <c r="B383" s="26" t="e">
        <f>VLOOKUP(Hoja1!B380,Data!$A$1:$B$500,2,0)</f>
        <v>#N/A</v>
      </c>
      <c r="C383" s="26">
        <f>Hoja1!C380</f>
        <v>0</v>
      </c>
      <c r="D383">
        <f>Hoja1!D380</f>
        <v>0</v>
      </c>
      <c r="E383" s="27" t="e">
        <f>IF(Hoja1!M380=1,Hoja1!E380,0)</f>
        <v>#N/A</v>
      </c>
      <c r="F383" s="26" t="e">
        <f>VLOOKUP(Hoja1!F380,Data!$D$1:$E$500,2,0)</f>
        <v>#N/A</v>
      </c>
      <c r="G383" s="26">
        <f>Hoja1!G380</f>
        <v>0</v>
      </c>
      <c r="H383" s="26">
        <f>Hoja1!H380</f>
        <v>0</v>
      </c>
      <c r="I383">
        <f>Hoja1!I380</f>
        <v>0</v>
      </c>
      <c r="J383" t="e">
        <f>VLOOKUP(Hoja1!J380,Data!$G$1:$H$501,2,0)</f>
        <v>#N/A</v>
      </c>
      <c r="K383" s="21" t="e">
        <f>IF(Hoja1!M380=1,Hoja1!K380,0)</f>
        <v>#N/A</v>
      </c>
      <c r="L383" t="e">
        <f>IF(Hoja1!M380=1,Hoja1!L380:$N381,0)</f>
        <v>#N/A</v>
      </c>
      <c r="M383" t="e">
        <f t="shared" si="12"/>
        <v>#N/A</v>
      </c>
      <c r="N383" t="e">
        <f t="shared" si="13"/>
        <v>#N/A</v>
      </c>
      <c r="O383" t="e">
        <f>IF(N383="","",MAX(O$1:O382)+1)</f>
        <v>#N/A</v>
      </c>
    </row>
    <row r="384" spans="1:15" x14ac:dyDescent="0.25">
      <c r="A384" t="e">
        <f>IF(Hoja1!M381=1,Hoja1!A381,0)</f>
        <v>#N/A</v>
      </c>
      <c r="B384" s="26" t="e">
        <f>VLOOKUP(Hoja1!B381,Data!$A$1:$B$500,2,0)</f>
        <v>#N/A</v>
      </c>
      <c r="C384" s="26">
        <f>Hoja1!C381</f>
        <v>0</v>
      </c>
      <c r="D384">
        <f>Hoja1!D381</f>
        <v>0</v>
      </c>
      <c r="E384" s="27" t="e">
        <f>IF(Hoja1!M381=1,Hoja1!E381,0)</f>
        <v>#N/A</v>
      </c>
      <c r="F384" s="26" t="e">
        <f>VLOOKUP(Hoja1!F381,Data!$D$1:$E$500,2,0)</f>
        <v>#N/A</v>
      </c>
      <c r="G384" s="26">
        <f>Hoja1!G381</f>
        <v>0</v>
      </c>
      <c r="H384" s="26">
        <f>Hoja1!H381</f>
        <v>0</v>
      </c>
      <c r="I384">
        <f>Hoja1!I381</f>
        <v>0</v>
      </c>
      <c r="J384" t="e">
        <f>VLOOKUP(Hoja1!J381,Data!$G$1:$H$501,2,0)</f>
        <v>#N/A</v>
      </c>
      <c r="K384" s="21" t="e">
        <f>IF(Hoja1!M381=1,Hoja1!K381,0)</f>
        <v>#N/A</v>
      </c>
      <c r="L384" t="e">
        <f>IF(Hoja1!M381=1,Hoja1!L381:$N382,0)</f>
        <v>#N/A</v>
      </c>
      <c r="M384" t="e">
        <f t="shared" si="12"/>
        <v>#N/A</v>
      </c>
      <c r="N384" t="e">
        <f t="shared" si="13"/>
        <v>#N/A</v>
      </c>
      <c r="O384" t="e">
        <f>IF(N384="","",MAX(O$1:O383)+1)</f>
        <v>#N/A</v>
      </c>
    </row>
    <row r="385" spans="1:15" x14ac:dyDescent="0.25">
      <c r="A385" t="e">
        <f>IF(Hoja1!M382=1,Hoja1!A382,0)</f>
        <v>#N/A</v>
      </c>
      <c r="B385" s="26" t="e">
        <f>VLOOKUP(Hoja1!B382,Data!$A$1:$B$500,2,0)</f>
        <v>#N/A</v>
      </c>
      <c r="C385" s="26">
        <f>Hoja1!C382</f>
        <v>0</v>
      </c>
      <c r="D385">
        <f>Hoja1!D382</f>
        <v>0</v>
      </c>
      <c r="E385" s="27" t="e">
        <f>IF(Hoja1!M382=1,Hoja1!E382,0)</f>
        <v>#N/A</v>
      </c>
      <c r="F385" s="26" t="e">
        <f>VLOOKUP(Hoja1!F382,Data!$D$1:$E$500,2,0)</f>
        <v>#N/A</v>
      </c>
      <c r="G385" s="26">
        <f>Hoja1!G382</f>
        <v>0</v>
      </c>
      <c r="H385" s="26">
        <f>Hoja1!H382</f>
        <v>0</v>
      </c>
      <c r="I385">
        <f>Hoja1!I382</f>
        <v>0</v>
      </c>
      <c r="J385" t="e">
        <f>VLOOKUP(Hoja1!J382,Data!$G$1:$H$501,2,0)</f>
        <v>#N/A</v>
      </c>
      <c r="K385" s="21" t="e">
        <f>IF(Hoja1!M382=1,Hoja1!K382,0)</f>
        <v>#N/A</v>
      </c>
      <c r="L385" t="e">
        <f>IF(Hoja1!M382=1,Hoja1!L382:$N383,0)</f>
        <v>#N/A</v>
      </c>
      <c r="M385" t="e">
        <f t="shared" si="12"/>
        <v>#N/A</v>
      </c>
      <c r="N385" t="e">
        <f t="shared" si="13"/>
        <v>#N/A</v>
      </c>
      <c r="O385" t="e">
        <f>IF(N385="","",MAX(O$1:O384)+1)</f>
        <v>#N/A</v>
      </c>
    </row>
    <row r="386" spans="1:15" x14ac:dyDescent="0.25">
      <c r="A386" t="e">
        <f>IF(Hoja1!M383=1,Hoja1!A383,0)</f>
        <v>#N/A</v>
      </c>
      <c r="B386" s="26" t="e">
        <f>VLOOKUP(Hoja1!B383,Data!$A$1:$B$500,2,0)</f>
        <v>#N/A</v>
      </c>
      <c r="C386" s="26">
        <f>Hoja1!C383</f>
        <v>0</v>
      </c>
      <c r="D386">
        <f>Hoja1!D383</f>
        <v>0</v>
      </c>
      <c r="E386" s="27" t="e">
        <f>IF(Hoja1!M383=1,Hoja1!E383,0)</f>
        <v>#N/A</v>
      </c>
      <c r="F386" s="26" t="e">
        <f>VLOOKUP(Hoja1!F383,Data!$D$1:$E$500,2,0)</f>
        <v>#N/A</v>
      </c>
      <c r="G386" s="26">
        <f>Hoja1!G383</f>
        <v>0</v>
      </c>
      <c r="H386" s="26">
        <f>Hoja1!H383</f>
        <v>0</v>
      </c>
      <c r="I386">
        <f>Hoja1!I383</f>
        <v>0</v>
      </c>
      <c r="J386" t="e">
        <f>VLOOKUP(Hoja1!J383,Data!$G$1:$H$501,2,0)</f>
        <v>#N/A</v>
      </c>
      <c r="K386" s="21" t="e">
        <f>IF(Hoja1!M383=1,Hoja1!K383,0)</f>
        <v>#N/A</v>
      </c>
      <c r="L386" t="e">
        <f>IF(Hoja1!M383=1,Hoja1!L383:$N384,0)</f>
        <v>#N/A</v>
      </c>
      <c r="M386" t="e">
        <f t="shared" si="12"/>
        <v>#N/A</v>
      </c>
      <c r="N386" t="e">
        <f t="shared" si="13"/>
        <v>#N/A</v>
      </c>
      <c r="O386" t="e">
        <f>IF(N386="","",MAX(O$1:O385)+1)</f>
        <v>#N/A</v>
      </c>
    </row>
    <row r="387" spans="1:15" x14ac:dyDescent="0.25">
      <c r="A387" t="e">
        <f>IF(Hoja1!M384=1,Hoja1!A384,0)</f>
        <v>#N/A</v>
      </c>
      <c r="B387" s="26" t="e">
        <f>VLOOKUP(Hoja1!B384,Data!$A$1:$B$500,2,0)</f>
        <v>#N/A</v>
      </c>
      <c r="C387" s="26">
        <f>Hoja1!C384</f>
        <v>0</v>
      </c>
      <c r="D387">
        <f>Hoja1!D384</f>
        <v>0</v>
      </c>
      <c r="E387" s="27" t="e">
        <f>IF(Hoja1!M384=1,Hoja1!E384,0)</f>
        <v>#N/A</v>
      </c>
      <c r="F387" s="26" t="e">
        <f>VLOOKUP(Hoja1!F384,Data!$D$1:$E$500,2,0)</f>
        <v>#N/A</v>
      </c>
      <c r="G387" s="26">
        <f>Hoja1!G384</f>
        <v>0</v>
      </c>
      <c r="H387" s="26">
        <f>Hoja1!H384</f>
        <v>0</v>
      </c>
      <c r="I387">
        <f>Hoja1!I384</f>
        <v>0</v>
      </c>
      <c r="J387" t="e">
        <f>VLOOKUP(Hoja1!J384,Data!$G$1:$H$501,2,0)</f>
        <v>#N/A</v>
      </c>
      <c r="K387" s="21" t="e">
        <f>IF(Hoja1!M384=1,Hoja1!K384,0)</f>
        <v>#N/A</v>
      </c>
      <c r="L387" t="e">
        <f>IF(Hoja1!M384=1,Hoja1!L384:$N385,0)</f>
        <v>#N/A</v>
      </c>
      <c r="M387" t="e">
        <f t="shared" si="12"/>
        <v>#N/A</v>
      </c>
      <c r="N387" t="e">
        <f t="shared" si="13"/>
        <v>#N/A</v>
      </c>
      <c r="O387" t="e">
        <f>IF(N387="","",MAX(O$1:O386)+1)</f>
        <v>#N/A</v>
      </c>
    </row>
    <row r="388" spans="1:15" x14ac:dyDescent="0.25">
      <c r="A388" t="e">
        <f>IF(Hoja1!M385=1,Hoja1!A385,0)</f>
        <v>#N/A</v>
      </c>
      <c r="B388" s="26" t="e">
        <f>VLOOKUP(Hoja1!B385,Data!$A$1:$B$500,2,0)</f>
        <v>#N/A</v>
      </c>
      <c r="C388" s="26">
        <f>Hoja1!C385</f>
        <v>0</v>
      </c>
      <c r="D388">
        <f>Hoja1!D385</f>
        <v>0</v>
      </c>
      <c r="E388" s="27" t="e">
        <f>IF(Hoja1!M385=1,Hoja1!E385,0)</f>
        <v>#N/A</v>
      </c>
      <c r="F388" s="26" t="e">
        <f>VLOOKUP(Hoja1!F385,Data!$D$1:$E$500,2,0)</f>
        <v>#N/A</v>
      </c>
      <c r="G388" s="26">
        <f>Hoja1!G385</f>
        <v>0</v>
      </c>
      <c r="H388" s="26">
        <f>Hoja1!H385</f>
        <v>0</v>
      </c>
      <c r="I388">
        <f>Hoja1!I385</f>
        <v>0</v>
      </c>
      <c r="J388" t="e">
        <f>VLOOKUP(Hoja1!J385,Data!$G$1:$H$501,2,0)</f>
        <v>#N/A</v>
      </c>
      <c r="K388" s="21" t="e">
        <f>IF(Hoja1!M385=1,Hoja1!K385,0)</f>
        <v>#N/A</v>
      </c>
      <c r="L388" t="e">
        <f>IF(Hoja1!M385=1,Hoja1!L385:$N386,0)</f>
        <v>#N/A</v>
      </c>
      <c r="M388" t="e">
        <f t="shared" si="12"/>
        <v>#N/A</v>
      </c>
      <c r="N388" t="e">
        <f t="shared" si="13"/>
        <v>#N/A</v>
      </c>
      <c r="O388" t="e">
        <f>IF(N388="","",MAX(O$1:O387)+1)</f>
        <v>#N/A</v>
      </c>
    </row>
    <row r="389" spans="1:15" x14ac:dyDescent="0.25">
      <c r="A389" t="e">
        <f>IF(Hoja1!M386=1,Hoja1!A386,0)</f>
        <v>#N/A</v>
      </c>
      <c r="B389" s="26" t="e">
        <f>VLOOKUP(Hoja1!B386,Data!$A$1:$B$500,2,0)</f>
        <v>#N/A</v>
      </c>
      <c r="C389" s="26">
        <f>Hoja1!C386</f>
        <v>0</v>
      </c>
      <c r="D389">
        <f>Hoja1!D386</f>
        <v>0</v>
      </c>
      <c r="E389" s="27" t="e">
        <f>IF(Hoja1!M386=1,Hoja1!E386,0)</f>
        <v>#N/A</v>
      </c>
      <c r="F389" s="26" t="e">
        <f>VLOOKUP(Hoja1!F386,Data!$D$1:$E$500,2,0)</f>
        <v>#N/A</v>
      </c>
      <c r="G389" s="26">
        <f>Hoja1!G386</f>
        <v>0</v>
      </c>
      <c r="H389" s="26">
        <f>Hoja1!H386</f>
        <v>0</v>
      </c>
      <c r="I389">
        <f>Hoja1!I386</f>
        <v>0</v>
      </c>
      <c r="J389" t="e">
        <f>VLOOKUP(Hoja1!J386,Data!$G$1:$H$501,2,0)</f>
        <v>#N/A</v>
      </c>
      <c r="K389" s="21" t="e">
        <f>IF(Hoja1!M386=1,Hoja1!K386,0)</f>
        <v>#N/A</v>
      </c>
      <c r="L389" t="e">
        <f>IF(Hoja1!M386=1,Hoja1!L386:$N387,0)</f>
        <v>#N/A</v>
      </c>
      <c r="M389" t="e">
        <f t="shared" ref="M389:M452" si="14">IF(A389&gt;0,1,0)</f>
        <v>#N/A</v>
      </c>
      <c r="N389" t="e">
        <f t="shared" ref="N389:N452" si="15">IF(M389=0,"",M389)</f>
        <v>#N/A</v>
      </c>
      <c r="O389" t="e">
        <f>IF(N389="","",MAX(O$1:O388)+1)</f>
        <v>#N/A</v>
      </c>
    </row>
    <row r="390" spans="1:15" x14ac:dyDescent="0.25">
      <c r="A390" t="e">
        <f>IF(Hoja1!M387=1,Hoja1!A387,0)</f>
        <v>#N/A</v>
      </c>
      <c r="B390" s="26" t="e">
        <f>VLOOKUP(Hoja1!B387,Data!$A$1:$B$500,2,0)</f>
        <v>#N/A</v>
      </c>
      <c r="C390" s="26">
        <f>Hoja1!C387</f>
        <v>0</v>
      </c>
      <c r="D390">
        <f>Hoja1!D387</f>
        <v>0</v>
      </c>
      <c r="E390" s="27" t="e">
        <f>IF(Hoja1!M387=1,Hoja1!E387,0)</f>
        <v>#N/A</v>
      </c>
      <c r="F390" s="26" t="e">
        <f>VLOOKUP(Hoja1!F387,Data!$D$1:$E$500,2,0)</f>
        <v>#N/A</v>
      </c>
      <c r="G390" s="26">
        <f>Hoja1!G387</f>
        <v>0</v>
      </c>
      <c r="H390" s="26">
        <f>Hoja1!H387</f>
        <v>0</v>
      </c>
      <c r="I390">
        <f>Hoja1!I387</f>
        <v>0</v>
      </c>
      <c r="J390" t="e">
        <f>VLOOKUP(Hoja1!J387,Data!$G$1:$H$501,2,0)</f>
        <v>#N/A</v>
      </c>
      <c r="K390" s="21" t="e">
        <f>IF(Hoja1!M387=1,Hoja1!K387,0)</f>
        <v>#N/A</v>
      </c>
      <c r="L390" t="e">
        <f>IF(Hoja1!M387=1,Hoja1!L387:$N388,0)</f>
        <v>#N/A</v>
      </c>
      <c r="M390" t="e">
        <f t="shared" si="14"/>
        <v>#N/A</v>
      </c>
      <c r="N390" t="e">
        <f t="shared" si="15"/>
        <v>#N/A</v>
      </c>
      <c r="O390" t="e">
        <f>IF(N390="","",MAX(O$1:O389)+1)</f>
        <v>#N/A</v>
      </c>
    </row>
    <row r="391" spans="1:15" x14ac:dyDescent="0.25">
      <c r="A391" t="e">
        <f>IF(Hoja1!M388=1,Hoja1!A388,0)</f>
        <v>#N/A</v>
      </c>
      <c r="B391" s="26" t="e">
        <f>VLOOKUP(Hoja1!B388,Data!$A$1:$B$500,2,0)</f>
        <v>#N/A</v>
      </c>
      <c r="C391" s="26">
        <f>Hoja1!C388</f>
        <v>0</v>
      </c>
      <c r="D391">
        <f>Hoja1!D388</f>
        <v>0</v>
      </c>
      <c r="E391" s="27" t="e">
        <f>IF(Hoja1!M388=1,Hoja1!E388,0)</f>
        <v>#N/A</v>
      </c>
      <c r="F391" s="26" t="e">
        <f>VLOOKUP(Hoja1!F388,Data!$D$1:$E$500,2,0)</f>
        <v>#N/A</v>
      </c>
      <c r="G391" s="26">
        <f>Hoja1!G388</f>
        <v>0</v>
      </c>
      <c r="H391" s="26">
        <f>Hoja1!H388</f>
        <v>0</v>
      </c>
      <c r="I391">
        <f>Hoja1!I388</f>
        <v>0</v>
      </c>
      <c r="J391" t="e">
        <f>VLOOKUP(Hoja1!J388,Data!$G$1:$H$501,2,0)</f>
        <v>#N/A</v>
      </c>
      <c r="K391" s="21" t="e">
        <f>IF(Hoja1!M388=1,Hoja1!K388,0)</f>
        <v>#N/A</v>
      </c>
      <c r="L391" t="e">
        <f>IF(Hoja1!M388=1,Hoja1!L388:$N389,0)</f>
        <v>#N/A</v>
      </c>
      <c r="M391" t="e">
        <f t="shared" si="14"/>
        <v>#N/A</v>
      </c>
      <c r="N391" t="e">
        <f t="shared" si="15"/>
        <v>#N/A</v>
      </c>
      <c r="O391" t="e">
        <f>IF(N391="","",MAX(O$1:O390)+1)</f>
        <v>#N/A</v>
      </c>
    </row>
    <row r="392" spans="1:15" x14ac:dyDescent="0.25">
      <c r="A392" t="e">
        <f>IF(Hoja1!M389=1,Hoja1!A389,0)</f>
        <v>#N/A</v>
      </c>
      <c r="B392" s="26" t="e">
        <f>VLOOKUP(Hoja1!B389,Data!$A$1:$B$500,2,0)</f>
        <v>#N/A</v>
      </c>
      <c r="C392" s="26">
        <f>Hoja1!C389</f>
        <v>0</v>
      </c>
      <c r="D392">
        <f>Hoja1!D389</f>
        <v>0</v>
      </c>
      <c r="E392" s="27" t="e">
        <f>IF(Hoja1!M389=1,Hoja1!E389,0)</f>
        <v>#N/A</v>
      </c>
      <c r="F392" s="26" t="e">
        <f>VLOOKUP(Hoja1!F389,Data!$D$1:$E$500,2,0)</f>
        <v>#N/A</v>
      </c>
      <c r="G392" s="26">
        <f>Hoja1!G389</f>
        <v>0</v>
      </c>
      <c r="H392" s="26">
        <f>Hoja1!H389</f>
        <v>0</v>
      </c>
      <c r="I392">
        <f>Hoja1!I389</f>
        <v>0</v>
      </c>
      <c r="J392" t="e">
        <f>VLOOKUP(Hoja1!J389,Data!$G$1:$H$501,2,0)</f>
        <v>#N/A</v>
      </c>
      <c r="K392" s="21" t="e">
        <f>IF(Hoja1!M389=1,Hoja1!K389,0)</f>
        <v>#N/A</v>
      </c>
      <c r="L392" t="e">
        <f>IF(Hoja1!M389=1,Hoja1!L389:$N390,0)</f>
        <v>#N/A</v>
      </c>
      <c r="M392" t="e">
        <f t="shared" si="14"/>
        <v>#N/A</v>
      </c>
      <c r="N392" t="e">
        <f t="shared" si="15"/>
        <v>#N/A</v>
      </c>
      <c r="O392" t="e">
        <f>IF(N392="","",MAX(O$1:O391)+1)</f>
        <v>#N/A</v>
      </c>
    </row>
    <row r="393" spans="1:15" x14ac:dyDescent="0.25">
      <c r="A393" t="e">
        <f>IF(Hoja1!M390=1,Hoja1!A390,0)</f>
        <v>#N/A</v>
      </c>
      <c r="B393" s="26" t="e">
        <f>VLOOKUP(Hoja1!B390,Data!$A$1:$B$500,2,0)</f>
        <v>#N/A</v>
      </c>
      <c r="C393" s="26">
        <f>Hoja1!C390</f>
        <v>0</v>
      </c>
      <c r="D393">
        <f>Hoja1!D390</f>
        <v>0</v>
      </c>
      <c r="E393" s="27" t="e">
        <f>IF(Hoja1!M390=1,Hoja1!E390,0)</f>
        <v>#N/A</v>
      </c>
      <c r="F393" s="26" t="e">
        <f>VLOOKUP(Hoja1!F390,Data!$D$1:$E$500,2,0)</f>
        <v>#N/A</v>
      </c>
      <c r="G393" s="26">
        <f>Hoja1!G390</f>
        <v>0</v>
      </c>
      <c r="H393" s="26">
        <f>Hoja1!H390</f>
        <v>0</v>
      </c>
      <c r="I393">
        <f>Hoja1!I390</f>
        <v>0</v>
      </c>
      <c r="J393" t="e">
        <f>VLOOKUP(Hoja1!J390,Data!$G$1:$H$501,2,0)</f>
        <v>#N/A</v>
      </c>
      <c r="K393" s="21" t="e">
        <f>IF(Hoja1!M390=1,Hoja1!K390,0)</f>
        <v>#N/A</v>
      </c>
      <c r="L393" t="e">
        <f>IF(Hoja1!M390=1,Hoja1!L390:$N391,0)</f>
        <v>#N/A</v>
      </c>
      <c r="M393" t="e">
        <f t="shared" si="14"/>
        <v>#N/A</v>
      </c>
      <c r="N393" t="e">
        <f t="shared" si="15"/>
        <v>#N/A</v>
      </c>
      <c r="O393" t="e">
        <f>IF(N393="","",MAX(O$1:O392)+1)</f>
        <v>#N/A</v>
      </c>
    </row>
    <row r="394" spans="1:15" x14ac:dyDescent="0.25">
      <c r="A394" t="e">
        <f>IF(Hoja1!M391=1,Hoja1!A391,0)</f>
        <v>#N/A</v>
      </c>
      <c r="B394" s="26" t="e">
        <f>VLOOKUP(Hoja1!B391,Data!$A$1:$B$500,2,0)</f>
        <v>#N/A</v>
      </c>
      <c r="C394" s="26">
        <f>Hoja1!C391</f>
        <v>0</v>
      </c>
      <c r="D394">
        <f>Hoja1!D391</f>
        <v>0</v>
      </c>
      <c r="E394" s="27" t="e">
        <f>IF(Hoja1!M391=1,Hoja1!E391,0)</f>
        <v>#N/A</v>
      </c>
      <c r="F394" s="26" t="e">
        <f>VLOOKUP(Hoja1!F391,Data!$D$1:$E$500,2,0)</f>
        <v>#N/A</v>
      </c>
      <c r="G394" s="26">
        <f>Hoja1!G391</f>
        <v>0</v>
      </c>
      <c r="H394" s="26">
        <f>Hoja1!H391</f>
        <v>0</v>
      </c>
      <c r="I394">
        <f>Hoja1!I391</f>
        <v>0</v>
      </c>
      <c r="J394" t="e">
        <f>VLOOKUP(Hoja1!J391,Data!$G$1:$H$501,2,0)</f>
        <v>#N/A</v>
      </c>
      <c r="K394" s="21" t="e">
        <f>IF(Hoja1!M391=1,Hoja1!K391,0)</f>
        <v>#N/A</v>
      </c>
      <c r="L394" t="e">
        <f>IF(Hoja1!M391=1,Hoja1!L391:$N392,0)</f>
        <v>#N/A</v>
      </c>
      <c r="M394" t="e">
        <f t="shared" si="14"/>
        <v>#N/A</v>
      </c>
      <c r="N394" t="e">
        <f t="shared" si="15"/>
        <v>#N/A</v>
      </c>
      <c r="O394" t="e">
        <f>IF(N394="","",MAX(O$1:O393)+1)</f>
        <v>#N/A</v>
      </c>
    </row>
    <row r="395" spans="1:15" x14ac:dyDescent="0.25">
      <c r="A395" t="e">
        <f>IF(Hoja1!M392=1,Hoja1!A392,0)</f>
        <v>#N/A</v>
      </c>
      <c r="B395" s="26" t="e">
        <f>VLOOKUP(Hoja1!B392,Data!$A$1:$B$500,2,0)</f>
        <v>#N/A</v>
      </c>
      <c r="C395" s="26">
        <f>Hoja1!C392</f>
        <v>0</v>
      </c>
      <c r="D395">
        <f>Hoja1!D392</f>
        <v>0</v>
      </c>
      <c r="E395" s="27" t="e">
        <f>IF(Hoja1!M392=1,Hoja1!E392,0)</f>
        <v>#N/A</v>
      </c>
      <c r="F395" s="26" t="e">
        <f>VLOOKUP(Hoja1!F392,Data!$D$1:$E$500,2,0)</f>
        <v>#N/A</v>
      </c>
      <c r="G395" s="26">
        <f>Hoja1!G392</f>
        <v>0</v>
      </c>
      <c r="H395" s="26">
        <f>Hoja1!H392</f>
        <v>0</v>
      </c>
      <c r="I395">
        <f>Hoja1!I392</f>
        <v>0</v>
      </c>
      <c r="J395" t="e">
        <f>VLOOKUP(Hoja1!J392,Data!$G$1:$H$501,2,0)</f>
        <v>#N/A</v>
      </c>
      <c r="K395" s="21" t="e">
        <f>IF(Hoja1!M392=1,Hoja1!K392,0)</f>
        <v>#N/A</v>
      </c>
      <c r="L395" t="e">
        <f>IF(Hoja1!M392=1,Hoja1!L392:$N393,0)</f>
        <v>#N/A</v>
      </c>
      <c r="M395" t="e">
        <f t="shared" si="14"/>
        <v>#N/A</v>
      </c>
      <c r="N395" t="e">
        <f t="shared" si="15"/>
        <v>#N/A</v>
      </c>
      <c r="O395" t="e">
        <f>IF(N395="","",MAX(O$1:O394)+1)</f>
        <v>#N/A</v>
      </c>
    </row>
    <row r="396" spans="1:15" x14ac:dyDescent="0.25">
      <c r="A396" t="e">
        <f>IF(Hoja1!M393=1,Hoja1!A393,0)</f>
        <v>#N/A</v>
      </c>
      <c r="B396" s="26" t="e">
        <f>VLOOKUP(Hoja1!B393,Data!$A$1:$B$500,2,0)</f>
        <v>#N/A</v>
      </c>
      <c r="C396" s="26">
        <f>Hoja1!C393</f>
        <v>0</v>
      </c>
      <c r="D396">
        <f>Hoja1!D393</f>
        <v>0</v>
      </c>
      <c r="E396" s="27" t="e">
        <f>IF(Hoja1!M393=1,Hoja1!E393,0)</f>
        <v>#N/A</v>
      </c>
      <c r="F396" s="26" t="e">
        <f>VLOOKUP(Hoja1!F393,Data!$D$1:$E$500,2,0)</f>
        <v>#N/A</v>
      </c>
      <c r="G396" s="26">
        <f>Hoja1!G393</f>
        <v>0</v>
      </c>
      <c r="H396" s="26">
        <f>Hoja1!H393</f>
        <v>0</v>
      </c>
      <c r="I396">
        <f>Hoja1!I393</f>
        <v>0</v>
      </c>
      <c r="J396" t="e">
        <f>VLOOKUP(Hoja1!J393,Data!$G$1:$H$501,2,0)</f>
        <v>#N/A</v>
      </c>
      <c r="K396" s="21" t="e">
        <f>IF(Hoja1!M393=1,Hoja1!K393,0)</f>
        <v>#N/A</v>
      </c>
      <c r="L396" t="e">
        <f>IF(Hoja1!M393=1,Hoja1!L393:$N394,0)</f>
        <v>#N/A</v>
      </c>
      <c r="M396" t="e">
        <f t="shared" si="14"/>
        <v>#N/A</v>
      </c>
      <c r="N396" t="e">
        <f t="shared" si="15"/>
        <v>#N/A</v>
      </c>
      <c r="O396" t="e">
        <f>IF(N396="","",MAX(O$1:O395)+1)</f>
        <v>#N/A</v>
      </c>
    </row>
    <row r="397" spans="1:15" x14ac:dyDescent="0.25">
      <c r="A397" t="e">
        <f>IF(Hoja1!M394=1,Hoja1!A394,0)</f>
        <v>#N/A</v>
      </c>
      <c r="B397" s="26" t="e">
        <f>VLOOKUP(Hoja1!B394,Data!$A$1:$B$500,2,0)</f>
        <v>#N/A</v>
      </c>
      <c r="C397" s="26">
        <f>Hoja1!C394</f>
        <v>0</v>
      </c>
      <c r="D397">
        <f>Hoja1!D394</f>
        <v>0</v>
      </c>
      <c r="E397" s="27" t="e">
        <f>IF(Hoja1!M394=1,Hoja1!E394,0)</f>
        <v>#N/A</v>
      </c>
      <c r="F397" s="26" t="e">
        <f>VLOOKUP(Hoja1!F394,Data!$D$1:$E$500,2,0)</f>
        <v>#N/A</v>
      </c>
      <c r="G397" s="26">
        <f>Hoja1!G394</f>
        <v>0</v>
      </c>
      <c r="H397" s="26">
        <f>Hoja1!H394</f>
        <v>0</v>
      </c>
      <c r="I397">
        <f>Hoja1!I394</f>
        <v>0</v>
      </c>
      <c r="J397" t="e">
        <f>VLOOKUP(Hoja1!J394,Data!$G$1:$H$501,2,0)</f>
        <v>#N/A</v>
      </c>
      <c r="K397" s="21" t="e">
        <f>IF(Hoja1!M394=1,Hoja1!K394,0)</f>
        <v>#N/A</v>
      </c>
      <c r="L397" t="e">
        <f>IF(Hoja1!M394=1,Hoja1!L394:$N395,0)</f>
        <v>#N/A</v>
      </c>
      <c r="M397" t="e">
        <f t="shared" si="14"/>
        <v>#N/A</v>
      </c>
      <c r="N397" t="e">
        <f t="shared" si="15"/>
        <v>#N/A</v>
      </c>
      <c r="O397" t="e">
        <f>IF(N397="","",MAX(O$1:O396)+1)</f>
        <v>#N/A</v>
      </c>
    </row>
    <row r="398" spans="1:15" x14ac:dyDescent="0.25">
      <c r="A398" t="e">
        <f>IF(Hoja1!M395=1,Hoja1!A395,0)</f>
        <v>#N/A</v>
      </c>
      <c r="B398" s="26" t="e">
        <f>VLOOKUP(Hoja1!B395,Data!$A$1:$B$500,2,0)</f>
        <v>#N/A</v>
      </c>
      <c r="C398" s="26">
        <f>Hoja1!C395</f>
        <v>0</v>
      </c>
      <c r="D398">
        <f>Hoja1!D395</f>
        <v>0</v>
      </c>
      <c r="E398" s="27" t="e">
        <f>IF(Hoja1!M395=1,Hoja1!E395,0)</f>
        <v>#N/A</v>
      </c>
      <c r="F398" s="26" t="e">
        <f>VLOOKUP(Hoja1!F395,Data!$D$1:$E$500,2,0)</f>
        <v>#N/A</v>
      </c>
      <c r="G398" s="26">
        <f>Hoja1!G395</f>
        <v>0</v>
      </c>
      <c r="H398" s="26">
        <f>Hoja1!H395</f>
        <v>0</v>
      </c>
      <c r="I398">
        <f>Hoja1!I395</f>
        <v>0</v>
      </c>
      <c r="J398" t="e">
        <f>VLOOKUP(Hoja1!J395,Data!$G$1:$H$501,2,0)</f>
        <v>#N/A</v>
      </c>
      <c r="K398" s="21" t="e">
        <f>IF(Hoja1!M395=1,Hoja1!K395,0)</f>
        <v>#N/A</v>
      </c>
      <c r="L398" t="e">
        <f>IF(Hoja1!M395=1,Hoja1!L395:$N396,0)</f>
        <v>#N/A</v>
      </c>
      <c r="M398" t="e">
        <f t="shared" si="14"/>
        <v>#N/A</v>
      </c>
      <c r="N398" t="e">
        <f t="shared" si="15"/>
        <v>#N/A</v>
      </c>
      <c r="O398" t="e">
        <f>IF(N398="","",MAX(O$1:O397)+1)</f>
        <v>#N/A</v>
      </c>
    </row>
    <row r="399" spans="1:15" x14ac:dyDescent="0.25">
      <c r="A399" t="e">
        <f>IF(Hoja1!M396=1,Hoja1!A396,0)</f>
        <v>#N/A</v>
      </c>
      <c r="B399" s="26" t="e">
        <f>VLOOKUP(Hoja1!B396,Data!$A$1:$B$500,2,0)</f>
        <v>#N/A</v>
      </c>
      <c r="C399" s="26">
        <f>Hoja1!C396</f>
        <v>0</v>
      </c>
      <c r="D399">
        <f>Hoja1!D396</f>
        <v>0</v>
      </c>
      <c r="E399" s="27" t="e">
        <f>IF(Hoja1!M396=1,Hoja1!E396,0)</f>
        <v>#N/A</v>
      </c>
      <c r="F399" s="26" t="e">
        <f>VLOOKUP(Hoja1!F396,Data!$D$1:$E$500,2,0)</f>
        <v>#N/A</v>
      </c>
      <c r="G399" s="26">
        <f>Hoja1!G396</f>
        <v>0</v>
      </c>
      <c r="H399" s="26">
        <f>Hoja1!H396</f>
        <v>0</v>
      </c>
      <c r="I399">
        <f>Hoja1!I396</f>
        <v>0</v>
      </c>
      <c r="J399" t="e">
        <f>VLOOKUP(Hoja1!J396,Data!$G$1:$H$501,2,0)</f>
        <v>#N/A</v>
      </c>
      <c r="K399" s="21" t="e">
        <f>IF(Hoja1!M396=1,Hoja1!K396,0)</f>
        <v>#N/A</v>
      </c>
      <c r="L399" t="e">
        <f>IF(Hoja1!M396=1,Hoja1!L396:$N397,0)</f>
        <v>#N/A</v>
      </c>
      <c r="M399" t="e">
        <f t="shared" si="14"/>
        <v>#N/A</v>
      </c>
      <c r="N399" t="e">
        <f t="shared" si="15"/>
        <v>#N/A</v>
      </c>
      <c r="O399" t="e">
        <f>IF(N399="","",MAX(O$1:O398)+1)</f>
        <v>#N/A</v>
      </c>
    </row>
    <row r="400" spans="1:15" x14ac:dyDescent="0.25">
      <c r="A400" t="e">
        <f>IF(Hoja1!M397=1,Hoja1!A397,0)</f>
        <v>#N/A</v>
      </c>
      <c r="B400" s="26" t="e">
        <f>VLOOKUP(Hoja1!B397,Data!$A$1:$B$500,2,0)</f>
        <v>#N/A</v>
      </c>
      <c r="C400" s="26">
        <f>Hoja1!C397</f>
        <v>0</v>
      </c>
      <c r="D400">
        <f>Hoja1!D397</f>
        <v>0</v>
      </c>
      <c r="E400" s="27" t="e">
        <f>IF(Hoja1!M397=1,Hoja1!E397,0)</f>
        <v>#N/A</v>
      </c>
      <c r="F400" s="26" t="e">
        <f>VLOOKUP(Hoja1!F397,Data!$D$1:$E$500,2,0)</f>
        <v>#N/A</v>
      </c>
      <c r="G400" s="26">
        <f>Hoja1!G397</f>
        <v>0</v>
      </c>
      <c r="H400" s="26">
        <f>Hoja1!H397</f>
        <v>0</v>
      </c>
      <c r="I400">
        <f>Hoja1!I397</f>
        <v>0</v>
      </c>
      <c r="J400" t="e">
        <f>VLOOKUP(Hoja1!J397,Data!$G$1:$H$501,2,0)</f>
        <v>#N/A</v>
      </c>
      <c r="K400" s="21" t="e">
        <f>IF(Hoja1!M397=1,Hoja1!K397,0)</f>
        <v>#N/A</v>
      </c>
      <c r="L400" t="e">
        <f>IF(Hoja1!M397=1,Hoja1!L397:$N398,0)</f>
        <v>#N/A</v>
      </c>
      <c r="M400" t="e">
        <f t="shared" si="14"/>
        <v>#N/A</v>
      </c>
      <c r="N400" t="e">
        <f t="shared" si="15"/>
        <v>#N/A</v>
      </c>
      <c r="O400" t="e">
        <f>IF(N400="","",MAX(O$1:O399)+1)</f>
        <v>#N/A</v>
      </c>
    </row>
    <row r="401" spans="1:15" x14ac:dyDescent="0.25">
      <c r="A401" t="e">
        <f>IF(Hoja1!M398=1,Hoja1!A398,0)</f>
        <v>#N/A</v>
      </c>
      <c r="B401" s="26" t="e">
        <f>VLOOKUP(Hoja1!B398,Data!$A$1:$B$500,2,0)</f>
        <v>#N/A</v>
      </c>
      <c r="C401" s="26">
        <f>Hoja1!C398</f>
        <v>0</v>
      </c>
      <c r="D401">
        <f>Hoja1!D398</f>
        <v>0</v>
      </c>
      <c r="E401" s="27" t="e">
        <f>IF(Hoja1!M398=1,Hoja1!E398,0)</f>
        <v>#N/A</v>
      </c>
      <c r="F401" s="26" t="e">
        <f>VLOOKUP(Hoja1!F398,Data!$D$1:$E$500,2,0)</f>
        <v>#N/A</v>
      </c>
      <c r="G401" s="26">
        <f>Hoja1!G398</f>
        <v>0</v>
      </c>
      <c r="H401" s="26">
        <f>Hoja1!H398</f>
        <v>0</v>
      </c>
      <c r="I401">
        <f>Hoja1!I398</f>
        <v>0</v>
      </c>
      <c r="J401" t="e">
        <f>VLOOKUP(Hoja1!J398,Data!$G$1:$H$501,2,0)</f>
        <v>#N/A</v>
      </c>
      <c r="K401" s="21" t="e">
        <f>IF(Hoja1!M398=1,Hoja1!K398,0)</f>
        <v>#N/A</v>
      </c>
      <c r="L401" t="e">
        <f>IF(Hoja1!M398=1,Hoja1!L398:$N399,0)</f>
        <v>#N/A</v>
      </c>
      <c r="M401" t="e">
        <f t="shared" si="14"/>
        <v>#N/A</v>
      </c>
      <c r="N401" t="e">
        <f t="shared" si="15"/>
        <v>#N/A</v>
      </c>
      <c r="O401" t="e">
        <f>IF(N401="","",MAX(O$1:O400)+1)</f>
        <v>#N/A</v>
      </c>
    </row>
    <row r="402" spans="1:15" x14ac:dyDescent="0.25">
      <c r="A402" t="e">
        <f>IF(Hoja1!M399=1,Hoja1!A399,0)</f>
        <v>#N/A</v>
      </c>
      <c r="B402" s="26" t="e">
        <f>VLOOKUP(Hoja1!B399,Data!$A$1:$B$500,2,0)</f>
        <v>#N/A</v>
      </c>
      <c r="C402" s="26">
        <f>Hoja1!C399</f>
        <v>0</v>
      </c>
      <c r="D402">
        <f>Hoja1!D399</f>
        <v>0</v>
      </c>
      <c r="E402" s="27" t="e">
        <f>IF(Hoja1!M399=1,Hoja1!E399,0)</f>
        <v>#N/A</v>
      </c>
      <c r="F402" s="26" t="e">
        <f>VLOOKUP(Hoja1!F399,Data!$D$1:$E$500,2,0)</f>
        <v>#N/A</v>
      </c>
      <c r="G402" s="26">
        <f>Hoja1!G399</f>
        <v>0</v>
      </c>
      <c r="H402" s="26">
        <f>Hoja1!H399</f>
        <v>0</v>
      </c>
      <c r="I402">
        <f>Hoja1!I399</f>
        <v>0</v>
      </c>
      <c r="J402" t="e">
        <f>VLOOKUP(Hoja1!J399,Data!$G$1:$H$501,2,0)</f>
        <v>#N/A</v>
      </c>
      <c r="K402" s="21" t="e">
        <f>IF(Hoja1!M399=1,Hoja1!K399,0)</f>
        <v>#N/A</v>
      </c>
      <c r="L402" t="e">
        <f>IF(Hoja1!M399=1,Hoja1!L399:$N400,0)</f>
        <v>#N/A</v>
      </c>
      <c r="M402" t="e">
        <f t="shared" si="14"/>
        <v>#N/A</v>
      </c>
      <c r="N402" t="e">
        <f t="shared" si="15"/>
        <v>#N/A</v>
      </c>
      <c r="O402" t="e">
        <f>IF(N402="","",MAX(O$1:O401)+1)</f>
        <v>#N/A</v>
      </c>
    </row>
    <row r="403" spans="1:15" x14ac:dyDescent="0.25">
      <c r="A403" t="e">
        <f>IF(Hoja1!M400=1,Hoja1!A400,0)</f>
        <v>#N/A</v>
      </c>
      <c r="B403" s="26" t="e">
        <f>VLOOKUP(Hoja1!B400,Data!$A$1:$B$500,2,0)</f>
        <v>#N/A</v>
      </c>
      <c r="C403" s="26">
        <f>Hoja1!C400</f>
        <v>0</v>
      </c>
      <c r="D403">
        <f>Hoja1!D400</f>
        <v>0</v>
      </c>
      <c r="E403" s="27" t="e">
        <f>IF(Hoja1!M400=1,Hoja1!E400,0)</f>
        <v>#N/A</v>
      </c>
      <c r="F403" s="26" t="e">
        <f>VLOOKUP(Hoja1!F400,Data!$D$1:$E$500,2,0)</f>
        <v>#N/A</v>
      </c>
      <c r="G403" s="26">
        <f>Hoja1!G400</f>
        <v>0</v>
      </c>
      <c r="H403" s="26">
        <f>Hoja1!H400</f>
        <v>0</v>
      </c>
      <c r="I403">
        <f>Hoja1!I400</f>
        <v>0</v>
      </c>
      <c r="J403" t="e">
        <f>VLOOKUP(Hoja1!J400,Data!$G$1:$H$501,2,0)</f>
        <v>#N/A</v>
      </c>
      <c r="K403" s="21" t="e">
        <f>IF(Hoja1!M400=1,Hoja1!K400,0)</f>
        <v>#N/A</v>
      </c>
      <c r="L403" t="e">
        <f>IF(Hoja1!M400=1,Hoja1!L400:$N401,0)</f>
        <v>#N/A</v>
      </c>
      <c r="M403" t="e">
        <f t="shared" si="14"/>
        <v>#N/A</v>
      </c>
      <c r="N403" t="e">
        <f t="shared" si="15"/>
        <v>#N/A</v>
      </c>
      <c r="O403" t="e">
        <f>IF(N403="","",MAX(O$1:O402)+1)</f>
        <v>#N/A</v>
      </c>
    </row>
    <row r="404" spans="1:15" x14ac:dyDescent="0.25">
      <c r="A404" t="e">
        <f>IF(Hoja1!M401=1,Hoja1!A401,0)</f>
        <v>#N/A</v>
      </c>
      <c r="B404" s="26" t="e">
        <f>VLOOKUP(Hoja1!B401,Data!$A$1:$B$500,2,0)</f>
        <v>#N/A</v>
      </c>
      <c r="C404" s="26">
        <f>Hoja1!C401</f>
        <v>0</v>
      </c>
      <c r="D404">
        <f>Hoja1!D401</f>
        <v>0</v>
      </c>
      <c r="E404" s="27" t="e">
        <f>IF(Hoja1!M401=1,Hoja1!E401,0)</f>
        <v>#N/A</v>
      </c>
      <c r="F404" s="26" t="e">
        <f>VLOOKUP(Hoja1!F401,Data!$D$1:$E$500,2,0)</f>
        <v>#N/A</v>
      </c>
      <c r="G404" s="26">
        <f>Hoja1!G401</f>
        <v>0</v>
      </c>
      <c r="H404" s="26">
        <f>Hoja1!H401</f>
        <v>0</v>
      </c>
      <c r="I404">
        <f>Hoja1!I401</f>
        <v>0</v>
      </c>
      <c r="J404" t="e">
        <f>VLOOKUP(Hoja1!J401,Data!$G$1:$H$501,2,0)</f>
        <v>#N/A</v>
      </c>
      <c r="K404" s="21" t="e">
        <f>IF(Hoja1!M401=1,Hoja1!K401,0)</f>
        <v>#N/A</v>
      </c>
      <c r="L404" t="e">
        <f>IF(Hoja1!M401=1,Hoja1!L401:$N402,0)</f>
        <v>#N/A</v>
      </c>
      <c r="M404" t="e">
        <f t="shared" si="14"/>
        <v>#N/A</v>
      </c>
      <c r="N404" t="e">
        <f t="shared" si="15"/>
        <v>#N/A</v>
      </c>
      <c r="O404" t="e">
        <f>IF(N404="","",MAX(O$1:O403)+1)</f>
        <v>#N/A</v>
      </c>
    </row>
    <row r="405" spans="1:15" x14ac:dyDescent="0.25">
      <c r="A405" t="e">
        <f>IF(Hoja1!M402=1,Hoja1!A402,0)</f>
        <v>#N/A</v>
      </c>
      <c r="B405" s="26" t="e">
        <f>VLOOKUP(Hoja1!B402,Data!$A$1:$B$500,2,0)</f>
        <v>#N/A</v>
      </c>
      <c r="C405" s="26">
        <f>Hoja1!C402</f>
        <v>0</v>
      </c>
      <c r="D405">
        <f>Hoja1!D402</f>
        <v>0</v>
      </c>
      <c r="E405" s="27" t="e">
        <f>IF(Hoja1!M402=1,Hoja1!E402,0)</f>
        <v>#N/A</v>
      </c>
      <c r="F405" s="26" t="e">
        <f>VLOOKUP(Hoja1!F402,Data!$D$1:$E$500,2,0)</f>
        <v>#N/A</v>
      </c>
      <c r="G405" s="26">
        <f>Hoja1!G402</f>
        <v>0</v>
      </c>
      <c r="H405" s="26">
        <f>Hoja1!H402</f>
        <v>0</v>
      </c>
      <c r="I405">
        <f>Hoja1!I402</f>
        <v>0</v>
      </c>
      <c r="J405" t="e">
        <f>VLOOKUP(Hoja1!J402,Data!$G$1:$H$501,2,0)</f>
        <v>#N/A</v>
      </c>
      <c r="K405" s="21" t="e">
        <f>IF(Hoja1!M402=1,Hoja1!K402,0)</f>
        <v>#N/A</v>
      </c>
      <c r="L405" t="e">
        <f>IF(Hoja1!M402=1,Hoja1!L402:$N403,0)</f>
        <v>#N/A</v>
      </c>
      <c r="M405" t="e">
        <f t="shared" si="14"/>
        <v>#N/A</v>
      </c>
      <c r="N405" t="e">
        <f t="shared" si="15"/>
        <v>#N/A</v>
      </c>
      <c r="O405" t="e">
        <f>IF(N405="","",MAX(O$1:O404)+1)</f>
        <v>#N/A</v>
      </c>
    </row>
    <row r="406" spans="1:15" x14ac:dyDescent="0.25">
      <c r="A406" t="e">
        <f>IF(Hoja1!M403=1,Hoja1!A403,0)</f>
        <v>#N/A</v>
      </c>
      <c r="B406" s="26" t="e">
        <f>VLOOKUP(Hoja1!B403,Data!$A$1:$B$500,2,0)</f>
        <v>#N/A</v>
      </c>
      <c r="C406" s="26">
        <f>Hoja1!C403</f>
        <v>0</v>
      </c>
      <c r="D406">
        <f>Hoja1!D403</f>
        <v>0</v>
      </c>
      <c r="E406" s="27" t="e">
        <f>IF(Hoja1!M403=1,Hoja1!E403,0)</f>
        <v>#N/A</v>
      </c>
      <c r="F406" s="26" t="e">
        <f>VLOOKUP(Hoja1!F403,Data!$D$1:$E$500,2,0)</f>
        <v>#N/A</v>
      </c>
      <c r="G406" s="26">
        <f>Hoja1!G403</f>
        <v>0</v>
      </c>
      <c r="H406" s="26">
        <f>Hoja1!H403</f>
        <v>0</v>
      </c>
      <c r="I406">
        <f>Hoja1!I403</f>
        <v>0</v>
      </c>
      <c r="J406" t="e">
        <f>VLOOKUP(Hoja1!J403,Data!$G$1:$H$501,2,0)</f>
        <v>#N/A</v>
      </c>
      <c r="K406" s="21" t="e">
        <f>IF(Hoja1!M403=1,Hoja1!K403,0)</f>
        <v>#N/A</v>
      </c>
      <c r="L406" t="e">
        <f>IF(Hoja1!M403=1,Hoja1!L403:$N404,0)</f>
        <v>#N/A</v>
      </c>
      <c r="M406" t="e">
        <f t="shared" si="14"/>
        <v>#N/A</v>
      </c>
      <c r="N406" t="e">
        <f t="shared" si="15"/>
        <v>#N/A</v>
      </c>
      <c r="O406" t="e">
        <f>IF(N406="","",MAX(O$1:O405)+1)</f>
        <v>#N/A</v>
      </c>
    </row>
    <row r="407" spans="1:15" x14ac:dyDescent="0.25">
      <c r="A407" t="e">
        <f>IF(Hoja1!M404=1,Hoja1!A404,0)</f>
        <v>#N/A</v>
      </c>
      <c r="B407" s="26" t="e">
        <f>VLOOKUP(Hoja1!B404,Data!$A$1:$B$500,2,0)</f>
        <v>#N/A</v>
      </c>
      <c r="C407" s="26">
        <f>Hoja1!C404</f>
        <v>0</v>
      </c>
      <c r="D407">
        <f>Hoja1!D404</f>
        <v>0</v>
      </c>
      <c r="E407" s="27" t="e">
        <f>IF(Hoja1!M404=1,Hoja1!E404,0)</f>
        <v>#N/A</v>
      </c>
      <c r="F407" s="26" t="e">
        <f>VLOOKUP(Hoja1!F404,Data!$D$1:$E$500,2,0)</f>
        <v>#N/A</v>
      </c>
      <c r="G407" s="26">
        <f>Hoja1!G404</f>
        <v>0</v>
      </c>
      <c r="H407" s="26">
        <f>Hoja1!H404</f>
        <v>0</v>
      </c>
      <c r="I407">
        <f>Hoja1!I404</f>
        <v>0</v>
      </c>
      <c r="J407" t="e">
        <f>VLOOKUP(Hoja1!J404,Data!$G$1:$H$501,2,0)</f>
        <v>#N/A</v>
      </c>
      <c r="K407" s="21" t="e">
        <f>IF(Hoja1!M404=1,Hoja1!K404,0)</f>
        <v>#N/A</v>
      </c>
      <c r="L407" t="e">
        <f>IF(Hoja1!M404=1,Hoja1!L404:$N405,0)</f>
        <v>#N/A</v>
      </c>
      <c r="M407" t="e">
        <f t="shared" si="14"/>
        <v>#N/A</v>
      </c>
      <c r="N407" t="e">
        <f t="shared" si="15"/>
        <v>#N/A</v>
      </c>
      <c r="O407" t="e">
        <f>IF(N407="","",MAX(O$1:O406)+1)</f>
        <v>#N/A</v>
      </c>
    </row>
    <row r="408" spans="1:15" x14ac:dyDescent="0.25">
      <c r="A408">
        <f>IF(Hoja1!M405=1,Hoja1!A405,0)</f>
        <v>0</v>
      </c>
      <c r="B408" s="26" t="e">
        <f>VLOOKUP(Hoja1!B405,Data!$A$1:$B$500,2,0)</f>
        <v>#N/A</v>
      </c>
      <c r="C408" s="26">
        <f>Hoja1!C405</f>
        <v>0</v>
      </c>
      <c r="D408">
        <f>Hoja1!D405</f>
        <v>0</v>
      </c>
      <c r="E408" s="27">
        <f>IF(Hoja1!M405=1,Hoja1!E405,0)</f>
        <v>0</v>
      </c>
      <c r="F408" s="26" t="e">
        <f>VLOOKUP(Hoja1!F405,Data!$D$1:$E$500,2,0)</f>
        <v>#N/A</v>
      </c>
      <c r="G408" s="26">
        <f>Hoja1!G405</f>
        <v>0</v>
      </c>
      <c r="H408" s="26">
        <f>Hoja1!H405</f>
        <v>0</v>
      </c>
      <c r="I408">
        <f>Hoja1!I405</f>
        <v>0</v>
      </c>
      <c r="J408" t="e">
        <f>VLOOKUP(Hoja1!J405,Data!$G$1:$H$501,2,0)</f>
        <v>#N/A</v>
      </c>
      <c r="K408" s="21">
        <f>IF(Hoja1!M405=1,Hoja1!K405,0)</f>
        <v>0</v>
      </c>
      <c r="L408">
        <f>IF(Hoja1!M405=1,Hoja1!L405:$N406,0)</f>
        <v>0</v>
      </c>
      <c r="M408">
        <f t="shared" si="14"/>
        <v>0</v>
      </c>
      <c r="N408" t="str">
        <f t="shared" si="15"/>
        <v/>
      </c>
      <c r="O408" t="str">
        <f>IF(N408="","",MAX(O$1:O407)+1)</f>
        <v/>
      </c>
    </row>
    <row r="409" spans="1:15" x14ac:dyDescent="0.25">
      <c r="A409">
        <f>IF(Hoja1!M406=1,Hoja1!A406,0)</f>
        <v>0</v>
      </c>
      <c r="B409" s="26" t="e">
        <f>VLOOKUP(Hoja1!B406,Data!$A$1:$B$500,2,0)</f>
        <v>#N/A</v>
      </c>
      <c r="C409" s="26">
        <f>Hoja1!C406</f>
        <v>0</v>
      </c>
      <c r="D409">
        <f>Hoja1!D406</f>
        <v>0</v>
      </c>
      <c r="E409" s="27">
        <f>IF(Hoja1!M406=1,Hoja1!E406,0)</f>
        <v>0</v>
      </c>
      <c r="F409" s="26" t="e">
        <f>VLOOKUP(Hoja1!F406,Data!$D$1:$E$500,2,0)</f>
        <v>#N/A</v>
      </c>
      <c r="G409" s="26">
        <f>Hoja1!G406</f>
        <v>0</v>
      </c>
      <c r="H409" s="26">
        <f>Hoja1!H406</f>
        <v>0</v>
      </c>
      <c r="I409">
        <f>Hoja1!I406</f>
        <v>0</v>
      </c>
      <c r="J409" t="e">
        <f>VLOOKUP(Hoja1!J406,Data!$G$1:$H$501,2,0)</f>
        <v>#N/A</v>
      </c>
      <c r="K409" s="21">
        <f>IF(Hoja1!M406=1,Hoja1!K406,0)</f>
        <v>0</v>
      </c>
      <c r="L409">
        <f>IF(Hoja1!M406=1,Hoja1!L406:$N407,0)</f>
        <v>0</v>
      </c>
      <c r="M409">
        <f t="shared" si="14"/>
        <v>0</v>
      </c>
      <c r="N409" t="str">
        <f t="shared" si="15"/>
        <v/>
      </c>
      <c r="O409" t="str">
        <f>IF(N409="","",MAX(O$1:O408)+1)</f>
        <v/>
      </c>
    </row>
    <row r="410" spans="1:15" x14ac:dyDescent="0.25">
      <c r="A410">
        <f>IF(Hoja1!M407=1,Hoja1!A407,0)</f>
        <v>0</v>
      </c>
      <c r="B410" s="26" t="e">
        <f>VLOOKUP(Hoja1!B407,Data!$A$1:$B$500,2,0)</f>
        <v>#N/A</v>
      </c>
      <c r="C410" s="26">
        <f>Hoja1!C407</f>
        <v>0</v>
      </c>
      <c r="D410">
        <f>Hoja1!D407</f>
        <v>0</v>
      </c>
      <c r="E410" s="27">
        <f>IF(Hoja1!M407=1,Hoja1!E407,0)</f>
        <v>0</v>
      </c>
      <c r="F410" s="26" t="e">
        <f>VLOOKUP(Hoja1!F407,Data!$D$1:$E$500,2,0)</f>
        <v>#N/A</v>
      </c>
      <c r="G410" s="26">
        <f>Hoja1!G407</f>
        <v>0</v>
      </c>
      <c r="H410" s="26">
        <f>Hoja1!H407</f>
        <v>0</v>
      </c>
      <c r="I410">
        <f>Hoja1!I407</f>
        <v>0</v>
      </c>
      <c r="J410" t="e">
        <f>VLOOKUP(Hoja1!J407,Data!$G$1:$H$501,2,0)</f>
        <v>#N/A</v>
      </c>
      <c r="K410" s="21">
        <f>IF(Hoja1!M407=1,Hoja1!K407,0)</f>
        <v>0</v>
      </c>
      <c r="L410">
        <f>IF(Hoja1!M407=1,Hoja1!L407:$N408,0)</f>
        <v>0</v>
      </c>
      <c r="M410">
        <f t="shared" si="14"/>
        <v>0</v>
      </c>
      <c r="N410" t="str">
        <f t="shared" si="15"/>
        <v/>
      </c>
      <c r="O410" t="str">
        <f>IF(N410="","",MAX(O$1:O409)+1)</f>
        <v/>
      </c>
    </row>
    <row r="411" spans="1:15" x14ac:dyDescent="0.25">
      <c r="A411">
        <f>IF(Hoja1!M408=1,Hoja1!A408,0)</f>
        <v>0</v>
      </c>
      <c r="B411" s="26" t="e">
        <f>VLOOKUP(Hoja1!B408,Data!$A$1:$B$500,2,0)</f>
        <v>#N/A</v>
      </c>
      <c r="C411" s="26">
        <f>Hoja1!C408</f>
        <v>0</v>
      </c>
      <c r="D411">
        <f>Hoja1!D408</f>
        <v>0</v>
      </c>
      <c r="E411" s="27">
        <f>IF(Hoja1!M408=1,Hoja1!E408,0)</f>
        <v>0</v>
      </c>
      <c r="F411" s="26" t="e">
        <f>VLOOKUP(Hoja1!F408,Data!$D$1:$E$500,2,0)</f>
        <v>#N/A</v>
      </c>
      <c r="G411" s="26">
        <f>Hoja1!G408</f>
        <v>0</v>
      </c>
      <c r="H411" s="26">
        <f>Hoja1!H408</f>
        <v>0</v>
      </c>
      <c r="I411">
        <f>Hoja1!I408</f>
        <v>0</v>
      </c>
      <c r="J411" t="e">
        <f>VLOOKUP(Hoja1!J408,Data!$G$1:$H$501,2,0)</f>
        <v>#N/A</v>
      </c>
      <c r="K411" s="21">
        <f>IF(Hoja1!M408=1,Hoja1!K408,0)</f>
        <v>0</v>
      </c>
      <c r="L411">
        <f>IF(Hoja1!M408=1,Hoja1!L408:$N409,0)</f>
        <v>0</v>
      </c>
      <c r="M411">
        <f t="shared" si="14"/>
        <v>0</v>
      </c>
      <c r="N411" t="str">
        <f t="shared" si="15"/>
        <v/>
      </c>
      <c r="O411" t="str">
        <f>IF(N411="","",MAX(O$1:O410)+1)</f>
        <v/>
      </c>
    </row>
    <row r="412" spans="1:15" x14ac:dyDescent="0.25">
      <c r="A412">
        <f>IF(Hoja1!M409=1,Hoja1!A409,0)</f>
        <v>0</v>
      </c>
      <c r="B412" s="26" t="e">
        <f>VLOOKUP(Hoja1!B409,Data!$A$1:$B$500,2,0)</f>
        <v>#N/A</v>
      </c>
      <c r="C412" s="26">
        <f>Hoja1!C409</f>
        <v>0</v>
      </c>
      <c r="D412">
        <f>Hoja1!D409</f>
        <v>0</v>
      </c>
      <c r="E412" s="27">
        <f>IF(Hoja1!M409=1,Hoja1!E409,0)</f>
        <v>0</v>
      </c>
      <c r="F412" s="26" t="e">
        <f>VLOOKUP(Hoja1!F409,Data!$D$1:$E$500,2,0)</f>
        <v>#N/A</v>
      </c>
      <c r="G412" s="26">
        <f>Hoja1!G409</f>
        <v>0</v>
      </c>
      <c r="H412" s="26">
        <f>Hoja1!H409</f>
        <v>0</v>
      </c>
      <c r="I412">
        <f>Hoja1!I409</f>
        <v>0</v>
      </c>
      <c r="J412" t="e">
        <f>VLOOKUP(Hoja1!J409,Data!$G$1:$H$501,2,0)</f>
        <v>#N/A</v>
      </c>
      <c r="K412" s="21">
        <f>IF(Hoja1!M409=1,Hoja1!K409,0)</f>
        <v>0</v>
      </c>
      <c r="L412">
        <f>IF(Hoja1!M409=1,Hoja1!L409:$N410,0)</f>
        <v>0</v>
      </c>
      <c r="M412">
        <f t="shared" si="14"/>
        <v>0</v>
      </c>
      <c r="N412" t="str">
        <f t="shared" si="15"/>
        <v/>
      </c>
      <c r="O412" t="str">
        <f>IF(N412="","",MAX(O$1:O411)+1)</f>
        <v/>
      </c>
    </row>
    <row r="413" spans="1:15" x14ac:dyDescent="0.25">
      <c r="A413">
        <f>IF(Hoja1!M410=1,Hoja1!A410,0)</f>
        <v>0</v>
      </c>
      <c r="B413" s="26" t="e">
        <f>VLOOKUP(Hoja1!B410,Data!$A$1:$B$500,2,0)</f>
        <v>#N/A</v>
      </c>
      <c r="C413" s="26">
        <f>Hoja1!C410</f>
        <v>0</v>
      </c>
      <c r="D413">
        <f>Hoja1!D410</f>
        <v>0</v>
      </c>
      <c r="E413" s="27">
        <f>IF(Hoja1!M410=1,Hoja1!E410,0)</f>
        <v>0</v>
      </c>
      <c r="F413" s="26" t="e">
        <f>VLOOKUP(Hoja1!F410,Data!$D$1:$E$500,2,0)</f>
        <v>#N/A</v>
      </c>
      <c r="G413" s="26">
        <f>Hoja1!G410</f>
        <v>0</v>
      </c>
      <c r="H413" s="26">
        <f>Hoja1!H410</f>
        <v>0</v>
      </c>
      <c r="I413">
        <f>Hoja1!I410</f>
        <v>0</v>
      </c>
      <c r="J413" t="e">
        <f>VLOOKUP(Hoja1!J410,Data!$G$1:$H$501,2,0)</f>
        <v>#N/A</v>
      </c>
      <c r="K413" s="21">
        <f>IF(Hoja1!M410=1,Hoja1!K410,0)</f>
        <v>0</v>
      </c>
      <c r="L413">
        <f>IF(Hoja1!M410=1,Hoja1!L410:$N411,0)</f>
        <v>0</v>
      </c>
      <c r="M413">
        <f t="shared" si="14"/>
        <v>0</v>
      </c>
      <c r="N413" t="str">
        <f t="shared" si="15"/>
        <v/>
      </c>
      <c r="O413" t="str">
        <f>IF(N413="","",MAX(O$1:O412)+1)</f>
        <v/>
      </c>
    </row>
    <row r="414" spans="1:15" x14ac:dyDescent="0.25">
      <c r="A414">
        <f>IF(Hoja1!M411=1,Hoja1!A411,0)</f>
        <v>0</v>
      </c>
      <c r="B414" s="26" t="e">
        <f>VLOOKUP(Hoja1!B411,Data!$A$1:$B$500,2,0)</f>
        <v>#N/A</v>
      </c>
      <c r="C414" s="26">
        <f>Hoja1!C411</f>
        <v>0</v>
      </c>
      <c r="D414">
        <f>Hoja1!D411</f>
        <v>0</v>
      </c>
      <c r="E414" s="27">
        <f>IF(Hoja1!M411=1,Hoja1!E411,0)</f>
        <v>0</v>
      </c>
      <c r="F414" s="26" t="e">
        <f>VLOOKUP(Hoja1!F411,Data!$D$1:$E$500,2,0)</f>
        <v>#N/A</v>
      </c>
      <c r="G414" s="26">
        <f>Hoja1!G411</f>
        <v>0</v>
      </c>
      <c r="H414" s="26">
        <f>Hoja1!H411</f>
        <v>0</v>
      </c>
      <c r="I414">
        <f>Hoja1!I411</f>
        <v>0</v>
      </c>
      <c r="J414" t="e">
        <f>VLOOKUP(Hoja1!J411,Data!$G$1:$H$501,2,0)</f>
        <v>#N/A</v>
      </c>
      <c r="K414" s="21">
        <f>IF(Hoja1!M411=1,Hoja1!K411,0)</f>
        <v>0</v>
      </c>
      <c r="L414">
        <f>IF(Hoja1!M411=1,Hoja1!L411:$N412,0)</f>
        <v>0</v>
      </c>
      <c r="M414">
        <f t="shared" si="14"/>
        <v>0</v>
      </c>
      <c r="N414" t="str">
        <f t="shared" si="15"/>
        <v/>
      </c>
      <c r="O414" t="str">
        <f>IF(N414="","",MAX(O$1:O413)+1)</f>
        <v/>
      </c>
    </row>
    <row r="415" spans="1:15" x14ac:dyDescent="0.25">
      <c r="A415">
        <f>IF(Hoja1!M412=1,Hoja1!A412,0)</f>
        <v>0</v>
      </c>
      <c r="B415" s="26" t="e">
        <f>VLOOKUP(Hoja1!B412,Data!$A$1:$B$500,2,0)</f>
        <v>#N/A</v>
      </c>
      <c r="C415" s="26">
        <f>Hoja1!C412</f>
        <v>0</v>
      </c>
      <c r="D415">
        <f>Hoja1!D412</f>
        <v>0</v>
      </c>
      <c r="E415" s="27">
        <f>IF(Hoja1!M412=1,Hoja1!E412,0)</f>
        <v>0</v>
      </c>
      <c r="F415" s="26" t="e">
        <f>VLOOKUP(Hoja1!F412,Data!$D$1:$E$500,2,0)</f>
        <v>#N/A</v>
      </c>
      <c r="G415" s="26">
        <f>Hoja1!G412</f>
        <v>0</v>
      </c>
      <c r="H415" s="26">
        <f>Hoja1!H412</f>
        <v>0</v>
      </c>
      <c r="I415">
        <f>Hoja1!I412</f>
        <v>0</v>
      </c>
      <c r="J415" t="e">
        <f>VLOOKUP(Hoja1!J412,Data!$G$1:$H$501,2,0)</f>
        <v>#N/A</v>
      </c>
      <c r="K415" s="21">
        <f>IF(Hoja1!M412=1,Hoja1!K412,0)</f>
        <v>0</v>
      </c>
      <c r="L415">
        <f>IF(Hoja1!M412=1,Hoja1!L412:$N413,0)</f>
        <v>0</v>
      </c>
      <c r="M415">
        <f t="shared" si="14"/>
        <v>0</v>
      </c>
      <c r="N415" t="str">
        <f t="shared" si="15"/>
        <v/>
      </c>
      <c r="O415" t="str">
        <f>IF(N415="","",MAX(O$1:O414)+1)</f>
        <v/>
      </c>
    </row>
    <row r="416" spans="1:15" x14ac:dyDescent="0.25">
      <c r="A416">
        <f>IF(Hoja1!M413=1,Hoja1!A413,0)</f>
        <v>0</v>
      </c>
      <c r="B416" s="26" t="e">
        <f>VLOOKUP(Hoja1!B413,Data!$A$1:$B$500,2,0)</f>
        <v>#N/A</v>
      </c>
      <c r="C416" s="26">
        <f>Hoja1!C413</f>
        <v>0</v>
      </c>
      <c r="D416">
        <f>Hoja1!D413</f>
        <v>0</v>
      </c>
      <c r="E416" s="27">
        <f>IF(Hoja1!M413=1,Hoja1!E413,0)</f>
        <v>0</v>
      </c>
      <c r="F416" s="26" t="e">
        <f>VLOOKUP(Hoja1!F413,Data!$D$1:$E$500,2,0)</f>
        <v>#N/A</v>
      </c>
      <c r="G416" s="26">
        <f>Hoja1!G413</f>
        <v>0</v>
      </c>
      <c r="H416" s="26">
        <f>Hoja1!H413</f>
        <v>0</v>
      </c>
      <c r="I416">
        <f>Hoja1!I413</f>
        <v>0</v>
      </c>
      <c r="J416" t="e">
        <f>VLOOKUP(Hoja1!J413,Data!$G$1:$H$501,2,0)</f>
        <v>#N/A</v>
      </c>
      <c r="K416" s="21">
        <f>IF(Hoja1!M413=1,Hoja1!K413,0)</f>
        <v>0</v>
      </c>
      <c r="L416">
        <f>IF(Hoja1!M413=1,Hoja1!L413:$N414,0)</f>
        <v>0</v>
      </c>
      <c r="M416">
        <f t="shared" si="14"/>
        <v>0</v>
      </c>
      <c r="N416" t="str">
        <f t="shared" si="15"/>
        <v/>
      </c>
      <c r="O416" t="str">
        <f>IF(N416="","",MAX(O$1:O415)+1)</f>
        <v/>
      </c>
    </row>
    <row r="417" spans="1:15" x14ac:dyDescent="0.25">
      <c r="A417">
        <f>IF(Hoja1!M414=1,Hoja1!A414,0)</f>
        <v>0</v>
      </c>
      <c r="B417" s="26" t="e">
        <f>VLOOKUP(Hoja1!B414,Data!$A$1:$B$500,2,0)</f>
        <v>#N/A</v>
      </c>
      <c r="C417" s="26">
        <f>Hoja1!C414</f>
        <v>0</v>
      </c>
      <c r="D417">
        <f>Hoja1!D414</f>
        <v>0</v>
      </c>
      <c r="E417" s="27">
        <f>IF(Hoja1!M414=1,Hoja1!E414,0)</f>
        <v>0</v>
      </c>
      <c r="F417" s="26" t="e">
        <f>VLOOKUP(Hoja1!F414,Data!$D$1:$E$500,2,0)</f>
        <v>#N/A</v>
      </c>
      <c r="G417" s="26">
        <f>Hoja1!G414</f>
        <v>0</v>
      </c>
      <c r="H417" s="26">
        <f>Hoja1!H414</f>
        <v>0</v>
      </c>
      <c r="I417">
        <f>Hoja1!I414</f>
        <v>0</v>
      </c>
      <c r="J417" t="e">
        <f>VLOOKUP(Hoja1!J414,Data!$G$1:$H$501,2,0)</f>
        <v>#N/A</v>
      </c>
      <c r="K417" s="21">
        <f>IF(Hoja1!M414=1,Hoja1!K414,0)</f>
        <v>0</v>
      </c>
      <c r="L417">
        <f>IF(Hoja1!M414=1,Hoja1!L414:$N415,0)</f>
        <v>0</v>
      </c>
      <c r="M417">
        <f t="shared" si="14"/>
        <v>0</v>
      </c>
      <c r="N417" t="str">
        <f t="shared" si="15"/>
        <v/>
      </c>
      <c r="O417" t="str">
        <f>IF(N417="","",MAX(O$1:O416)+1)</f>
        <v/>
      </c>
    </row>
    <row r="418" spans="1:15" x14ac:dyDescent="0.25">
      <c r="A418">
        <f>IF(Hoja1!M415=1,Hoja1!A415,0)</f>
        <v>0</v>
      </c>
      <c r="B418" s="26" t="e">
        <f>VLOOKUP(Hoja1!B415,Data!$A$1:$B$500,2,0)</f>
        <v>#N/A</v>
      </c>
      <c r="C418" s="26">
        <f>Hoja1!C415</f>
        <v>0</v>
      </c>
      <c r="D418">
        <f>Hoja1!D415</f>
        <v>0</v>
      </c>
      <c r="E418" s="27">
        <f>IF(Hoja1!M415=1,Hoja1!E415,0)</f>
        <v>0</v>
      </c>
      <c r="F418" s="26" t="e">
        <f>VLOOKUP(Hoja1!F415,Data!$D$1:$E$500,2,0)</f>
        <v>#N/A</v>
      </c>
      <c r="G418" s="26">
        <f>Hoja1!G415</f>
        <v>0</v>
      </c>
      <c r="H418" s="26">
        <f>Hoja1!H415</f>
        <v>0</v>
      </c>
      <c r="I418">
        <f>Hoja1!I415</f>
        <v>0</v>
      </c>
      <c r="J418" t="e">
        <f>VLOOKUP(Hoja1!J415,Data!$G$1:$H$501,2,0)</f>
        <v>#N/A</v>
      </c>
      <c r="K418" s="21">
        <f>IF(Hoja1!M415=1,Hoja1!K415,0)</f>
        <v>0</v>
      </c>
      <c r="L418">
        <f>IF(Hoja1!M415=1,Hoja1!L415:$N416,0)</f>
        <v>0</v>
      </c>
      <c r="M418">
        <f t="shared" si="14"/>
        <v>0</v>
      </c>
      <c r="N418" t="str">
        <f t="shared" si="15"/>
        <v/>
      </c>
      <c r="O418" t="str">
        <f>IF(N418="","",MAX(O$1:O417)+1)</f>
        <v/>
      </c>
    </row>
    <row r="419" spans="1:15" x14ac:dyDescent="0.25">
      <c r="A419">
        <f>IF(Hoja1!M416=1,Hoja1!A416,0)</f>
        <v>0</v>
      </c>
      <c r="B419" s="26" t="e">
        <f>VLOOKUP(Hoja1!B416,Data!$A$1:$B$500,2,0)</f>
        <v>#N/A</v>
      </c>
      <c r="C419" s="26">
        <f>Hoja1!C416</f>
        <v>0</v>
      </c>
      <c r="D419">
        <f>Hoja1!D416</f>
        <v>0</v>
      </c>
      <c r="E419" s="27">
        <f>IF(Hoja1!M416=1,Hoja1!E416,0)</f>
        <v>0</v>
      </c>
      <c r="F419" s="26" t="e">
        <f>VLOOKUP(Hoja1!F416,Data!$D$1:$E$500,2,0)</f>
        <v>#N/A</v>
      </c>
      <c r="G419" s="26">
        <f>Hoja1!G416</f>
        <v>0</v>
      </c>
      <c r="H419" s="26">
        <f>Hoja1!H416</f>
        <v>0</v>
      </c>
      <c r="I419">
        <f>Hoja1!I416</f>
        <v>0</v>
      </c>
      <c r="J419" t="e">
        <f>VLOOKUP(Hoja1!J416,Data!$G$1:$H$501,2,0)</f>
        <v>#N/A</v>
      </c>
      <c r="K419" s="21">
        <f>IF(Hoja1!M416=1,Hoja1!K416,0)</f>
        <v>0</v>
      </c>
      <c r="L419">
        <f>IF(Hoja1!M416=1,Hoja1!L416:$N417,0)</f>
        <v>0</v>
      </c>
      <c r="M419">
        <f t="shared" si="14"/>
        <v>0</v>
      </c>
      <c r="N419" t="str">
        <f t="shared" si="15"/>
        <v/>
      </c>
      <c r="O419" t="str">
        <f>IF(N419="","",MAX(O$1:O418)+1)</f>
        <v/>
      </c>
    </row>
    <row r="420" spans="1:15" x14ac:dyDescent="0.25">
      <c r="A420">
        <f>IF(Hoja1!M417=1,Hoja1!A417,0)</f>
        <v>0</v>
      </c>
      <c r="B420" s="26" t="e">
        <f>VLOOKUP(Hoja1!B417,Data!$A$1:$B$500,2,0)</f>
        <v>#N/A</v>
      </c>
      <c r="C420" s="26">
        <f>Hoja1!C417</f>
        <v>0</v>
      </c>
      <c r="D420">
        <f>Hoja1!D417</f>
        <v>0</v>
      </c>
      <c r="E420" s="27">
        <f>IF(Hoja1!M417=1,Hoja1!E417,0)</f>
        <v>0</v>
      </c>
      <c r="F420" s="26" t="e">
        <f>VLOOKUP(Hoja1!F417,Data!$D$1:$E$500,2,0)</f>
        <v>#N/A</v>
      </c>
      <c r="G420" s="26">
        <f>Hoja1!G417</f>
        <v>0</v>
      </c>
      <c r="H420" s="26">
        <f>Hoja1!H417</f>
        <v>0</v>
      </c>
      <c r="I420">
        <f>Hoja1!I417</f>
        <v>0</v>
      </c>
      <c r="J420" t="e">
        <f>VLOOKUP(Hoja1!J417,Data!$G$1:$H$501,2,0)</f>
        <v>#N/A</v>
      </c>
      <c r="K420" s="21">
        <f>IF(Hoja1!M417=1,Hoja1!K417,0)</f>
        <v>0</v>
      </c>
      <c r="L420">
        <f>IF(Hoja1!M417=1,Hoja1!L417:$N418,0)</f>
        <v>0</v>
      </c>
      <c r="M420">
        <f t="shared" si="14"/>
        <v>0</v>
      </c>
      <c r="N420" t="str">
        <f t="shared" si="15"/>
        <v/>
      </c>
      <c r="O420" t="str">
        <f>IF(N420="","",MAX(O$1:O419)+1)</f>
        <v/>
      </c>
    </row>
    <row r="421" spans="1:15" x14ac:dyDescent="0.25">
      <c r="A421">
        <f>IF(Hoja1!M418=1,Hoja1!A418,0)</f>
        <v>0</v>
      </c>
      <c r="B421" s="26" t="e">
        <f>VLOOKUP(Hoja1!B418,Data!$A$1:$B$500,2,0)</f>
        <v>#N/A</v>
      </c>
      <c r="C421" s="26">
        <f>Hoja1!C418</f>
        <v>0</v>
      </c>
      <c r="D421">
        <f>Hoja1!D418</f>
        <v>0</v>
      </c>
      <c r="E421" s="27">
        <f>IF(Hoja1!M418=1,Hoja1!E418,0)</f>
        <v>0</v>
      </c>
      <c r="F421" s="26" t="e">
        <f>VLOOKUP(Hoja1!F418,Data!$D$1:$E$500,2,0)</f>
        <v>#N/A</v>
      </c>
      <c r="G421" s="26">
        <f>Hoja1!G418</f>
        <v>0</v>
      </c>
      <c r="H421" s="26">
        <f>Hoja1!H418</f>
        <v>0</v>
      </c>
      <c r="I421">
        <f>Hoja1!I418</f>
        <v>0</v>
      </c>
      <c r="J421" t="e">
        <f>VLOOKUP(Hoja1!J418,Data!$G$1:$H$501,2,0)</f>
        <v>#N/A</v>
      </c>
      <c r="K421" s="21">
        <f>IF(Hoja1!M418=1,Hoja1!K418,0)</f>
        <v>0</v>
      </c>
      <c r="L421">
        <f>IF(Hoja1!M418=1,Hoja1!L418:$N419,0)</f>
        <v>0</v>
      </c>
      <c r="M421">
        <f t="shared" si="14"/>
        <v>0</v>
      </c>
      <c r="N421" t="str">
        <f t="shared" si="15"/>
        <v/>
      </c>
      <c r="O421" t="str">
        <f>IF(N421="","",MAX(O$1:O420)+1)</f>
        <v/>
      </c>
    </row>
    <row r="422" spans="1:15" x14ac:dyDescent="0.25">
      <c r="A422">
        <f>IF(Hoja1!M419=1,Hoja1!A419,0)</f>
        <v>0</v>
      </c>
      <c r="B422" s="26" t="e">
        <f>VLOOKUP(Hoja1!B419,Data!$A$1:$B$500,2,0)</f>
        <v>#N/A</v>
      </c>
      <c r="C422" s="26">
        <f>Hoja1!C419</f>
        <v>0</v>
      </c>
      <c r="D422">
        <f>Hoja1!D419</f>
        <v>0</v>
      </c>
      <c r="E422" s="27">
        <f>IF(Hoja1!M419=1,Hoja1!E419,0)</f>
        <v>0</v>
      </c>
      <c r="F422" s="26" t="e">
        <f>VLOOKUP(Hoja1!F419,Data!$D$1:$E$500,2,0)</f>
        <v>#N/A</v>
      </c>
      <c r="G422" s="26">
        <f>Hoja1!G419</f>
        <v>0</v>
      </c>
      <c r="H422" s="26">
        <f>Hoja1!H419</f>
        <v>0</v>
      </c>
      <c r="I422">
        <f>Hoja1!I419</f>
        <v>0</v>
      </c>
      <c r="J422" t="e">
        <f>VLOOKUP(Hoja1!J419,Data!$G$1:$H$501,2,0)</f>
        <v>#N/A</v>
      </c>
      <c r="K422" s="21">
        <f>IF(Hoja1!M419=1,Hoja1!K419,0)</f>
        <v>0</v>
      </c>
      <c r="L422">
        <f>IF(Hoja1!M419=1,Hoja1!L419:$N420,0)</f>
        <v>0</v>
      </c>
      <c r="M422">
        <f t="shared" si="14"/>
        <v>0</v>
      </c>
      <c r="N422" t="str">
        <f t="shared" si="15"/>
        <v/>
      </c>
      <c r="O422" t="str">
        <f>IF(N422="","",MAX(O$1:O421)+1)</f>
        <v/>
      </c>
    </row>
    <row r="423" spans="1:15" x14ac:dyDescent="0.25">
      <c r="A423">
        <f>IF(Hoja1!M420=1,Hoja1!A420,0)</f>
        <v>0</v>
      </c>
      <c r="B423" s="26" t="e">
        <f>VLOOKUP(Hoja1!B420,Data!$A$1:$B$500,2,0)</f>
        <v>#N/A</v>
      </c>
      <c r="C423" s="26">
        <f>Hoja1!C420</f>
        <v>0</v>
      </c>
      <c r="D423">
        <f>Hoja1!D420</f>
        <v>0</v>
      </c>
      <c r="E423" s="27">
        <f>IF(Hoja1!M420=1,Hoja1!E420,0)</f>
        <v>0</v>
      </c>
      <c r="F423" s="26" t="e">
        <f>VLOOKUP(Hoja1!F420,Data!$D$1:$E$500,2,0)</f>
        <v>#N/A</v>
      </c>
      <c r="G423" s="26">
        <f>Hoja1!G420</f>
        <v>0</v>
      </c>
      <c r="H423" s="26">
        <f>Hoja1!H420</f>
        <v>0</v>
      </c>
      <c r="I423">
        <f>Hoja1!I420</f>
        <v>0</v>
      </c>
      <c r="J423" t="e">
        <f>VLOOKUP(Hoja1!J420,Data!$G$1:$H$501,2,0)</f>
        <v>#N/A</v>
      </c>
      <c r="K423" s="21">
        <f>IF(Hoja1!M420=1,Hoja1!K420,0)</f>
        <v>0</v>
      </c>
      <c r="L423">
        <f>IF(Hoja1!M420=1,Hoja1!L420:$N421,0)</f>
        <v>0</v>
      </c>
      <c r="M423">
        <f t="shared" si="14"/>
        <v>0</v>
      </c>
      <c r="N423" t="str">
        <f t="shared" si="15"/>
        <v/>
      </c>
      <c r="O423" t="str">
        <f>IF(N423="","",MAX(O$1:O422)+1)</f>
        <v/>
      </c>
    </row>
    <row r="424" spans="1:15" x14ac:dyDescent="0.25">
      <c r="A424">
        <f>IF(Hoja1!M421=1,Hoja1!A421,0)</f>
        <v>0</v>
      </c>
      <c r="B424" s="26" t="e">
        <f>VLOOKUP(Hoja1!B421,Data!$A$1:$B$500,2,0)</f>
        <v>#N/A</v>
      </c>
      <c r="C424" s="26">
        <f>Hoja1!C421</f>
        <v>0</v>
      </c>
      <c r="D424">
        <f>Hoja1!D421</f>
        <v>0</v>
      </c>
      <c r="E424" s="27">
        <f>IF(Hoja1!M421=1,Hoja1!E421,0)</f>
        <v>0</v>
      </c>
      <c r="F424" s="26" t="e">
        <f>VLOOKUP(Hoja1!F421,Data!$D$1:$E$500,2,0)</f>
        <v>#N/A</v>
      </c>
      <c r="G424" s="26">
        <f>Hoja1!G421</f>
        <v>0</v>
      </c>
      <c r="H424" s="26">
        <f>Hoja1!H421</f>
        <v>0</v>
      </c>
      <c r="I424">
        <f>Hoja1!I421</f>
        <v>0</v>
      </c>
      <c r="J424" t="e">
        <f>VLOOKUP(Hoja1!J421,Data!$G$1:$H$501,2,0)</f>
        <v>#N/A</v>
      </c>
      <c r="K424" s="21">
        <f>IF(Hoja1!M421=1,Hoja1!K421,0)</f>
        <v>0</v>
      </c>
      <c r="L424">
        <f>IF(Hoja1!M421=1,Hoja1!L421:$N422,0)</f>
        <v>0</v>
      </c>
      <c r="M424">
        <f t="shared" si="14"/>
        <v>0</v>
      </c>
      <c r="N424" t="str">
        <f t="shared" si="15"/>
        <v/>
      </c>
      <c r="O424" t="str">
        <f>IF(N424="","",MAX(O$1:O423)+1)</f>
        <v/>
      </c>
    </row>
    <row r="425" spans="1:15" x14ac:dyDescent="0.25">
      <c r="A425">
        <f>IF(Hoja1!M422=1,Hoja1!A422,0)</f>
        <v>0</v>
      </c>
      <c r="B425" s="26" t="e">
        <f>VLOOKUP(Hoja1!B422,Data!$A$1:$B$500,2,0)</f>
        <v>#N/A</v>
      </c>
      <c r="C425" s="26">
        <f>Hoja1!C422</f>
        <v>0</v>
      </c>
      <c r="D425">
        <f>Hoja1!D422</f>
        <v>0</v>
      </c>
      <c r="E425" s="27">
        <f>IF(Hoja1!M422=1,Hoja1!E422,0)</f>
        <v>0</v>
      </c>
      <c r="F425" s="26" t="e">
        <f>VLOOKUP(Hoja1!F422,Data!$D$1:$E$500,2,0)</f>
        <v>#N/A</v>
      </c>
      <c r="G425" s="26">
        <f>Hoja1!G422</f>
        <v>0</v>
      </c>
      <c r="H425" s="26">
        <f>Hoja1!H422</f>
        <v>0</v>
      </c>
      <c r="I425">
        <f>Hoja1!I422</f>
        <v>0</v>
      </c>
      <c r="J425" t="e">
        <f>VLOOKUP(Hoja1!J422,Data!$G$1:$H$501,2,0)</f>
        <v>#N/A</v>
      </c>
      <c r="K425" s="21">
        <f>IF(Hoja1!M422=1,Hoja1!K422,0)</f>
        <v>0</v>
      </c>
      <c r="L425">
        <f>IF(Hoja1!M422=1,Hoja1!L422:$N423,0)</f>
        <v>0</v>
      </c>
      <c r="M425">
        <f t="shared" si="14"/>
        <v>0</v>
      </c>
      <c r="N425" t="str">
        <f t="shared" si="15"/>
        <v/>
      </c>
      <c r="O425" t="str">
        <f>IF(N425="","",MAX(O$1:O424)+1)</f>
        <v/>
      </c>
    </row>
    <row r="426" spans="1:15" x14ac:dyDescent="0.25">
      <c r="A426">
        <f>IF(Hoja1!M423=1,Hoja1!A423,0)</f>
        <v>0</v>
      </c>
      <c r="B426" s="26" t="e">
        <f>VLOOKUP(Hoja1!B423,Data!$A$1:$B$500,2,0)</f>
        <v>#N/A</v>
      </c>
      <c r="C426" s="26">
        <f>Hoja1!C423</f>
        <v>0</v>
      </c>
      <c r="D426">
        <f>Hoja1!D423</f>
        <v>0</v>
      </c>
      <c r="E426" s="27">
        <f>IF(Hoja1!M423=1,Hoja1!E423,0)</f>
        <v>0</v>
      </c>
      <c r="F426" s="26" t="e">
        <f>VLOOKUP(Hoja1!F423,Data!$D$1:$E$500,2,0)</f>
        <v>#N/A</v>
      </c>
      <c r="G426" s="26">
        <f>Hoja1!G423</f>
        <v>0</v>
      </c>
      <c r="H426" s="26">
        <f>Hoja1!H423</f>
        <v>0</v>
      </c>
      <c r="I426">
        <f>Hoja1!I423</f>
        <v>0</v>
      </c>
      <c r="J426" t="e">
        <f>VLOOKUP(Hoja1!J423,Data!$G$1:$H$501,2,0)</f>
        <v>#N/A</v>
      </c>
      <c r="K426" s="21">
        <f>IF(Hoja1!M423=1,Hoja1!K423,0)</f>
        <v>0</v>
      </c>
      <c r="L426">
        <f>IF(Hoja1!M423=1,Hoja1!L423:$N424,0)</f>
        <v>0</v>
      </c>
      <c r="M426">
        <f t="shared" si="14"/>
        <v>0</v>
      </c>
      <c r="N426" t="str">
        <f t="shared" si="15"/>
        <v/>
      </c>
      <c r="O426" t="str">
        <f>IF(N426="","",MAX(O$1:O425)+1)</f>
        <v/>
      </c>
    </row>
    <row r="427" spans="1:15" x14ac:dyDescent="0.25">
      <c r="A427">
        <f>IF(Hoja1!M424=1,Hoja1!A424,0)</f>
        <v>0</v>
      </c>
      <c r="B427" s="26" t="e">
        <f>VLOOKUP(Hoja1!B424,Data!$A$1:$B$500,2,0)</f>
        <v>#N/A</v>
      </c>
      <c r="C427" s="26">
        <f>Hoja1!C424</f>
        <v>0</v>
      </c>
      <c r="D427">
        <f>Hoja1!D424</f>
        <v>0</v>
      </c>
      <c r="E427" s="27">
        <f>IF(Hoja1!M424=1,Hoja1!E424,0)</f>
        <v>0</v>
      </c>
      <c r="F427" s="26" t="e">
        <f>VLOOKUP(Hoja1!F424,Data!$D$1:$E$500,2,0)</f>
        <v>#N/A</v>
      </c>
      <c r="G427" s="26">
        <f>Hoja1!G424</f>
        <v>0</v>
      </c>
      <c r="H427" s="26">
        <f>Hoja1!H424</f>
        <v>0</v>
      </c>
      <c r="I427">
        <f>Hoja1!I424</f>
        <v>0</v>
      </c>
      <c r="J427" t="e">
        <f>VLOOKUP(Hoja1!J424,Data!$G$1:$H$501,2,0)</f>
        <v>#N/A</v>
      </c>
      <c r="K427" s="21">
        <f>IF(Hoja1!M424=1,Hoja1!K424,0)</f>
        <v>0</v>
      </c>
      <c r="L427">
        <f>IF(Hoja1!M424=1,Hoja1!L424:$N425,0)</f>
        <v>0</v>
      </c>
      <c r="M427">
        <f t="shared" si="14"/>
        <v>0</v>
      </c>
      <c r="N427" t="str">
        <f t="shared" si="15"/>
        <v/>
      </c>
      <c r="O427" t="str">
        <f>IF(N427="","",MAX(O$1:O426)+1)</f>
        <v/>
      </c>
    </row>
    <row r="428" spans="1:15" x14ac:dyDescent="0.25">
      <c r="A428">
        <f>IF(Hoja1!M425=1,Hoja1!A425,0)</f>
        <v>0</v>
      </c>
      <c r="B428" s="26" t="e">
        <f>VLOOKUP(Hoja1!B425,Data!$A$1:$B$500,2,0)</f>
        <v>#N/A</v>
      </c>
      <c r="C428" s="26">
        <f>Hoja1!C425</f>
        <v>0</v>
      </c>
      <c r="D428">
        <f>Hoja1!D425</f>
        <v>0</v>
      </c>
      <c r="E428" s="27">
        <f>IF(Hoja1!M425=1,Hoja1!E425,0)</f>
        <v>0</v>
      </c>
      <c r="F428" s="26" t="e">
        <f>VLOOKUP(Hoja1!F425,Data!$D$1:$E$500,2,0)</f>
        <v>#N/A</v>
      </c>
      <c r="G428" s="26">
        <f>Hoja1!G425</f>
        <v>0</v>
      </c>
      <c r="H428" s="26">
        <f>Hoja1!H425</f>
        <v>0</v>
      </c>
      <c r="I428">
        <f>Hoja1!I425</f>
        <v>0</v>
      </c>
      <c r="J428" t="e">
        <f>VLOOKUP(Hoja1!J425,Data!$G$1:$H$501,2,0)</f>
        <v>#N/A</v>
      </c>
      <c r="K428" s="21">
        <f>IF(Hoja1!M425=1,Hoja1!K425,0)</f>
        <v>0</v>
      </c>
      <c r="L428">
        <f>IF(Hoja1!M425=1,Hoja1!L425:$N426,0)</f>
        <v>0</v>
      </c>
      <c r="M428">
        <f t="shared" si="14"/>
        <v>0</v>
      </c>
      <c r="N428" t="str">
        <f t="shared" si="15"/>
        <v/>
      </c>
      <c r="O428" t="str">
        <f>IF(N428="","",MAX(O$1:O427)+1)</f>
        <v/>
      </c>
    </row>
    <row r="429" spans="1:15" x14ac:dyDescent="0.25">
      <c r="A429">
        <f>IF(Hoja1!M426=1,Hoja1!A426,0)</f>
        <v>0</v>
      </c>
      <c r="B429" s="26" t="e">
        <f>VLOOKUP(Hoja1!B426,Data!$A$1:$B$500,2,0)</f>
        <v>#N/A</v>
      </c>
      <c r="C429" s="26">
        <f>Hoja1!C426</f>
        <v>0</v>
      </c>
      <c r="D429">
        <f>Hoja1!D426</f>
        <v>0</v>
      </c>
      <c r="E429" s="27">
        <f>IF(Hoja1!M426=1,Hoja1!E426,0)</f>
        <v>0</v>
      </c>
      <c r="F429" s="26" t="e">
        <f>VLOOKUP(Hoja1!F426,Data!$D$1:$E$500,2,0)</f>
        <v>#N/A</v>
      </c>
      <c r="G429" s="26">
        <f>Hoja1!G426</f>
        <v>0</v>
      </c>
      <c r="H429" s="26">
        <f>Hoja1!H426</f>
        <v>0</v>
      </c>
      <c r="I429">
        <f>Hoja1!I426</f>
        <v>0</v>
      </c>
      <c r="J429" t="e">
        <f>VLOOKUP(Hoja1!J426,Data!$G$1:$H$501,2,0)</f>
        <v>#N/A</v>
      </c>
      <c r="K429" s="21">
        <f>IF(Hoja1!M426=1,Hoja1!K426,0)</f>
        <v>0</v>
      </c>
      <c r="L429">
        <f>IF(Hoja1!M426=1,Hoja1!L426:$N427,0)</f>
        <v>0</v>
      </c>
      <c r="M429">
        <f t="shared" si="14"/>
        <v>0</v>
      </c>
      <c r="N429" t="str">
        <f t="shared" si="15"/>
        <v/>
      </c>
      <c r="O429" t="str">
        <f>IF(N429="","",MAX(O$1:O428)+1)</f>
        <v/>
      </c>
    </row>
    <row r="430" spans="1:15" x14ac:dyDescent="0.25">
      <c r="A430">
        <f>IF(Hoja1!M427=1,Hoja1!A427,0)</f>
        <v>0</v>
      </c>
      <c r="B430" s="26" t="e">
        <f>VLOOKUP(Hoja1!B427,Data!$A$1:$B$500,2,0)</f>
        <v>#N/A</v>
      </c>
      <c r="C430" s="26">
        <f>Hoja1!C427</f>
        <v>0</v>
      </c>
      <c r="D430">
        <f>Hoja1!D427</f>
        <v>0</v>
      </c>
      <c r="E430" s="27">
        <f>IF(Hoja1!M427=1,Hoja1!E427,0)</f>
        <v>0</v>
      </c>
      <c r="F430" s="26" t="e">
        <f>VLOOKUP(Hoja1!F427,Data!$D$1:$E$500,2,0)</f>
        <v>#N/A</v>
      </c>
      <c r="G430" s="26">
        <f>Hoja1!G427</f>
        <v>0</v>
      </c>
      <c r="H430" s="26">
        <f>Hoja1!H427</f>
        <v>0</v>
      </c>
      <c r="I430">
        <f>Hoja1!I427</f>
        <v>0</v>
      </c>
      <c r="J430" t="e">
        <f>VLOOKUP(Hoja1!J427,Data!$G$1:$H$501,2,0)</f>
        <v>#N/A</v>
      </c>
      <c r="K430" s="21">
        <f>IF(Hoja1!M427=1,Hoja1!K427,0)</f>
        <v>0</v>
      </c>
      <c r="L430">
        <f>IF(Hoja1!M427=1,Hoja1!L427:$N428,0)</f>
        <v>0</v>
      </c>
      <c r="M430">
        <f t="shared" si="14"/>
        <v>0</v>
      </c>
      <c r="N430" t="str">
        <f t="shared" si="15"/>
        <v/>
      </c>
      <c r="O430" t="str">
        <f>IF(N430="","",MAX(O$1:O429)+1)</f>
        <v/>
      </c>
    </row>
    <row r="431" spans="1:15" x14ac:dyDescent="0.25">
      <c r="A431">
        <f>IF(Hoja1!M428=1,Hoja1!A428,0)</f>
        <v>0</v>
      </c>
      <c r="B431" s="26" t="e">
        <f>VLOOKUP(Hoja1!B428,Data!$A$1:$B$500,2,0)</f>
        <v>#N/A</v>
      </c>
      <c r="C431" s="26">
        <f>Hoja1!C428</f>
        <v>0</v>
      </c>
      <c r="D431">
        <f>Hoja1!D428</f>
        <v>0</v>
      </c>
      <c r="E431" s="27">
        <f>IF(Hoja1!M428=1,Hoja1!E428,0)</f>
        <v>0</v>
      </c>
      <c r="F431" s="26" t="e">
        <f>VLOOKUP(Hoja1!F428,Data!$D$1:$E$500,2,0)</f>
        <v>#N/A</v>
      </c>
      <c r="G431" s="26">
        <f>Hoja1!G428</f>
        <v>0</v>
      </c>
      <c r="H431" s="26">
        <f>Hoja1!H428</f>
        <v>0</v>
      </c>
      <c r="I431">
        <f>Hoja1!I428</f>
        <v>0</v>
      </c>
      <c r="J431" t="e">
        <f>VLOOKUP(Hoja1!J428,Data!$G$1:$H$501,2,0)</f>
        <v>#N/A</v>
      </c>
      <c r="K431" s="21">
        <f>IF(Hoja1!M428=1,Hoja1!K428,0)</f>
        <v>0</v>
      </c>
      <c r="L431">
        <f>IF(Hoja1!M428=1,Hoja1!L428:$N429,0)</f>
        <v>0</v>
      </c>
      <c r="M431">
        <f t="shared" si="14"/>
        <v>0</v>
      </c>
      <c r="N431" t="str">
        <f t="shared" si="15"/>
        <v/>
      </c>
      <c r="O431" t="str">
        <f>IF(N431="","",MAX(O$1:O430)+1)</f>
        <v/>
      </c>
    </row>
    <row r="432" spans="1:15" x14ac:dyDescent="0.25">
      <c r="A432">
        <f>IF(Hoja1!M429=1,Hoja1!A429,0)</f>
        <v>0</v>
      </c>
      <c r="B432" s="26" t="e">
        <f>VLOOKUP(Hoja1!B429,Data!$A$1:$B$500,2,0)</f>
        <v>#N/A</v>
      </c>
      <c r="C432" s="26">
        <f>Hoja1!C429</f>
        <v>0</v>
      </c>
      <c r="D432">
        <f>Hoja1!D429</f>
        <v>0</v>
      </c>
      <c r="E432" s="27">
        <f>IF(Hoja1!M429=1,Hoja1!E429,0)</f>
        <v>0</v>
      </c>
      <c r="F432" s="26" t="e">
        <f>VLOOKUP(Hoja1!F429,Data!$D$1:$E$500,2,0)</f>
        <v>#N/A</v>
      </c>
      <c r="G432" s="26">
        <f>Hoja1!G429</f>
        <v>0</v>
      </c>
      <c r="H432" s="26">
        <f>Hoja1!H429</f>
        <v>0</v>
      </c>
      <c r="I432">
        <f>Hoja1!I429</f>
        <v>0</v>
      </c>
      <c r="J432" t="e">
        <f>VLOOKUP(Hoja1!J429,Data!$G$1:$H$501,2,0)</f>
        <v>#N/A</v>
      </c>
      <c r="K432" s="21">
        <f>IF(Hoja1!M429=1,Hoja1!K429,0)</f>
        <v>0</v>
      </c>
      <c r="L432">
        <f>IF(Hoja1!M429=1,Hoja1!L429:$N430,0)</f>
        <v>0</v>
      </c>
      <c r="M432">
        <f t="shared" si="14"/>
        <v>0</v>
      </c>
      <c r="N432" t="str">
        <f t="shared" si="15"/>
        <v/>
      </c>
      <c r="O432" t="str">
        <f>IF(N432="","",MAX(O$1:O431)+1)</f>
        <v/>
      </c>
    </row>
    <row r="433" spans="1:15" x14ac:dyDescent="0.25">
      <c r="A433">
        <f>IF(Hoja1!M430=1,Hoja1!A430,0)</f>
        <v>0</v>
      </c>
      <c r="B433" s="26" t="e">
        <f>VLOOKUP(Hoja1!B430,Data!$A$1:$B$500,2,0)</f>
        <v>#N/A</v>
      </c>
      <c r="C433" s="26">
        <f>Hoja1!C430</f>
        <v>0</v>
      </c>
      <c r="D433">
        <f>Hoja1!D430</f>
        <v>0</v>
      </c>
      <c r="E433" s="27">
        <f>IF(Hoja1!M430=1,Hoja1!E430,0)</f>
        <v>0</v>
      </c>
      <c r="F433" s="26" t="e">
        <f>VLOOKUP(Hoja1!F430,Data!$D$1:$E$500,2,0)</f>
        <v>#N/A</v>
      </c>
      <c r="G433" s="26">
        <f>Hoja1!G430</f>
        <v>0</v>
      </c>
      <c r="H433" s="26">
        <f>Hoja1!H430</f>
        <v>0</v>
      </c>
      <c r="I433">
        <f>Hoja1!I430</f>
        <v>0</v>
      </c>
      <c r="J433" t="e">
        <f>VLOOKUP(Hoja1!J430,Data!$G$1:$H$501,2,0)</f>
        <v>#N/A</v>
      </c>
      <c r="K433" s="21">
        <f>IF(Hoja1!M430=1,Hoja1!K430,0)</f>
        <v>0</v>
      </c>
      <c r="L433">
        <f>IF(Hoja1!M430=1,Hoja1!L430:$N431,0)</f>
        <v>0</v>
      </c>
      <c r="M433">
        <f t="shared" si="14"/>
        <v>0</v>
      </c>
      <c r="N433" t="str">
        <f t="shared" si="15"/>
        <v/>
      </c>
      <c r="O433" t="str">
        <f>IF(N433="","",MAX(O$1:O432)+1)</f>
        <v/>
      </c>
    </row>
    <row r="434" spans="1:15" x14ac:dyDescent="0.25">
      <c r="A434">
        <f>IF(Hoja1!M431=1,Hoja1!A431,0)</f>
        <v>0</v>
      </c>
      <c r="B434" s="26" t="e">
        <f>VLOOKUP(Hoja1!B431,Data!$A$1:$B$500,2,0)</f>
        <v>#N/A</v>
      </c>
      <c r="C434" s="26">
        <f>Hoja1!C431</f>
        <v>0</v>
      </c>
      <c r="D434">
        <f>Hoja1!D431</f>
        <v>0</v>
      </c>
      <c r="E434" s="27">
        <f>IF(Hoja1!M431=1,Hoja1!E431,0)</f>
        <v>0</v>
      </c>
      <c r="F434" s="26" t="e">
        <f>VLOOKUP(Hoja1!F431,Data!$D$1:$E$500,2,0)</f>
        <v>#N/A</v>
      </c>
      <c r="G434" s="26">
        <f>Hoja1!G431</f>
        <v>0</v>
      </c>
      <c r="H434" s="26">
        <f>Hoja1!H431</f>
        <v>0</v>
      </c>
      <c r="I434">
        <f>Hoja1!I431</f>
        <v>0</v>
      </c>
      <c r="J434" t="e">
        <f>VLOOKUP(Hoja1!J431,Data!$G$1:$H$501,2,0)</f>
        <v>#N/A</v>
      </c>
      <c r="K434" s="21">
        <f>IF(Hoja1!M431=1,Hoja1!K431,0)</f>
        <v>0</v>
      </c>
      <c r="L434">
        <f>IF(Hoja1!M431=1,Hoja1!L431:$N432,0)</f>
        <v>0</v>
      </c>
      <c r="M434">
        <f t="shared" si="14"/>
        <v>0</v>
      </c>
      <c r="N434" t="str">
        <f t="shared" si="15"/>
        <v/>
      </c>
      <c r="O434" t="str">
        <f>IF(N434="","",MAX(O$1:O433)+1)</f>
        <v/>
      </c>
    </row>
    <row r="435" spans="1:15" x14ac:dyDescent="0.25">
      <c r="A435">
        <f>IF(Hoja1!M432=1,Hoja1!A432,0)</f>
        <v>0</v>
      </c>
      <c r="B435" s="26" t="e">
        <f>VLOOKUP(Hoja1!B432,Data!$A$1:$B$500,2,0)</f>
        <v>#N/A</v>
      </c>
      <c r="C435" s="26">
        <f>Hoja1!C432</f>
        <v>0</v>
      </c>
      <c r="D435">
        <f>Hoja1!D432</f>
        <v>0</v>
      </c>
      <c r="E435" s="27">
        <f>IF(Hoja1!M432=1,Hoja1!E432,0)</f>
        <v>0</v>
      </c>
      <c r="F435" s="26" t="e">
        <f>VLOOKUP(Hoja1!F432,Data!$D$1:$E$500,2,0)</f>
        <v>#N/A</v>
      </c>
      <c r="G435" s="26">
        <f>Hoja1!G432</f>
        <v>0</v>
      </c>
      <c r="H435" s="26">
        <f>Hoja1!H432</f>
        <v>0</v>
      </c>
      <c r="I435">
        <f>Hoja1!I432</f>
        <v>0</v>
      </c>
      <c r="J435" t="e">
        <f>VLOOKUP(Hoja1!J432,Data!$G$1:$H$501,2,0)</f>
        <v>#N/A</v>
      </c>
      <c r="K435" s="21">
        <f>IF(Hoja1!M432=1,Hoja1!K432,0)</f>
        <v>0</v>
      </c>
      <c r="L435">
        <f>IF(Hoja1!M432=1,Hoja1!L432:$N433,0)</f>
        <v>0</v>
      </c>
      <c r="M435">
        <f t="shared" si="14"/>
        <v>0</v>
      </c>
      <c r="N435" t="str">
        <f t="shared" si="15"/>
        <v/>
      </c>
      <c r="O435" t="str">
        <f>IF(N435="","",MAX(O$1:O434)+1)</f>
        <v/>
      </c>
    </row>
    <row r="436" spans="1:15" x14ac:dyDescent="0.25">
      <c r="A436">
        <f>IF(Hoja1!M433=1,Hoja1!A433,0)</f>
        <v>0</v>
      </c>
      <c r="B436" s="26" t="e">
        <f>VLOOKUP(Hoja1!B433,Data!$A$1:$B$500,2,0)</f>
        <v>#N/A</v>
      </c>
      <c r="C436" s="26">
        <f>Hoja1!C433</f>
        <v>0</v>
      </c>
      <c r="D436">
        <f>Hoja1!D433</f>
        <v>0</v>
      </c>
      <c r="E436" s="27">
        <f>IF(Hoja1!M433=1,Hoja1!E433,0)</f>
        <v>0</v>
      </c>
      <c r="F436" s="26" t="e">
        <f>VLOOKUP(Hoja1!F433,Data!$D$1:$E$500,2,0)</f>
        <v>#N/A</v>
      </c>
      <c r="G436" s="26">
        <f>Hoja1!G433</f>
        <v>0</v>
      </c>
      <c r="H436" s="26">
        <f>Hoja1!H433</f>
        <v>0</v>
      </c>
      <c r="I436">
        <f>Hoja1!I433</f>
        <v>0</v>
      </c>
      <c r="J436" t="e">
        <f>VLOOKUP(Hoja1!J433,Data!$G$1:$H$501,2,0)</f>
        <v>#N/A</v>
      </c>
      <c r="K436" s="21">
        <f>IF(Hoja1!M433=1,Hoja1!K433,0)</f>
        <v>0</v>
      </c>
      <c r="L436">
        <f>IF(Hoja1!M433=1,Hoja1!L433:$N434,0)</f>
        <v>0</v>
      </c>
      <c r="M436">
        <f t="shared" si="14"/>
        <v>0</v>
      </c>
      <c r="N436" t="str">
        <f t="shared" si="15"/>
        <v/>
      </c>
      <c r="O436" t="str">
        <f>IF(N436="","",MAX(O$1:O435)+1)</f>
        <v/>
      </c>
    </row>
    <row r="437" spans="1:15" x14ac:dyDescent="0.25">
      <c r="A437">
        <f>IF(Hoja1!M434=1,Hoja1!A434,0)</f>
        <v>0</v>
      </c>
      <c r="B437" s="26" t="e">
        <f>VLOOKUP(Hoja1!B434,Data!$A$1:$B$500,2,0)</f>
        <v>#N/A</v>
      </c>
      <c r="C437" s="26">
        <f>Hoja1!C434</f>
        <v>0</v>
      </c>
      <c r="D437">
        <f>Hoja1!D434</f>
        <v>0</v>
      </c>
      <c r="E437" s="27">
        <f>IF(Hoja1!M434=1,Hoja1!E434,0)</f>
        <v>0</v>
      </c>
      <c r="F437" s="26" t="e">
        <f>VLOOKUP(Hoja1!F434,Data!$D$1:$E$500,2,0)</f>
        <v>#N/A</v>
      </c>
      <c r="G437" s="26">
        <f>Hoja1!G434</f>
        <v>0</v>
      </c>
      <c r="H437" s="26">
        <f>Hoja1!H434</f>
        <v>0</v>
      </c>
      <c r="I437">
        <f>Hoja1!I434</f>
        <v>0</v>
      </c>
      <c r="J437" t="e">
        <f>VLOOKUP(Hoja1!J434,Data!$G$1:$H$501,2,0)</f>
        <v>#N/A</v>
      </c>
      <c r="K437" s="21">
        <f>IF(Hoja1!M434=1,Hoja1!K434,0)</f>
        <v>0</v>
      </c>
      <c r="L437">
        <f>IF(Hoja1!M434=1,Hoja1!L434:$N435,0)</f>
        <v>0</v>
      </c>
      <c r="M437">
        <f t="shared" si="14"/>
        <v>0</v>
      </c>
      <c r="N437" t="str">
        <f t="shared" si="15"/>
        <v/>
      </c>
      <c r="O437" t="str">
        <f>IF(N437="","",MAX(O$1:O436)+1)</f>
        <v/>
      </c>
    </row>
    <row r="438" spans="1:15" x14ac:dyDescent="0.25">
      <c r="A438">
        <f>IF(Hoja1!M435=1,Hoja1!A435,0)</f>
        <v>0</v>
      </c>
      <c r="B438" s="26" t="e">
        <f>VLOOKUP(Hoja1!B435,Data!$A$1:$B$500,2,0)</f>
        <v>#N/A</v>
      </c>
      <c r="C438" s="26">
        <f>Hoja1!C435</f>
        <v>0</v>
      </c>
      <c r="D438">
        <f>Hoja1!D435</f>
        <v>0</v>
      </c>
      <c r="E438" s="27">
        <f>IF(Hoja1!M435=1,Hoja1!E435,0)</f>
        <v>0</v>
      </c>
      <c r="F438" s="26" t="e">
        <f>VLOOKUP(Hoja1!F435,Data!$D$1:$E$500,2,0)</f>
        <v>#N/A</v>
      </c>
      <c r="G438" s="26">
        <f>Hoja1!G435</f>
        <v>0</v>
      </c>
      <c r="H438" s="26">
        <f>Hoja1!H435</f>
        <v>0</v>
      </c>
      <c r="I438">
        <f>Hoja1!I435</f>
        <v>0</v>
      </c>
      <c r="J438" t="e">
        <f>VLOOKUP(Hoja1!J435,Data!$G$1:$H$501,2,0)</f>
        <v>#N/A</v>
      </c>
      <c r="K438" s="21">
        <f>IF(Hoja1!M435=1,Hoja1!K435,0)</f>
        <v>0</v>
      </c>
      <c r="L438">
        <f>IF(Hoja1!M435=1,Hoja1!L435:$N436,0)</f>
        <v>0</v>
      </c>
      <c r="M438">
        <f t="shared" si="14"/>
        <v>0</v>
      </c>
      <c r="N438" t="str">
        <f t="shared" si="15"/>
        <v/>
      </c>
      <c r="O438" t="str">
        <f>IF(N438="","",MAX(O$1:O437)+1)</f>
        <v/>
      </c>
    </row>
    <row r="439" spans="1:15" x14ac:dyDescent="0.25">
      <c r="A439">
        <f>IF(Hoja1!M436=1,Hoja1!A436,0)</f>
        <v>0</v>
      </c>
      <c r="B439" s="26" t="e">
        <f>VLOOKUP(Hoja1!B436,Data!$A$1:$B$500,2,0)</f>
        <v>#N/A</v>
      </c>
      <c r="C439" s="26">
        <f>Hoja1!C436</f>
        <v>0</v>
      </c>
      <c r="D439">
        <f>Hoja1!D436</f>
        <v>0</v>
      </c>
      <c r="E439" s="27">
        <f>IF(Hoja1!M436=1,Hoja1!E436,0)</f>
        <v>0</v>
      </c>
      <c r="F439" s="26" t="e">
        <f>VLOOKUP(Hoja1!F436,Data!$D$1:$E$500,2,0)</f>
        <v>#N/A</v>
      </c>
      <c r="G439" s="26">
        <f>Hoja1!G436</f>
        <v>0</v>
      </c>
      <c r="H439" s="26">
        <f>Hoja1!H436</f>
        <v>0</v>
      </c>
      <c r="I439">
        <f>Hoja1!I436</f>
        <v>0</v>
      </c>
      <c r="J439" t="e">
        <f>VLOOKUP(Hoja1!J436,Data!$G$1:$H$501,2,0)</f>
        <v>#N/A</v>
      </c>
      <c r="K439" s="21">
        <f>IF(Hoja1!M436=1,Hoja1!K436,0)</f>
        <v>0</v>
      </c>
      <c r="L439">
        <f>IF(Hoja1!M436=1,Hoja1!L436:$N437,0)</f>
        <v>0</v>
      </c>
      <c r="M439">
        <f t="shared" si="14"/>
        <v>0</v>
      </c>
      <c r="N439" t="str">
        <f t="shared" si="15"/>
        <v/>
      </c>
      <c r="O439" t="str">
        <f>IF(N439="","",MAX(O$1:O438)+1)</f>
        <v/>
      </c>
    </row>
    <row r="440" spans="1:15" x14ac:dyDescent="0.25">
      <c r="A440">
        <f>IF(Hoja1!M437=1,Hoja1!A437,0)</f>
        <v>0</v>
      </c>
      <c r="B440" s="26" t="e">
        <f>VLOOKUP(Hoja1!B437,Data!$A$1:$B$500,2,0)</f>
        <v>#N/A</v>
      </c>
      <c r="C440" s="26">
        <f>Hoja1!C437</f>
        <v>0</v>
      </c>
      <c r="D440">
        <f>Hoja1!D437</f>
        <v>0</v>
      </c>
      <c r="E440" s="27">
        <f>IF(Hoja1!M437=1,Hoja1!E437,0)</f>
        <v>0</v>
      </c>
      <c r="F440" s="26" t="e">
        <f>VLOOKUP(Hoja1!F437,Data!$D$1:$E$500,2,0)</f>
        <v>#N/A</v>
      </c>
      <c r="G440" s="26">
        <f>Hoja1!G437</f>
        <v>0</v>
      </c>
      <c r="H440" s="26">
        <f>Hoja1!H437</f>
        <v>0</v>
      </c>
      <c r="I440">
        <f>Hoja1!I437</f>
        <v>0</v>
      </c>
      <c r="J440" t="e">
        <f>VLOOKUP(Hoja1!J437,Data!$G$1:$H$501,2,0)</f>
        <v>#N/A</v>
      </c>
      <c r="K440" s="21">
        <f>IF(Hoja1!M437=1,Hoja1!K437,0)</f>
        <v>0</v>
      </c>
      <c r="L440">
        <f>IF(Hoja1!M437=1,Hoja1!L437:$N438,0)</f>
        <v>0</v>
      </c>
      <c r="M440">
        <f t="shared" si="14"/>
        <v>0</v>
      </c>
      <c r="N440" t="str">
        <f t="shared" si="15"/>
        <v/>
      </c>
      <c r="O440" t="str">
        <f>IF(N440="","",MAX(O$1:O439)+1)</f>
        <v/>
      </c>
    </row>
    <row r="441" spans="1:15" x14ac:dyDescent="0.25">
      <c r="A441">
        <f>IF(Hoja1!M438=1,Hoja1!A438,0)</f>
        <v>0</v>
      </c>
      <c r="B441" s="26" t="e">
        <f>VLOOKUP(Hoja1!B438,Data!$A$1:$B$500,2,0)</f>
        <v>#N/A</v>
      </c>
      <c r="C441" s="26">
        <f>Hoja1!C438</f>
        <v>0</v>
      </c>
      <c r="D441">
        <f>Hoja1!D438</f>
        <v>0</v>
      </c>
      <c r="E441" s="27">
        <f>IF(Hoja1!M438=1,Hoja1!E438,0)</f>
        <v>0</v>
      </c>
      <c r="F441" s="26" t="e">
        <f>VLOOKUP(Hoja1!F438,Data!$D$1:$E$500,2,0)</f>
        <v>#N/A</v>
      </c>
      <c r="G441" s="26">
        <f>Hoja1!G438</f>
        <v>0</v>
      </c>
      <c r="H441" s="26">
        <f>Hoja1!H438</f>
        <v>0</v>
      </c>
      <c r="I441">
        <f>Hoja1!I438</f>
        <v>0</v>
      </c>
      <c r="J441" t="e">
        <f>VLOOKUP(Hoja1!J438,Data!$G$1:$H$501,2,0)</f>
        <v>#N/A</v>
      </c>
      <c r="K441" s="21">
        <f>IF(Hoja1!M438=1,Hoja1!K438,0)</f>
        <v>0</v>
      </c>
      <c r="L441">
        <f>IF(Hoja1!M438=1,Hoja1!L438:$N439,0)</f>
        <v>0</v>
      </c>
      <c r="M441">
        <f t="shared" si="14"/>
        <v>0</v>
      </c>
      <c r="N441" t="str">
        <f t="shared" si="15"/>
        <v/>
      </c>
      <c r="O441" t="str">
        <f>IF(N441="","",MAX(O$1:O440)+1)</f>
        <v/>
      </c>
    </row>
    <row r="442" spans="1:15" x14ac:dyDescent="0.25">
      <c r="A442">
        <f>IF(Hoja1!M439=1,Hoja1!A439,0)</f>
        <v>0</v>
      </c>
      <c r="B442" s="26" t="e">
        <f>VLOOKUP(Hoja1!B439,Data!$A$1:$B$500,2,0)</f>
        <v>#N/A</v>
      </c>
      <c r="C442" s="26">
        <f>Hoja1!C439</f>
        <v>0</v>
      </c>
      <c r="D442">
        <f>Hoja1!D439</f>
        <v>0</v>
      </c>
      <c r="E442" s="27">
        <f>IF(Hoja1!M439=1,Hoja1!E439,0)</f>
        <v>0</v>
      </c>
      <c r="F442" s="26" t="e">
        <f>VLOOKUP(Hoja1!F439,Data!$D$1:$E$500,2,0)</f>
        <v>#N/A</v>
      </c>
      <c r="G442" s="26">
        <f>Hoja1!G439</f>
        <v>0</v>
      </c>
      <c r="H442" s="26">
        <f>Hoja1!H439</f>
        <v>0</v>
      </c>
      <c r="I442">
        <f>Hoja1!I439</f>
        <v>0</v>
      </c>
      <c r="J442" t="e">
        <f>VLOOKUP(Hoja1!J439,Data!$G$1:$H$501,2,0)</f>
        <v>#N/A</v>
      </c>
      <c r="K442" s="21">
        <f>IF(Hoja1!M439=1,Hoja1!K439,0)</f>
        <v>0</v>
      </c>
      <c r="L442">
        <f>IF(Hoja1!M439=1,Hoja1!L439:$N440,0)</f>
        <v>0</v>
      </c>
      <c r="M442">
        <f t="shared" si="14"/>
        <v>0</v>
      </c>
      <c r="N442" t="str">
        <f t="shared" si="15"/>
        <v/>
      </c>
      <c r="O442" t="str">
        <f>IF(N442="","",MAX(O$1:O441)+1)</f>
        <v/>
      </c>
    </row>
    <row r="443" spans="1:15" x14ac:dyDescent="0.25">
      <c r="A443">
        <f>IF(Hoja1!M440=1,Hoja1!A440,0)</f>
        <v>0</v>
      </c>
      <c r="B443" s="26" t="e">
        <f>VLOOKUP(Hoja1!B440,Data!$A$1:$B$500,2,0)</f>
        <v>#N/A</v>
      </c>
      <c r="C443" s="26">
        <f>Hoja1!C440</f>
        <v>0</v>
      </c>
      <c r="D443">
        <f>Hoja1!D440</f>
        <v>0</v>
      </c>
      <c r="E443" s="27">
        <f>IF(Hoja1!M440=1,Hoja1!E440,0)</f>
        <v>0</v>
      </c>
      <c r="F443" s="26" t="e">
        <f>VLOOKUP(Hoja1!F440,Data!$D$1:$E$500,2,0)</f>
        <v>#N/A</v>
      </c>
      <c r="G443" s="26">
        <f>Hoja1!G440</f>
        <v>0</v>
      </c>
      <c r="H443" s="26">
        <f>Hoja1!H440</f>
        <v>0</v>
      </c>
      <c r="I443">
        <f>Hoja1!I440</f>
        <v>0</v>
      </c>
      <c r="J443" t="e">
        <f>VLOOKUP(Hoja1!J440,Data!$G$1:$H$501,2,0)</f>
        <v>#N/A</v>
      </c>
      <c r="K443" s="21">
        <f>IF(Hoja1!M440=1,Hoja1!K440,0)</f>
        <v>0</v>
      </c>
      <c r="L443">
        <f>IF(Hoja1!M440=1,Hoja1!L440:$N441,0)</f>
        <v>0</v>
      </c>
      <c r="M443">
        <f t="shared" si="14"/>
        <v>0</v>
      </c>
      <c r="N443" t="str">
        <f t="shared" si="15"/>
        <v/>
      </c>
      <c r="O443" t="str">
        <f>IF(N443="","",MAX(O$1:O442)+1)</f>
        <v/>
      </c>
    </row>
    <row r="444" spans="1:15" x14ac:dyDescent="0.25">
      <c r="A444">
        <f>IF(Hoja1!M441=1,Hoja1!A441,0)</f>
        <v>0</v>
      </c>
      <c r="B444" s="26" t="e">
        <f>VLOOKUP(Hoja1!B441,Data!$A$1:$B$500,2,0)</f>
        <v>#N/A</v>
      </c>
      <c r="C444" s="26">
        <f>Hoja1!C441</f>
        <v>0</v>
      </c>
      <c r="D444">
        <f>Hoja1!D441</f>
        <v>0</v>
      </c>
      <c r="E444" s="27">
        <f>IF(Hoja1!M441=1,Hoja1!E441,0)</f>
        <v>0</v>
      </c>
      <c r="F444" s="26" t="e">
        <f>VLOOKUP(Hoja1!F441,Data!$D$1:$E$500,2,0)</f>
        <v>#N/A</v>
      </c>
      <c r="G444" s="26">
        <f>Hoja1!G441</f>
        <v>0</v>
      </c>
      <c r="H444" s="26">
        <f>Hoja1!H441</f>
        <v>0</v>
      </c>
      <c r="I444">
        <f>Hoja1!I441</f>
        <v>0</v>
      </c>
      <c r="J444" t="e">
        <f>VLOOKUP(Hoja1!J441,Data!$G$1:$H$501,2,0)</f>
        <v>#N/A</v>
      </c>
      <c r="K444" s="21">
        <f>IF(Hoja1!M441=1,Hoja1!K441,0)</f>
        <v>0</v>
      </c>
      <c r="L444">
        <f>IF(Hoja1!M441=1,Hoja1!L441:$N442,0)</f>
        <v>0</v>
      </c>
      <c r="M444">
        <f t="shared" si="14"/>
        <v>0</v>
      </c>
      <c r="N444" t="str">
        <f t="shared" si="15"/>
        <v/>
      </c>
      <c r="O444" t="str">
        <f>IF(N444="","",MAX(O$1:O443)+1)</f>
        <v/>
      </c>
    </row>
    <row r="445" spans="1:15" x14ac:dyDescent="0.25">
      <c r="A445">
        <f>IF(Hoja1!M442=1,Hoja1!A442,0)</f>
        <v>0</v>
      </c>
      <c r="B445" s="26" t="e">
        <f>VLOOKUP(Hoja1!B442,Data!$A$1:$B$500,2,0)</f>
        <v>#N/A</v>
      </c>
      <c r="C445" s="26">
        <f>Hoja1!C442</f>
        <v>0</v>
      </c>
      <c r="D445">
        <f>Hoja1!D442</f>
        <v>0</v>
      </c>
      <c r="E445" s="27">
        <f>IF(Hoja1!M442=1,Hoja1!E442,0)</f>
        <v>0</v>
      </c>
      <c r="F445" s="26" t="e">
        <f>VLOOKUP(Hoja1!F442,Data!$D$1:$E$500,2,0)</f>
        <v>#N/A</v>
      </c>
      <c r="G445" s="26">
        <f>Hoja1!G442</f>
        <v>0</v>
      </c>
      <c r="H445" s="26">
        <f>Hoja1!H442</f>
        <v>0</v>
      </c>
      <c r="I445">
        <f>Hoja1!I442</f>
        <v>0</v>
      </c>
      <c r="J445" t="e">
        <f>VLOOKUP(Hoja1!J442,Data!$G$1:$H$501,2,0)</f>
        <v>#N/A</v>
      </c>
      <c r="K445" s="21">
        <f>IF(Hoja1!M442=1,Hoja1!K442,0)</f>
        <v>0</v>
      </c>
      <c r="L445">
        <f>IF(Hoja1!M442=1,Hoja1!L442:$N443,0)</f>
        <v>0</v>
      </c>
      <c r="M445">
        <f t="shared" si="14"/>
        <v>0</v>
      </c>
      <c r="N445" t="str">
        <f t="shared" si="15"/>
        <v/>
      </c>
      <c r="O445" t="str">
        <f>IF(N445="","",MAX(O$1:O444)+1)</f>
        <v/>
      </c>
    </row>
    <row r="446" spans="1:15" x14ac:dyDescent="0.25">
      <c r="A446">
        <f>IF(Hoja1!M443=1,Hoja1!A443,0)</f>
        <v>0</v>
      </c>
      <c r="B446" s="26" t="e">
        <f>VLOOKUP(Hoja1!B443,Data!$A$1:$B$500,2,0)</f>
        <v>#N/A</v>
      </c>
      <c r="C446" s="26">
        <f>Hoja1!C443</f>
        <v>0</v>
      </c>
      <c r="D446">
        <f>Hoja1!D443</f>
        <v>0</v>
      </c>
      <c r="E446" s="27">
        <f>IF(Hoja1!M443=1,Hoja1!E443,0)</f>
        <v>0</v>
      </c>
      <c r="F446" s="26" t="e">
        <f>VLOOKUP(Hoja1!F443,Data!$D$1:$E$500,2,0)</f>
        <v>#N/A</v>
      </c>
      <c r="G446" s="26">
        <f>Hoja1!G443</f>
        <v>0</v>
      </c>
      <c r="H446" s="26">
        <f>Hoja1!H443</f>
        <v>0</v>
      </c>
      <c r="I446">
        <f>Hoja1!I443</f>
        <v>0</v>
      </c>
      <c r="J446" t="e">
        <f>VLOOKUP(Hoja1!J443,Data!$G$1:$H$501,2,0)</f>
        <v>#N/A</v>
      </c>
      <c r="K446" s="21">
        <f>IF(Hoja1!M443=1,Hoja1!K443,0)</f>
        <v>0</v>
      </c>
      <c r="L446">
        <f>IF(Hoja1!M443=1,Hoja1!L443:$N444,0)</f>
        <v>0</v>
      </c>
      <c r="M446">
        <f t="shared" si="14"/>
        <v>0</v>
      </c>
      <c r="N446" t="str">
        <f t="shared" si="15"/>
        <v/>
      </c>
      <c r="O446" t="str">
        <f>IF(N446="","",MAX(O$1:O445)+1)</f>
        <v/>
      </c>
    </row>
    <row r="447" spans="1:15" x14ac:dyDescent="0.25">
      <c r="A447">
        <f>IF(Hoja1!M444=1,Hoja1!A444,0)</f>
        <v>0</v>
      </c>
      <c r="B447" s="26" t="e">
        <f>VLOOKUP(Hoja1!B444,Data!$A$1:$B$500,2,0)</f>
        <v>#N/A</v>
      </c>
      <c r="C447" s="26">
        <f>Hoja1!C444</f>
        <v>0</v>
      </c>
      <c r="D447">
        <f>Hoja1!D444</f>
        <v>0</v>
      </c>
      <c r="E447" s="27">
        <f>IF(Hoja1!M444=1,Hoja1!E444,0)</f>
        <v>0</v>
      </c>
      <c r="F447" s="26" t="e">
        <f>VLOOKUP(Hoja1!F444,Data!$D$1:$E$500,2,0)</f>
        <v>#N/A</v>
      </c>
      <c r="G447" s="26">
        <f>Hoja1!G444</f>
        <v>0</v>
      </c>
      <c r="H447" s="26">
        <f>Hoja1!H444</f>
        <v>0</v>
      </c>
      <c r="I447">
        <f>Hoja1!I444</f>
        <v>0</v>
      </c>
      <c r="J447" t="e">
        <f>VLOOKUP(Hoja1!J444,Data!$G$1:$H$501,2,0)</f>
        <v>#N/A</v>
      </c>
      <c r="K447" s="21">
        <f>IF(Hoja1!M444=1,Hoja1!K444,0)</f>
        <v>0</v>
      </c>
      <c r="L447">
        <f>IF(Hoja1!M444=1,Hoja1!L444:$N445,0)</f>
        <v>0</v>
      </c>
      <c r="M447">
        <f t="shared" si="14"/>
        <v>0</v>
      </c>
      <c r="N447" t="str">
        <f t="shared" si="15"/>
        <v/>
      </c>
      <c r="O447" t="str">
        <f>IF(N447="","",MAX(O$1:O446)+1)</f>
        <v/>
      </c>
    </row>
    <row r="448" spans="1:15" x14ac:dyDescent="0.25">
      <c r="A448">
        <f>IF(Hoja1!M445=1,Hoja1!A445,0)</f>
        <v>0</v>
      </c>
      <c r="B448" s="26" t="e">
        <f>VLOOKUP(Hoja1!B445,Data!$A$1:$B$500,2,0)</f>
        <v>#N/A</v>
      </c>
      <c r="C448" s="26">
        <f>Hoja1!C445</f>
        <v>0</v>
      </c>
      <c r="D448">
        <f>Hoja1!D445</f>
        <v>0</v>
      </c>
      <c r="E448" s="27">
        <f>IF(Hoja1!M445=1,Hoja1!E445,0)</f>
        <v>0</v>
      </c>
      <c r="F448" s="26" t="e">
        <f>VLOOKUP(Hoja1!F445,Data!$D$1:$E$500,2,0)</f>
        <v>#N/A</v>
      </c>
      <c r="G448" s="26">
        <f>Hoja1!G445</f>
        <v>0</v>
      </c>
      <c r="H448" s="26">
        <f>Hoja1!H445</f>
        <v>0</v>
      </c>
      <c r="I448">
        <f>Hoja1!I445</f>
        <v>0</v>
      </c>
      <c r="J448" t="e">
        <f>VLOOKUP(Hoja1!J445,Data!$G$1:$H$501,2,0)</f>
        <v>#N/A</v>
      </c>
      <c r="K448" s="21">
        <f>IF(Hoja1!M445=1,Hoja1!K445,0)</f>
        <v>0</v>
      </c>
      <c r="L448">
        <f>IF(Hoja1!M445=1,Hoja1!L445:$N446,0)</f>
        <v>0</v>
      </c>
      <c r="M448">
        <f t="shared" si="14"/>
        <v>0</v>
      </c>
      <c r="N448" t="str">
        <f t="shared" si="15"/>
        <v/>
      </c>
      <c r="O448" t="str">
        <f>IF(N448="","",MAX(O$1:O447)+1)</f>
        <v/>
      </c>
    </row>
    <row r="449" spans="1:15" x14ac:dyDescent="0.25">
      <c r="A449">
        <f>IF(Hoja1!M446=1,Hoja1!A446,0)</f>
        <v>0</v>
      </c>
      <c r="B449" s="26" t="e">
        <f>VLOOKUP(Hoja1!B446,Data!$A$1:$B$500,2,0)</f>
        <v>#N/A</v>
      </c>
      <c r="C449" s="26">
        <f>Hoja1!C446</f>
        <v>0</v>
      </c>
      <c r="D449">
        <f>Hoja1!D446</f>
        <v>0</v>
      </c>
      <c r="E449" s="27">
        <f>IF(Hoja1!M446=1,Hoja1!E446,0)</f>
        <v>0</v>
      </c>
      <c r="F449" s="26" t="e">
        <f>VLOOKUP(Hoja1!F446,Data!$D$1:$E$500,2,0)</f>
        <v>#N/A</v>
      </c>
      <c r="G449" s="26">
        <f>Hoja1!G446</f>
        <v>0</v>
      </c>
      <c r="H449" s="26">
        <f>Hoja1!H446</f>
        <v>0</v>
      </c>
      <c r="I449">
        <f>Hoja1!I446</f>
        <v>0</v>
      </c>
      <c r="J449" t="e">
        <f>VLOOKUP(Hoja1!J446,Data!$G$1:$H$501,2,0)</f>
        <v>#N/A</v>
      </c>
      <c r="K449" s="21">
        <f>IF(Hoja1!M446=1,Hoja1!K446,0)</f>
        <v>0</v>
      </c>
      <c r="L449">
        <f>IF(Hoja1!M446=1,Hoja1!L446:$N447,0)</f>
        <v>0</v>
      </c>
      <c r="M449">
        <f t="shared" si="14"/>
        <v>0</v>
      </c>
      <c r="N449" t="str">
        <f t="shared" si="15"/>
        <v/>
      </c>
      <c r="O449" t="str">
        <f>IF(N449="","",MAX(O$1:O448)+1)</f>
        <v/>
      </c>
    </row>
    <row r="450" spans="1:15" x14ac:dyDescent="0.25">
      <c r="A450">
        <f>IF(Hoja1!M447=1,Hoja1!A447,0)</f>
        <v>0</v>
      </c>
      <c r="B450" s="26" t="e">
        <f>VLOOKUP(Hoja1!B447,Data!$A$1:$B$500,2,0)</f>
        <v>#N/A</v>
      </c>
      <c r="C450" s="26">
        <f>Hoja1!C447</f>
        <v>0</v>
      </c>
      <c r="D450">
        <f>Hoja1!D447</f>
        <v>0</v>
      </c>
      <c r="E450" s="27">
        <f>IF(Hoja1!M447=1,Hoja1!E447,0)</f>
        <v>0</v>
      </c>
      <c r="F450" s="26" t="e">
        <f>VLOOKUP(Hoja1!F447,Data!$D$1:$E$500,2,0)</f>
        <v>#N/A</v>
      </c>
      <c r="G450" s="26">
        <f>Hoja1!G447</f>
        <v>0</v>
      </c>
      <c r="H450" s="26">
        <f>Hoja1!H447</f>
        <v>0</v>
      </c>
      <c r="I450">
        <f>Hoja1!I447</f>
        <v>0</v>
      </c>
      <c r="J450" t="e">
        <f>VLOOKUP(Hoja1!J447,Data!$G$1:$H$501,2,0)</f>
        <v>#N/A</v>
      </c>
      <c r="K450" s="21">
        <f>IF(Hoja1!M447=1,Hoja1!K447,0)</f>
        <v>0</v>
      </c>
      <c r="L450">
        <f>IF(Hoja1!M447=1,Hoja1!L447:$N448,0)</f>
        <v>0</v>
      </c>
      <c r="M450">
        <f t="shared" si="14"/>
        <v>0</v>
      </c>
      <c r="N450" t="str">
        <f t="shared" si="15"/>
        <v/>
      </c>
      <c r="O450" t="str">
        <f>IF(N450="","",MAX(O$1:O449)+1)</f>
        <v/>
      </c>
    </row>
    <row r="451" spans="1:15" x14ac:dyDescent="0.25">
      <c r="A451">
        <f>IF(Hoja1!M448=1,Hoja1!A448,0)</f>
        <v>0</v>
      </c>
      <c r="B451" s="26" t="e">
        <f>VLOOKUP(Hoja1!B448,Data!$A$1:$B$500,2,0)</f>
        <v>#N/A</v>
      </c>
      <c r="C451" s="26">
        <f>Hoja1!C448</f>
        <v>0</v>
      </c>
      <c r="D451">
        <f>Hoja1!D448</f>
        <v>0</v>
      </c>
      <c r="E451" s="27">
        <f>IF(Hoja1!M448=1,Hoja1!E448,0)</f>
        <v>0</v>
      </c>
      <c r="F451" s="26" t="e">
        <f>VLOOKUP(Hoja1!F448,Data!$D$1:$E$500,2,0)</f>
        <v>#N/A</v>
      </c>
      <c r="G451" s="26">
        <f>Hoja1!G448</f>
        <v>0</v>
      </c>
      <c r="H451" s="26">
        <f>Hoja1!H448</f>
        <v>0</v>
      </c>
      <c r="I451">
        <f>Hoja1!I448</f>
        <v>0</v>
      </c>
      <c r="J451" t="e">
        <f>VLOOKUP(Hoja1!J448,Data!$G$1:$H$501,2,0)</f>
        <v>#N/A</v>
      </c>
      <c r="K451" s="21">
        <f>IF(Hoja1!M448=1,Hoja1!K448,0)</f>
        <v>0</v>
      </c>
      <c r="L451">
        <f>IF(Hoja1!M448=1,Hoja1!L448:$N449,0)</f>
        <v>0</v>
      </c>
      <c r="M451">
        <f t="shared" si="14"/>
        <v>0</v>
      </c>
      <c r="N451" t="str">
        <f t="shared" si="15"/>
        <v/>
      </c>
      <c r="O451" t="str">
        <f>IF(N451="","",MAX(O$1:O450)+1)</f>
        <v/>
      </c>
    </row>
    <row r="452" spans="1:15" x14ac:dyDescent="0.25">
      <c r="A452">
        <f>IF(Hoja1!M449=1,Hoja1!A449,0)</f>
        <v>0</v>
      </c>
      <c r="B452" s="26" t="e">
        <f>VLOOKUP(Hoja1!B449,Data!$A$1:$B$500,2,0)</f>
        <v>#N/A</v>
      </c>
      <c r="C452" s="26">
        <f>Hoja1!C449</f>
        <v>0</v>
      </c>
      <c r="D452">
        <f>Hoja1!D449</f>
        <v>0</v>
      </c>
      <c r="E452" s="27">
        <f>IF(Hoja1!M449=1,Hoja1!E449,0)</f>
        <v>0</v>
      </c>
      <c r="F452" s="26" t="e">
        <f>VLOOKUP(Hoja1!F449,Data!$D$1:$E$500,2,0)</f>
        <v>#N/A</v>
      </c>
      <c r="G452" s="26">
        <f>Hoja1!G449</f>
        <v>0</v>
      </c>
      <c r="H452" s="26">
        <f>Hoja1!H449</f>
        <v>0</v>
      </c>
      <c r="I452">
        <f>Hoja1!I449</f>
        <v>0</v>
      </c>
      <c r="J452" t="e">
        <f>VLOOKUP(Hoja1!J449,Data!$G$1:$H$501,2,0)</f>
        <v>#N/A</v>
      </c>
      <c r="K452" s="21">
        <f>IF(Hoja1!M449=1,Hoja1!K449,0)</f>
        <v>0</v>
      </c>
      <c r="L452">
        <f>IF(Hoja1!M449=1,Hoja1!L449:$N450,0)</f>
        <v>0</v>
      </c>
      <c r="M452">
        <f t="shared" si="14"/>
        <v>0</v>
      </c>
      <c r="N452" t="str">
        <f t="shared" si="15"/>
        <v/>
      </c>
      <c r="O452" t="str">
        <f>IF(N452="","",MAX(O$1:O451)+1)</f>
        <v/>
      </c>
    </row>
    <row r="453" spans="1:15" x14ac:dyDescent="0.25">
      <c r="A453">
        <f>IF(Hoja1!M450=1,Hoja1!A450,0)</f>
        <v>0</v>
      </c>
      <c r="B453" s="26" t="e">
        <f>VLOOKUP(Hoja1!B450,Data!$A$1:$B$500,2,0)</f>
        <v>#N/A</v>
      </c>
      <c r="C453" s="26">
        <f>Hoja1!C450</f>
        <v>0</v>
      </c>
      <c r="D453">
        <f>Hoja1!D450</f>
        <v>0</v>
      </c>
      <c r="E453" s="27">
        <f>IF(Hoja1!M450=1,Hoja1!E450,0)</f>
        <v>0</v>
      </c>
      <c r="F453" s="26" t="e">
        <f>VLOOKUP(Hoja1!F450,Data!$D$1:$E$500,2,0)</f>
        <v>#N/A</v>
      </c>
      <c r="G453" s="26">
        <f>Hoja1!G450</f>
        <v>0</v>
      </c>
      <c r="H453" s="26">
        <f>Hoja1!H450</f>
        <v>0</v>
      </c>
      <c r="I453">
        <f>Hoja1!I450</f>
        <v>0</v>
      </c>
      <c r="J453" t="e">
        <f>VLOOKUP(Hoja1!J450,Data!$G$1:$H$501,2,0)</f>
        <v>#N/A</v>
      </c>
      <c r="K453" s="21">
        <f>IF(Hoja1!M450=1,Hoja1!K450,0)</f>
        <v>0</v>
      </c>
      <c r="L453">
        <f>IF(Hoja1!M450=1,Hoja1!L450:$N451,0)</f>
        <v>0</v>
      </c>
      <c r="M453">
        <f t="shared" ref="M453:M516" si="16">IF(A453&gt;0,1,0)</f>
        <v>0</v>
      </c>
      <c r="N453" t="str">
        <f t="shared" ref="N453:N516" si="17">IF(M453=0,"",M453)</f>
        <v/>
      </c>
      <c r="O453" t="str">
        <f>IF(N453="","",MAX(O$1:O452)+1)</f>
        <v/>
      </c>
    </row>
    <row r="454" spans="1:15" x14ac:dyDescent="0.25">
      <c r="A454">
        <f>IF(Hoja1!M451=1,Hoja1!A451,0)</f>
        <v>0</v>
      </c>
      <c r="B454" s="26" t="e">
        <f>VLOOKUP(Hoja1!B451,Data!$A$1:$B$500,2,0)</f>
        <v>#N/A</v>
      </c>
      <c r="C454" s="26">
        <f>Hoja1!C451</f>
        <v>0</v>
      </c>
      <c r="D454">
        <f>Hoja1!D451</f>
        <v>0</v>
      </c>
      <c r="E454" s="27">
        <f>IF(Hoja1!M451=1,Hoja1!E451,0)</f>
        <v>0</v>
      </c>
      <c r="F454" s="26" t="e">
        <f>VLOOKUP(Hoja1!F451,Data!$D$1:$E$500,2,0)</f>
        <v>#N/A</v>
      </c>
      <c r="G454" s="26">
        <f>Hoja1!G451</f>
        <v>0</v>
      </c>
      <c r="H454" s="26">
        <f>Hoja1!H451</f>
        <v>0</v>
      </c>
      <c r="I454">
        <f>Hoja1!I451</f>
        <v>0</v>
      </c>
      <c r="J454" t="e">
        <f>VLOOKUP(Hoja1!J451,Data!$G$1:$H$501,2,0)</f>
        <v>#N/A</v>
      </c>
      <c r="K454" s="21">
        <f>IF(Hoja1!M451=1,Hoja1!K451,0)</f>
        <v>0</v>
      </c>
      <c r="L454">
        <f>IF(Hoja1!M451=1,Hoja1!L451:$N452,0)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IF(Hoja1!M452=1,Hoja1!A452,0)</f>
        <v>0</v>
      </c>
      <c r="B455" s="26" t="e">
        <f>VLOOKUP(Hoja1!B452,Data!$A$1:$B$500,2,0)</f>
        <v>#N/A</v>
      </c>
      <c r="C455" s="26">
        <f>Hoja1!C452</f>
        <v>0</v>
      </c>
      <c r="D455">
        <f>Hoja1!D452</f>
        <v>0</v>
      </c>
      <c r="E455" s="27">
        <f>IF(Hoja1!M452=1,Hoja1!E452,0)</f>
        <v>0</v>
      </c>
      <c r="F455" s="26" t="e">
        <f>VLOOKUP(Hoja1!F452,Data!$D$1:$E$500,2,0)</f>
        <v>#N/A</v>
      </c>
      <c r="G455" s="26">
        <f>Hoja1!G452</f>
        <v>0</v>
      </c>
      <c r="H455" s="26">
        <f>Hoja1!H452</f>
        <v>0</v>
      </c>
      <c r="I455">
        <f>Hoja1!I452</f>
        <v>0</v>
      </c>
      <c r="J455" t="e">
        <f>VLOOKUP(Hoja1!J452,Data!$G$1:$H$501,2,0)</f>
        <v>#N/A</v>
      </c>
      <c r="K455" s="21">
        <f>IF(Hoja1!M452=1,Hoja1!K452,0)</f>
        <v>0</v>
      </c>
      <c r="L455">
        <f>IF(Hoja1!M452=1,Hoja1!L452:$N453,0)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25">
      <c r="A456">
        <f>IF(Hoja1!M453=1,Hoja1!A453,0)</f>
        <v>0</v>
      </c>
      <c r="B456" s="26" t="e">
        <f>VLOOKUP(Hoja1!B453,Data!$A$1:$B$500,2,0)</f>
        <v>#N/A</v>
      </c>
      <c r="C456" s="26">
        <f>Hoja1!C453</f>
        <v>0</v>
      </c>
      <c r="D456">
        <f>Hoja1!D453</f>
        <v>0</v>
      </c>
      <c r="E456" s="27">
        <f>IF(Hoja1!M453=1,Hoja1!E453,0)</f>
        <v>0</v>
      </c>
      <c r="F456" s="26" t="e">
        <f>VLOOKUP(Hoja1!F453,Data!$D$1:$E$500,2,0)</f>
        <v>#N/A</v>
      </c>
      <c r="G456" s="26">
        <f>Hoja1!G453</f>
        <v>0</v>
      </c>
      <c r="H456" s="26">
        <f>Hoja1!H453</f>
        <v>0</v>
      </c>
      <c r="I456">
        <f>Hoja1!I453</f>
        <v>0</v>
      </c>
      <c r="J456" t="e">
        <f>VLOOKUP(Hoja1!J453,Data!$G$1:$H$501,2,0)</f>
        <v>#N/A</v>
      </c>
      <c r="K456" s="21">
        <f>IF(Hoja1!M453=1,Hoja1!K453,0)</f>
        <v>0</v>
      </c>
      <c r="L456">
        <f>IF(Hoja1!M453=1,Hoja1!L453:$N454,0)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25">
      <c r="A457">
        <f>IF(Hoja1!M454=1,Hoja1!A454,0)</f>
        <v>0</v>
      </c>
      <c r="B457" s="26" t="e">
        <f>VLOOKUP(Hoja1!B454,Data!$A$1:$B$500,2,0)</f>
        <v>#N/A</v>
      </c>
      <c r="C457" s="26">
        <f>Hoja1!C454</f>
        <v>0</v>
      </c>
      <c r="D457">
        <f>Hoja1!D454</f>
        <v>0</v>
      </c>
      <c r="E457" s="27">
        <f>IF(Hoja1!M454=1,Hoja1!E454,0)</f>
        <v>0</v>
      </c>
      <c r="F457" s="26" t="e">
        <f>VLOOKUP(Hoja1!F454,Data!$D$1:$E$500,2,0)</f>
        <v>#N/A</v>
      </c>
      <c r="G457" s="26">
        <f>Hoja1!G454</f>
        <v>0</v>
      </c>
      <c r="H457" s="26">
        <f>Hoja1!H454</f>
        <v>0</v>
      </c>
      <c r="I457">
        <f>Hoja1!I454</f>
        <v>0</v>
      </c>
      <c r="J457" t="e">
        <f>VLOOKUP(Hoja1!J454,Data!$G$1:$H$501,2,0)</f>
        <v>#N/A</v>
      </c>
      <c r="K457" s="21">
        <f>IF(Hoja1!M454=1,Hoja1!K454,0)</f>
        <v>0</v>
      </c>
      <c r="L457">
        <f>IF(Hoja1!M454=1,Hoja1!L454:$N455,0)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25">
      <c r="A458">
        <f>IF(Hoja1!M455=1,Hoja1!A455,0)</f>
        <v>0</v>
      </c>
      <c r="B458" s="26" t="e">
        <f>VLOOKUP(Hoja1!B455,Data!$A$1:$B$500,2,0)</f>
        <v>#N/A</v>
      </c>
      <c r="C458" s="26">
        <f>Hoja1!C455</f>
        <v>0</v>
      </c>
      <c r="D458">
        <f>Hoja1!D455</f>
        <v>0</v>
      </c>
      <c r="E458" s="27">
        <f>IF(Hoja1!M455=1,Hoja1!E455,0)</f>
        <v>0</v>
      </c>
      <c r="F458" s="26" t="e">
        <f>VLOOKUP(Hoja1!F455,Data!$D$1:$E$500,2,0)</f>
        <v>#N/A</v>
      </c>
      <c r="G458" s="26">
        <f>Hoja1!G455</f>
        <v>0</v>
      </c>
      <c r="H458" s="26">
        <f>Hoja1!H455</f>
        <v>0</v>
      </c>
      <c r="I458">
        <f>Hoja1!I455</f>
        <v>0</v>
      </c>
      <c r="J458" t="e">
        <f>VLOOKUP(Hoja1!J455,Data!$G$1:$H$501,2,0)</f>
        <v>#N/A</v>
      </c>
      <c r="K458" s="21">
        <f>IF(Hoja1!M455=1,Hoja1!K455,0)</f>
        <v>0</v>
      </c>
      <c r="L458">
        <f>IF(Hoja1!M455=1,Hoja1!L455:$N456,0)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25">
      <c r="A459">
        <f>IF(Hoja1!M456=1,Hoja1!A456,0)</f>
        <v>0</v>
      </c>
      <c r="B459" s="26" t="e">
        <f>VLOOKUP(Hoja1!B456,Data!$A$1:$B$500,2,0)</f>
        <v>#N/A</v>
      </c>
      <c r="C459" s="26">
        <f>Hoja1!C456</f>
        <v>0</v>
      </c>
      <c r="D459">
        <f>Hoja1!D456</f>
        <v>0</v>
      </c>
      <c r="E459" s="27">
        <f>IF(Hoja1!M456=1,Hoja1!E456,0)</f>
        <v>0</v>
      </c>
      <c r="F459" s="26" t="e">
        <f>VLOOKUP(Hoja1!F456,Data!$D$1:$E$500,2,0)</f>
        <v>#N/A</v>
      </c>
      <c r="G459" s="26">
        <f>Hoja1!G456</f>
        <v>0</v>
      </c>
      <c r="H459" s="26">
        <f>Hoja1!H456</f>
        <v>0</v>
      </c>
      <c r="I459">
        <f>Hoja1!I456</f>
        <v>0</v>
      </c>
      <c r="J459" t="e">
        <f>VLOOKUP(Hoja1!J456,Data!$G$1:$H$501,2,0)</f>
        <v>#N/A</v>
      </c>
      <c r="K459" s="21">
        <f>IF(Hoja1!M456=1,Hoja1!K456,0)</f>
        <v>0</v>
      </c>
      <c r="L459">
        <f>IF(Hoja1!M456=1,Hoja1!L456:$N457,0)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25">
      <c r="A460">
        <f>IF(Hoja1!M457=1,Hoja1!A457,0)</f>
        <v>0</v>
      </c>
      <c r="B460" s="26" t="e">
        <f>VLOOKUP(Hoja1!B457,Data!$A$1:$B$500,2,0)</f>
        <v>#N/A</v>
      </c>
      <c r="C460" s="26">
        <f>Hoja1!C457</f>
        <v>0</v>
      </c>
      <c r="D460">
        <f>Hoja1!D457</f>
        <v>0</v>
      </c>
      <c r="E460" s="27">
        <f>IF(Hoja1!M457=1,Hoja1!E457,0)</f>
        <v>0</v>
      </c>
      <c r="F460" s="26" t="e">
        <f>VLOOKUP(Hoja1!F457,Data!$D$1:$E$500,2,0)</f>
        <v>#N/A</v>
      </c>
      <c r="G460" s="26">
        <f>Hoja1!G457</f>
        <v>0</v>
      </c>
      <c r="H460" s="26">
        <f>Hoja1!H457</f>
        <v>0</v>
      </c>
      <c r="I460">
        <f>Hoja1!I457</f>
        <v>0</v>
      </c>
      <c r="J460" t="e">
        <f>VLOOKUP(Hoja1!J457,Data!$G$1:$H$501,2,0)</f>
        <v>#N/A</v>
      </c>
      <c r="K460" s="21">
        <f>IF(Hoja1!M457=1,Hoja1!K457,0)</f>
        <v>0</v>
      </c>
      <c r="L460">
        <f>IF(Hoja1!M457=1,Hoja1!L457:$N458,0)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25">
      <c r="A461">
        <f>IF(Hoja1!M458=1,Hoja1!A458,0)</f>
        <v>0</v>
      </c>
      <c r="B461" s="26" t="e">
        <f>VLOOKUP(Hoja1!B458,Data!$A$1:$B$500,2,0)</f>
        <v>#N/A</v>
      </c>
      <c r="C461" s="26">
        <f>Hoja1!C458</f>
        <v>0</v>
      </c>
      <c r="D461">
        <f>Hoja1!D458</f>
        <v>0</v>
      </c>
      <c r="E461" s="27">
        <f>IF(Hoja1!M458=1,Hoja1!E458,0)</f>
        <v>0</v>
      </c>
      <c r="F461" s="26" t="e">
        <f>VLOOKUP(Hoja1!F458,Data!$D$1:$E$500,2,0)</f>
        <v>#N/A</v>
      </c>
      <c r="G461" s="26">
        <f>Hoja1!G458</f>
        <v>0</v>
      </c>
      <c r="H461" s="26">
        <f>Hoja1!H458</f>
        <v>0</v>
      </c>
      <c r="I461">
        <f>Hoja1!I458</f>
        <v>0</v>
      </c>
      <c r="J461" t="e">
        <f>VLOOKUP(Hoja1!J458,Data!$G$1:$H$501,2,0)</f>
        <v>#N/A</v>
      </c>
      <c r="K461" s="21">
        <f>IF(Hoja1!M458=1,Hoja1!K458,0)</f>
        <v>0</v>
      </c>
      <c r="L461">
        <f>IF(Hoja1!M458=1,Hoja1!L458:$N459,0)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25">
      <c r="A462">
        <f>IF(Hoja1!M459=1,Hoja1!A459,0)</f>
        <v>0</v>
      </c>
      <c r="B462" s="26" t="e">
        <f>VLOOKUP(Hoja1!B459,Data!$A$1:$B$500,2,0)</f>
        <v>#N/A</v>
      </c>
      <c r="C462" s="26">
        <f>Hoja1!C459</f>
        <v>0</v>
      </c>
      <c r="D462">
        <f>Hoja1!D459</f>
        <v>0</v>
      </c>
      <c r="E462" s="27">
        <f>IF(Hoja1!M459=1,Hoja1!E459,0)</f>
        <v>0</v>
      </c>
      <c r="F462" s="26" t="e">
        <f>VLOOKUP(Hoja1!F459,Data!$D$1:$E$500,2,0)</f>
        <v>#N/A</v>
      </c>
      <c r="G462" s="26">
        <f>Hoja1!G459</f>
        <v>0</v>
      </c>
      <c r="H462" s="26">
        <f>Hoja1!H459</f>
        <v>0</v>
      </c>
      <c r="I462">
        <f>Hoja1!I459</f>
        <v>0</v>
      </c>
      <c r="J462" t="e">
        <f>VLOOKUP(Hoja1!J459,Data!$G$1:$H$501,2,0)</f>
        <v>#N/A</v>
      </c>
      <c r="K462" s="21">
        <f>IF(Hoja1!M459=1,Hoja1!K459,0)</f>
        <v>0</v>
      </c>
      <c r="L462">
        <f>IF(Hoja1!M459=1,Hoja1!L459:$N460,0)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25">
      <c r="A463">
        <f>IF(Hoja1!M460=1,Hoja1!A460,0)</f>
        <v>0</v>
      </c>
      <c r="B463" s="26" t="e">
        <f>VLOOKUP(Hoja1!B460,Data!$A$1:$B$500,2,0)</f>
        <v>#N/A</v>
      </c>
      <c r="C463" s="26">
        <f>Hoja1!C460</f>
        <v>0</v>
      </c>
      <c r="D463">
        <f>Hoja1!D460</f>
        <v>0</v>
      </c>
      <c r="E463" s="27">
        <f>IF(Hoja1!M460=1,Hoja1!E460,0)</f>
        <v>0</v>
      </c>
      <c r="F463" s="26" t="e">
        <f>VLOOKUP(Hoja1!F460,Data!$D$1:$E$500,2,0)</f>
        <v>#N/A</v>
      </c>
      <c r="G463" s="26">
        <f>Hoja1!G460</f>
        <v>0</v>
      </c>
      <c r="H463" s="26">
        <f>Hoja1!H460</f>
        <v>0</v>
      </c>
      <c r="I463">
        <f>Hoja1!I460</f>
        <v>0</v>
      </c>
      <c r="J463" t="e">
        <f>VLOOKUP(Hoja1!J460,Data!$G$1:$H$501,2,0)</f>
        <v>#N/A</v>
      </c>
      <c r="K463" s="21">
        <f>IF(Hoja1!M460=1,Hoja1!K460,0)</f>
        <v>0</v>
      </c>
      <c r="L463">
        <f>IF(Hoja1!M460=1,Hoja1!L460:$N461,0)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25">
      <c r="A464">
        <f>IF(Hoja1!M461=1,Hoja1!A461,0)</f>
        <v>0</v>
      </c>
      <c r="B464" s="26" t="e">
        <f>VLOOKUP(Hoja1!B461,Data!$A$1:$B$500,2,0)</f>
        <v>#N/A</v>
      </c>
      <c r="C464" s="26">
        <f>Hoja1!C461</f>
        <v>0</v>
      </c>
      <c r="D464">
        <f>Hoja1!D461</f>
        <v>0</v>
      </c>
      <c r="E464" s="27">
        <f>IF(Hoja1!M461=1,Hoja1!E461,0)</f>
        <v>0</v>
      </c>
      <c r="F464" s="26" t="e">
        <f>VLOOKUP(Hoja1!F461,Data!$D$1:$E$500,2,0)</f>
        <v>#N/A</v>
      </c>
      <c r="G464" s="26">
        <f>Hoja1!G461</f>
        <v>0</v>
      </c>
      <c r="H464" s="26">
        <f>Hoja1!H461</f>
        <v>0</v>
      </c>
      <c r="I464">
        <f>Hoja1!I461</f>
        <v>0</v>
      </c>
      <c r="J464" t="e">
        <f>VLOOKUP(Hoja1!J461,Data!$G$1:$H$501,2,0)</f>
        <v>#N/A</v>
      </c>
      <c r="K464" s="21">
        <f>IF(Hoja1!M461=1,Hoja1!K461,0)</f>
        <v>0</v>
      </c>
      <c r="L464">
        <f>IF(Hoja1!M461=1,Hoja1!L461:$N462,0)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25">
      <c r="A465">
        <f>IF(Hoja1!M462=1,Hoja1!A462,0)</f>
        <v>0</v>
      </c>
      <c r="B465" s="26" t="e">
        <f>VLOOKUP(Hoja1!B462,Data!$A$1:$B$500,2,0)</f>
        <v>#N/A</v>
      </c>
      <c r="C465" s="26">
        <f>Hoja1!C462</f>
        <v>0</v>
      </c>
      <c r="D465">
        <f>Hoja1!D462</f>
        <v>0</v>
      </c>
      <c r="E465" s="27">
        <f>IF(Hoja1!M462=1,Hoja1!E462,0)</f>
        <v>0</v>
      </c>
      <c r="F465" s="26" t="e">
        <f>VLOOKUP(Hoja1!F462,Data!$D$1:$E$500,2,0)</f>
        <v>#N/A</v>
      </c>
      <c r="G465" s="26">
        <f>Hoja1!G462</f>
        <v>0</v>
      </c>
      <c r="H465" s="26">
        <f>Hoja1!H462</f>
        <v>0</v>
      </c>
      <c r="I465">
        <f>Hoja1!I462</f>
        <v>0</v>
      </c>
      <c r="J465" t="e">
        <f>VLOOKUP(Hoja1!J462,Data!$G$1:$H$501,2,0)</f>
        <v>#N/A</v>
      </c>
      <c r="K465" s="21">
        <f>IF(Hoja1!M462=1,Hoja1!K462,0)</f>
        <v>0</v>
      </c>
      <c r="L465">
        <f>IF(Hoja1!M462=1,Hoja1!L462:$N463,0)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25">
      <c r="A466">
        <f>IF(Hoja1!M463=1,Hoja1!A463,0)</f>
        <v>0</v>
      </c>
      <c r="B466" s="26" t="e">
        <f>VLOOKUP(Hoja1!B463,Data!$A$1:$B$500,2,0)</f>
        <v>#N/A</v>
      </c>
      <c r="C466" s="26">
        <f>Hoja1!C463</f>
        <v>0</v>
      </c>
      <c r="D466">
        <f>Hoja1!D463</f>
        <v>0</v>
      </c>
      <c r="E466" s="27">
        <f>IF(Hoja1!M463=1,Hoja1!E463,0)</f>
        <v>0</v>
      </c>
      <c r="F466" s="26" t="e">
        <f>VLOOKUP(Hoja1!F463,Data!$D$1:$E$500,2,0)</f>
        <v>#N/A</v>
      </c>
      <c r="G466" s="26">
        <f>Hoja1!G463</f>
        <v>0</v>
      </c>
      <c r="H466" s="26">
        <f>Hoja1!H463</f>
        <v>0</v>
      </c>
      <c r="I466">
        <f>Hoja1!I463</f>
        <v>0</v>
      </c>
      <c r="J466" t="e">
        <f>VLOOKUP(Hoja1!J463,Data!$G$1:$H$501,2,0)</f>
        <v>#N/A</v>
      </c>
      <c r="K466" s="21">
        <f>IF(Hoja1!M463=1,Hoja1!K463,0)</f>
        <v>0</v>
      </c>
      <c r="L466">
        <f>IF(Hoja1!M463=1,Hoja1!L463:$N464,0)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25">
      <c r="A467">
        <f>IF(Hoja1!M464=1,Hoja1!A464,0)</f>
        <v>0</v>
      </c>
      <c r="B467" s="26" t="e">
        <f>VLOOKUP(Hoja1!B464,Data!$A$1:$B$500,2,0)</f>
        <v>#N/A</v>
      </c>
      <c r="C467" s="26">
        <f>Hoja1!C464</f>
        <v>0</v>
      </c>
      <c r="D467">
        <f>Hoja1!D464</f>
        <v>0</v>
      </c>
      <c r="E467" s="27">
        <f>IF(Hoja1!M464=1,Hoja1!E464,0)</f>
        <v>0</v>
      </c>
      <c r="F467" s="26" t="e">
        <f>VLOOKUP(Hoja1!F464,Data!$D$1:$E$500,2,0)</f>
        <v>#N/A</v>
      </c>
      <c r="G467" s="26">
        <f>Hoja1!G464</f>
        <v>0</v>
      </c>
      <c r="H467" s="26">
        <f>Hoja1!H464</f>
        <v>0</v>
      </c>
      <c r="I467">
        <f>Hoja1!I464</f>
        <v>0</v>
      </c>
      <c r="J467" t="e">
        <f>VLOOKUP(Hoja1!J464,Data!$G$1:$H$501,2,0)</f>
        <v>#N/A</v>
      </c>
      <c r="K467" s="21">
        <f>IF(Hoja1!M464=1,Hoja1!K464,0)</f>
        <v>0</v>
      </c>
      <c r="L467">
        <f>IF(Hoja1!M464=1,Hoja1!L464:$N465,0)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25">
      <c r="A468">
        <f>IF(Hoja1!M465=1,Hoja1!A465,0)</f>
        <v>0</v>
      </c>
      <c r="B468" s="26" t="e">
        <f>VLOOKUP(Hoja1!B465,Data!$A$1:$B$500,2,0)</f>
        <v>#N/A</v>
      </c>
      <c r="C468" s="26">
        <f>Hoja1!C465</f>
        <v>0</v>
      </c>
      <c r="D468">
        <f>Hoja1!D465</f>
        <v>0</v>
      </c>
      <c r="E468" s="27">
        <f>IF(Hoja1!M465=1,Hoja1!E465,0)</f>
        <v>0</v>
      </c>
      <c r="F468" s="26" t="e">
        <f>VLOOKUP(Hoja1!F465,Data!$D$1:$E$500,2,0)</f>
        <v>#N/A</v>
      </c>
      <c r="G468" s="26">
        <f>Hoja1!G465</f>
        <v>0</v>
      </c>
      <c r="H468" s="26">
        <f>Hoja1!H465</f>
        <v>0</v>
      </c>
      <c r="I468">
        <f>Hoja1!I465</f>
        <v>0</v>
      </c>
      <c r="J468" t="e">
        <f>VLOOKUP(Hoja1!J465,Data!$G$1:$H$501,2,0)</f>
        <v>#N/A</v>
      </c>
      <c r="K468" s="21">
        <f>IF(Hoja1!M465=1,Hoja1!K465,0)</f>
        <v>0</v>
      </c>
      <c r="L468">
        <f>IF(Hoja1!M465=1,Hoja1!L465:$N466,0)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25">
      <c r="A469">
        <f>IF(Hoja1!M466=1,Hoja1!A466,0)</f>
        <v>0</v>
      </c>
      <c r="B469" s="26" t="e">
        <f>VLOOKUP(Hoja1!B466,Data!$A$1:$B$500,2,0)</f>
        <v>#N/A</v>
      </c>
      <c r="C469" s="26">
        <f>Hoja1!C466</f>
        <v>0</v>
      </c>
      <c r="D469">
        <f>Hoja1!D466</f>
        <v>0</v>
      </c>
      <c r="E469" s="27">
        <f>IF(Hoja1!M466=1,Hoja1!E466,0)</f>
        <v>0</v>
      </c>
      <c r="F469" s="26" t="e">
        <f>VLOOKUP(Hoja1!F466,Data!$D$1:$E$500,2,0)</f>
        <v>#N/A</v>
      </c>
      <c r="G469" s="26">
        <f>Hoja1!G466</f>
        <v>0</v>
      </c>
      <c r="H469" s="26">
        <f>Hoja1!H466</f>
        <v>0</v>
      </c>
      <c r="I469">
        <f>Hoja1!I466</f>
        <v>0</v>
      </c>
      <c r="J469" t="e">
        <f>VLOOKUP(Hoja1!J466,Data!$G$1:$H$501,2,0)</f>
        <v>#N/A</v>
      </c>
      <c r="K469" s="21">
        <f>IF(Hoja1!M466=1,Hoja1!K466,0)</f>
        <v>0</v>
      </c>
      <c r="L469">
        <f>IF(Hoja1!M466=1,Hoja1!L466:$N467,0)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25">
      <c r="A470">
        <f>IF(Hoja1!M467=1,Hoja1!A467,0)</f>
        <v>0</v>
      </c>
      <c r="B470" s="26" t="e">
        <f>VLOOKUP(Hoja1!B467,Data!$A$1:$B$500,2,0)</f>
        <v>#N/A</v>
      </c>
      <c r="C470" s="26">
        <f>Hoja1!C467</f>
        <v>0</v>
      </c>
      <c r="D470">
        <f>Hoja1!D467</f>
        <v>0</v>
      </c>
      <c r="E470" s="27">
        <f>IF(Hoja1!M467=1,Hoja1!E467,0)</f>
        <v>0</v>
      </c>
      <c r="F470" s="26" t="e">
        <f>VLOOKUP(Hoja1!F467,Data!$D$1:$E$500,2,0)</f>
        <v>#N/A</v>
      </c>
      <c r="G470" s="26">
        <f>Hoja1!G467</f>
        <v>0</v>
      </c>
      <c r="H470" s="26">
        <f>Hoja1!H467</f>
        <v>0</v>
      </c>
      <c r="I470">
        <f>Hoja1!I467</f>
        <v>0</v>
      </c>
      <c r="J470" t="e">
        <f>VLOOKUP(Hoja1!J467,Data!$G$1:$H$501,2,0)</f>
        <v>#N/A</v>
      </c>
      <c r="K470" s="21">
        <f>IF(Hoja1!M467=1,Hoja1!K467,0)</f>
        <v>0</v>
      </c>
      <c r="L470">
        <f>IF(Hoja1!M467=1,Hoja1!L467:$N468,0)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25">
      <c r="A471">
        <f>IF(Hoja1!M468=1,Hoja1!A468,0)</f>
        <v>0</v>
      </c>
      <c r="B471" s="26" t="e">
        <f>VLOOKUP(Hoja1!B468,Data!$A$1:$B$500,2,0)</f>
        <v>#N/A</v>
      </c>
      <c r="C471" s="26">
        <f>Hoja1!C468</f>
        <v>0</v>
      </c>
      <c r="D471">
        <f>Hoja1!D468</f>
        <v>0</v>
      </c>
      <c r="E471" s="27">
        <f>IF(Hoja1!M468=1,Hoja1!E468,0)</f>
        <v>0</v>
      </c>
      <c r="F471" s="26" t="e">
        <f>VLOOKUP(Hoja1!F468,Data!$D$1:$E$500,2,0)</f>
        <v>#N/A</v>
      </c>
      <c r="G471" s="26">
        <f>Hoja1!G468</f>
        <v>0</v>
      </c>
      <c r="H471" s="26">
        <f>Hoja1!H468</f>
        <v>0</v>
      </c>
      <c r="I471">
        <f>Hoja1!I468</f>
        <v>0</v>
      </c>
      <c r="J471" t="e">
        <f>VLOOKUP(Hoja1!J468,Data!$G$1:$H$501,2,0)</f>
        <v>#N/A</v>
      </c>
      <c r="K471" s="21">
        <f>IF(Hoja1!M468=1,Hoja1!K468,0)</f>
        <v>0</v>
      </c>
      <c r="L471">
        <f>IF(Hoja1!M468=1,Hoja1!L468:$N469,0)</f>
        <v>0</v>
      </c>
      <c r="M471">
        <f t="shared" si="16"/>
        <v>0</v>
      </c>
      <c r="N471" t="str">
        <f t="shared" si="17"/>
        <v/>
      </c>
      <c r="O471" t="str">
        <f>IF(N471="","",MAX(O$1:O470)+1)</f>
        <v/>
      </c>
    </row>
    <row r="472" spans="1:15" x14ac:dyDescent="0.25">
      <c r="A472">
        <f>IF(Hoja1!M469=1,Hoja1!A469,0)</f>
        <v>0</v>
      </c>
      <c r="B472" s="26" t="e">
        <f>VLOOKUP(Hoja1!B469,Data!$A$1:$B$500,2,0)</f>
        <v>#N/A</v>
      </c>
      <c r="C472" s="26">
        <f>Hoja1!C469</f>
        <v>0</v>
      </c>
      <c r="D472">
        <f>Hoja1!D469</f>
        <v>0</v>
      </c>
      <c r="E472" s="27">
        <f>IF(Hoja1!M469=1,Hoja1!E469,0)</f>
        <v>0</v>
      </c>
      <c r="F472" s="26" t="e">
        <f>VLOOKUP(Hoja1!F469,Data!$D$1:$E$500,2,0)</f>
        <v>#N/A</v>
      </c>
      <c r="G472" s="26">
        <f>Hoja1!G469</f>
        <v>0</v>
      </c>
      <c r="H472" s="26">
        <f>Hoja1!H469</f>
        <v>0</v>
      </c>
      <c r="I472">
        <f>Hoja1!I469</f>
        <v>0</v>
      </c>
      <c r="J472" t="e">
        <f>VLOOKUP(Hoja1!J469,Data!$G$1:$H$501,2,0)</f>
        <v>#N/A</v>
      </c>
      <c r="K472" s="21">
        <f>IF(Hoja1!M469=1,Hoja1!K469,0)</f>
        <v>0</v>
      </c>
      <c r="L472">
        <f>IF(Hoja1!M469=1,Hoja1!L469:$N470,0)</f>
        <v>0</v>
      </c>
      <c r="M472">
        <f t="shared" si="16"/>
        <v>0</v>
      </c>
      <c r="N472" t="str">
        <f t="shared" si="17"/>
        <v/>
      </c>
      <c r="O472" t="str">
        <f>IF(N472="","",MAX(O$1:O471)+1)</f>
        <v/>
      </c>
    </row>
    <row r="473" spans="1:15" x14ac:dyDescent="0.25">
      <c r="A473">
        <f>IF(Hoja1!M470=1,Hoja1!A470,0)</f>
        <v>0</v>
      </c>
      <c r="B473" s="26" t="e">
        <f>VLOOKUP(Hoja1!B470,Data!$A$1:$B$500,2,0)</f>
        <v>#N/A</v>
      </c>
      <c r="C473" s="26">
        <f>Hoja1!C470</f>
        <v>0</v>
      </c>
      <c r="D473">
        <f>Hoja1!D470</f>
        <v>0</v>
      </c>
      <c r="E473" s="27">
        <f>IF(Hoja1!M470=1,Hoja1!E470,0)</f>
        <v>0</v>
      </c>
      <c r="F473" s="26" t="e">
        <f>VLOOKUP(Hoja1!F470,Data!$D$1:$E$500,2,0)</f>
        <v>#N/A</v>
      </c>
      <c r="G473" s="26">
        <f>Hoja1!G470</f>
        <v>0</v>
      </c>
      <c r="H473" s="26">
        <f>Hoja1!H470</f>
        <v>0</v>
      </c>
      <c r="I473">
        <f>Hoja1!I470</f>
        <v>0</v>
      </c>
      <c r="J473" t="e">
        <f>VLOOKUP(Hoja1!J470,Data!$G$1:$H$501,2,0)</f>
        <v>#N/A</v>
      </c>
      <c r="K473" s="21">
        <f>IF(Hoja1!M470=1,Hoja1!K470,0)</f>
        <v>0</v>
      </c>
      <c r="L473">
        <f>IF(Hoja1!M470=1,Hoja1!L470:$N471,0)</f>
        <v>0</v>
      </c>
      <c r="M473">
        <f t="shared" si="16"/>
        <v>0</v>
      </c>
      <c r="N473" t="str">
        <f t="shared" si="17"/>
        <v/>
      </c>
      <c r="O473" t="str">
        <f>IF(N473="","",MAX(O$1:O472)+1)</f>
        <v/>
      </c>
    </row>
    <row r="474" spans="1:15" x14ac:dyDescent="0.25">
      <c r="A474">
        <f>IF(Hoja1!M471=1,Hoja1!A471,0)</f>
        <v>0</v>
      </c>
      <c r="B474" s="26" t="e">
        <f>VLOOKUP(Hoja1!B471,Data!$A$1:$B$500,2,0)</f>
        <v>#N/A</v>
      </c>
      <c r="C474" s="26">
        <f>Hoja1!C471</f>
        <v>0</v>
      </c>
      <c r="D474">
        <f>Hoja1!D471</f>
        <v>0</v>
      </c>
      <c r="E474" s="27">
        <f>IF(Hoja1!M471=1,Hoja1!E471,0)</f>
        <v>0</v>
      </c>
      <c r="F474" s="26" t="e">
        <f>VLOOKUP(Hoja1!F471,Data!$D$1:$E$500,2,0)</f>
        <v>#N/A</v>
      </c>
      <c r="G474" s="26">
        <f>Hoja1!G471</f>
        <v>0</v>
      </c>
      <c r="H474" s="26">
        <f>Hoja1!H471</f>
        <v>0</v>
      </c>
      <c r="I474">
        <f>Hoja1!I471</f>
        <v>0</v>
      </c>
      <c r="J474" t="e">
        <f>VLOOKUP(Hoja1!J471,Data!$G$1:$H$501,2,0)</f>
        <v>#N/A</v>
      </c>
      <c r="K474" s="21">
        <f>IF(Hoja1!M471=1,Hoja1!K471,0)</f>
        <v>0</v>
      </c>
      <c r="L474">
        <f>IF(Hoja1!M471=1,Hoja1!L471:$N472,0)</f>
        <v>0</v>
      </c>
      <c r="M474">
        <f t="shared" si="16"/>
        <v>0</v>
      </c>
      <c r="N474" t="str">
        <f t="shared" si="17"/>
        <v/>
      </c>
      <c r="O474" t="str">
        <f>IF(N474="","",MAX(O$1:O473)+1)</f>
        <v/>
      </c>
    </row>
    <row r="475" spans="1:15" x14ac:dyDescent="0.25">
      <c r="A475">
        <f>IF(Hoja1!M472=1,Hoja1!A472,0)</f>
        <v>0</v>
      </c>
      <c r="B475" s="26" t="e">
        <f>VLOOKUP(Hoja1!B472,Data!$A$1:$B$500,2,0)</f>
        <v>#N/A</v>
      </c>
      <c r="C475" s="26">
        <f>Hoja1!C472</f>
        <v>0</v>
      </c>
      <c r="D475">
        <f>Hoja1!D472</f>
        <v>0</v>
      </c>
      <c r="E475" s="27">
        <f>IF(Hoja1!M472=1,Hoja1!E472,0)</f>
        <v>0</v>
      </c>
      <c r="F475" s="26" t="e">
        <f>VLOOKUP(Hoja1!F472,Data!$D$1:$E$500,2,0)</f>
        <v>#N/A</v>
      </c>
      <c r="G475" s="26">
        <f>Hoja1!G472</f>
        <v>0</v>
      </c>
      <c r="H475" s="26">
        <f>Hoja1!H472</f>
        <v>0</v>
      </c>
      <c r="I475">
        <f>Hoja1!I472</f>
        <v>0</v>
      </c>
      <c r="J475" t="e">
        <f>VLOOKUP(Hoja1!J472,Data!$G$1:$H$501,2,0)</f>
        <v>#N/A</v>
      </c>
      <c r="K475" s="21">
        <f>IF(Hoja1!M472=1,Hoja1!K472,0)</f>
        <v>0</v>
      </c>
      <c r="L475">
        <f>IF(Hoja1!M472=1,Hoja1!L472:$N473,0)</f>
        <v>0</v>
      </c>
      <c r="M475">
        <f t="shared" si="16"/>
        <v>0</v>
      </c>
      <c r="N475" t="str">
        <f t="shared" si="17"/>
        <v/>
      </c>
      <c r="O475" t="str">
        <f>IF(N475="","",MAX(O$1:O474)+1)</f>
        <v/>
      </c>
    </row>
    <row r="476" spans="1:15" x14ac:dyDescent="0.25">
      <c r="A476">
        <f>IF(Hoja1!M473=1,Hoja1!A473,0)</f>
        <v>0</v>
      </c>
      <c r="B476" s="26" t="e">
        <f>VLOOKUP(Hoja1!B473,Data!$A$1:$B$500,2,0)</f>
        <v>#N/A</v>
      </c>
      <c r="C476" s="26">
        <f>Hoja1!C473</f>
        <v>0</v>
      </c>
      <c r="D476">
        <f>Hoja1!D473</f>
        <v>0</v>
      </c>
      <c r="E476" s="27">
        <f>IF(Hoja1!M473=1,Hoja1!E473,0)</f>
        <v>0</v>
      </c>
      <c r="F476" s="26" t="e">
        <f>VLOOKUP(Hoja1!F473,Data!$D$1:$E$500,2,0)</f>
        <v>#N/A</v>
      </c>
      <c r="G476" s="26">
        <f>Hoja1!G473</f>
        <v>0</v>
      </c>
      <c r="H476" s="26">
        <f>Hoja1!H473</f>
        <v>0</v>
      </c>
      <c r="I476">
        <f>Hoja1!I473</f>
        <v>0</v>
      </c>
      <c r="J476" t="e">
        <f>VLOOKUP(Hoja1!J473,Data!$G$1:$H$501,2,0)</f>
        <v>#N/A</v>
      </c>
      <c r="K476" s="21">
        <f>IF(Hoja1!M473=1,Hoja1!K473,0)</f>
        <v>0</v>
      </c>
      <c r="L476">
        <f>IF(Hoja1!M473=1,Hoja1!L473:$N474,0)</f>
        <v>0</v>
      </c>
      <c r="M476">
        <f t="shared" si="16"/>
        <v>0</v>
      </c>
      <c r="N476" t="str">
        <f t="shared" si="17"/>
        <v/>
      </c>
      <c r="O476" t="str">
        <f>IF(N476="","",MAX(O$1:O475)+1)</f>
        <v/>
      </c>
    </row>
    <row r="477" spans="1:15" x14ac:dyDescent="0.25">
      <c r="A477">
        <f>IF(Hoja1!M474=1,Hoja1!A474,0)</f>
        <v>0</v>
      </c>
      <c r="B477" s="26" t="e">
        <f>VLOOKUP(Hoja1!B474,Data!$A$1:$B$500,2,0)</f>
        <v>#N/A</v>
      </c>
      <c r="C477" s="26">
        <f>Hoja1!C474</f>
        <v>0</v>
      </c>
      <c r="D477">
        <f>Hoja1!D474</f>
        <v>0</v>
      </c>
      <c r="E477" s="27">
        <f>IF(Hoja1!M474=1,Hoja1!E474,0)</f>
        <v>0</v>
      </c>
      <c r="F477" s="26" t="e">
        <f>VLOOKUP(Hoja1!F474,Data!$D$1:$E$500,2,0)</f>
        <v>#N/A</v>
      </c>
      <c r="G477" s="26">
        <f>Hoja1!G474</f>
        <v>0</v>
      </c>
      <c r="H477" s="26">
        <f>Hoja1!H474</f>
        <v>0</v>
      </c>
      <c r="I477">
        <f>Hoja1!I474</f>
        <v>0</v>
      </c>
      <c r="J477" t="e">
        <f>VLOOKUP(Hoja1!J474,Data!$G$1:$H$501,2,0)</f>
        <v>#N/A</v>
      </c>
      <c r="K477" s="21">
        <f>IF(Hoja1!M474=1,Hoja1!K474,0)</f>
        <v>0</v>
      </c>
      <c r="L477">
        <f>IF(Hoja1!M474=1,Hoja1!L474:$N475,0)</f>
        <v>0</v>
      </c>
      <c r="M477">
        <f t="shared" si="16"/>
        <v>0</v>
      </c>
      <c r="N477" t="str">
        <f t="shared" si="17"/>
        <v/>
      </c>
      <c r="O477" t="str">
        <f>IF(N477="","",MAX(O$1:O476)+1)</f>
        <v/>
      </c>
    </row>
    <row r="478" spans="1:15" x14ac:dyDescent="0.25">
      <c r="A478">
        <f>IF(Hoja1!M475=1,Hoja1!A475,0)</f>
        <v>0</v>
      </c>
      <c r="B478" s="26" t="e">
        <f>VLOOKUP(Hoja1!B475,Data!$A$1:$B$500,2,0)</f>
        <v>#N/A</v>
      </c>
      <c r="C478" s="26">
        <f>Hoja1!C475</f>
        <v>0</v>
      </c>
      <c r="D478">
        <f>Hoja1!D475</f>
        <v>0</v>
      </c>
      <c r="E478" s="27">
        <f>IF(Hoja1!M475=1,Hoja1!E475,0)</f>
        <v>0</v>
      </c>
      <c r="F478" s="26" t="e">
        <f>VLOOKUP(Hoja1!F475,Data!$D$1:$E$500,2,0)</f>
        <v>#N/A</v>
      </c>
      <c r="G478" s="26">
        <f>Hoja1!G475</f>
        <v>0</v>
      </c>
      <c r="H478" s="26">
        <f>Hoja1!H475</f>
        <v>0</v>
      </c>
      <c r="I478">
        <f>Hoja1!I475</f>
        <v>0</v>
      </c>
      <c r="J478" t="e">
        <f>VLOOKUP(Hoja1!J475,Data!$G$1:$H$501,2,0)</f>
        <v>#N/A</v>
      </c>
      <c r="K478" s="21">
        <f>IF(Hoja1!M475=1,Hoja1!K475,0)</f>
        <v>0</v>
      </c>
      <c r="L478">
        <f>IF(Hoja1!M475=1,Hoja1!L475:$N476,0)</f>
        <v>0</v>
      </c>
      <c r="M478">
        <f t="shared" si="16"/>
        <v>0</v>
      </c>
      <c r="N478" t="str">
        <f t="shared" si="17"/>
        <v/>
      </c>
      <c r="O478" t="str">
        <f>IF(N478="","",MAX(O$1:O477)+1)</f>
        <v/>
      </c>
    </row>
    <row r="479" spans="1:15" x14ac:dyDescent="0.25">
      <c r="A479">
        <f>IF(Hoja1!M476=1,Hoja1!A476,0)</f>
        <v>0</v>
      </c>
      <c r="B479" s="26" t="e">
        <f>VLOOKUP(Hoja1!B476,Data!$A$1:$B$500,2,0)</f>
        <v>#N/A</v>
      </c>
      <c r="C479" s="26">
        <f>Hoja1!C476</f>
        <v>0</v>
      </c>
      <c r="D479">
        <f>Hoja1!D476</f>
        <v>0</v>
      </c>
      <c r="E479" s="27">
        <f>IF(Hoja1!M476=1,Hoja1!E476,0)</f>
        <v>0</v>
      </c>
      <c r="F479" s="26" t="e">
        <f>VLOOKUP(Hoja1!F476,Data!$D$1:$E$500,2,0)</f>
        <v>#N/A</v>
      </c>
      <c r="G479" s="26">
        <f>Hoja1!G476</f>
        <v>0</v>
      </c>
      <c r="H479" s="26">
        <f>Hoja1!H476</f>
        <v>0</v>
      </c>
      <c r="I479">
        <f>Hoja1!I476</f>
        <v>0</v>
      </c>
      <c r="J479" t="e">
        <f>VLOOKUP(Hoja1!J476,Data!$G$1:$H$501,2,0)</f>
        <v>#N/A</v>
      </c>
      <c r="K479" s="21">
        <f>IF(Hoja1!M476=1,Hoja1!K476,0)</f>
        <v>0</v>
      </c>
      <c r="L479">
        <f>IF(Hoja1!M476=1,Hoja1!L476:$N477,0)</f>
        <v>0</v>
      </c>
      <c r="M479">
        <f t="shared" si="16"/>
        <v>0</v>
      </c>
      <c r="N479" t="str">
        <f t="shared" si="17"/>
        <v/>
      </c>
      <c r="O479" t="str">
        <f>IF(N479="","",MAX(O$1:O478)+1)</f>
        <v/>
      </c>
    </row>
    <row r="480" spans="1:15" x14ac:dyDescent="0.25">
      <c r="A480">
        <f>IF(Hoja1!M477=1,Hoja1!A477,0)</f>
        <v>0</v>
      </c>
      <c r="B480" s="26" t="e">
        <f>VLOOKUP(Hoja1!B477,Data!$A$1:$B$500,2,0)</f>
        <v>#N/A</v>
      </c>
      <c r="C480" s="26">
        <f>Hoja1!C477</f>
        <v>0</v>
      </c>
      <c r="D480">
        <f>Hoja1!D477</f>
        <v>0</v>
      </c>
      <c r="E480" s="27">
        <f>IF(Hoja1!M477=1,Hoja1!E477,0)</f>
        <v>0</v>
      </c>
      <c r="F480" s="26" t="e">
        <f>VLOOKUP(Hoja1!F477,Data!$D$1:$E$500,2,0)</f>
        <v>#N/A</v>
      </c>
      <c r="G480" s="26">
        <f>Hoja1!G477</f>
        <v>0</v>
      </c>
      <c r="H480" s="26">
        <f>Hoja1!H477</f>
        <v>0</v>
      </c>
      <c r="I480">
        <f>Hoja1!I477</f>
        <v>0</v>
      </c>
      <c r="J480" t="e">
        <f>VLOOKUP(Hoja1!J477,Data!$G$1:$H$501,2,0)</f>
        <v>#N/A</v>
      </c>
      <c r="K480" s="21">
        <f>IF(Hoja1!M477=1,Hoja1!K477,0)</f>
        <v>0</v>
      </c>
      <c r="L480">
        <f>IF(Hoja1!M477=1,Hoja1!L477:$N478,0)</f>
        <v>0</v>
      </c>
      <c r="M480">
        <f t="shared" si="16"/>
        <v>0</v>
      </c>
      <c r="N480" t="str">
        <f t="shared" si="17"/>
        <v/>
      </c>
      <c r="O480" t="str">
        <f>IF(N480="","",MAX(O$1:O479)+1)</f>
        <v/>
      </c>
    </row>
    <row r="481" spans="1:15" x14ac:dyDescent="0.25">
      <c r="A481">
        <f>IF(Hoja1!M478=1,Hoja1!A478,0)</f>
        <v>0</v>
      </c>
      <c r="B481" s="26" t="e">
        <f>VLOOKUP(Hoja1!B478,Data!$A$1:$B$500,2,0)</f>
        <v>#N/A</v>
      </c>
      <c r="C481" s="26">
        <f>Hoja1!C478</f>
        <v>0</v>
      </c>
      <c r="D481">
        <f>Hoja1!D478</f>
        <v>0</v>
      </c>
      <c r="E481" s="27">
        <f>IF(Hoja1!M478=1,Hoja1!E478,0)</f>
        <v>0</v>
      </c>
      <c r="F481" s="26" t="e">
        <f>VLOOKUP(Hoja1!F478,Data!$D$1:$E$500,2,0)</f>
        <v>#N/A</v>
      </c>
      <c r="G481" s="26">
        <f>Hoja1!G478</f>
        <v>0</v>
      </c>
      <c r="H481" s="26">
        <f>Hoja1!H478</f>
        <v>0</v>
      </c>
      <c r="I481">
        <f>Hoja1!I478</f>
        <v>0</v>
      </c>
      <c r="J481" t="e">
        <f>VLOOKUP(Hoja1!J478,Data!$G$1:$H$501,2,0)</f>
        <v>#N/A</v>
      </c>
      <c r="K481" s="21">
        <f>IF(Hoja1!M478=1,Hoja1!K478,0)</f>
        <v>0</v>
      </c>
      <c r="L481">
        <f>IF(Hoja1!M478=1,Hoja1!L478:$N479,0)</f>
        <v>0</v>
      </c>
      <c r="M481">
        <f t="shared" si="16"/>
        <v>0</v>
      </c>
      <c r="N481" t="str">
        <f t="shared" si="17"/>
        <v/>
      </c>
      <c r="O481" t="str">
        <f>IF(N481="","",MAX(O$1:O480)+1)</f>
        <v/>
      </c>
    </row>
    <row r="482" spans="1:15" x14ac:dyDescent="0.25">
      <c r="A482">
        <f>IF(Hoja1!M479=1,Hoja1!A479,0)</f>
        <v>0</v>
      </c>
      <c r="B482" s="26" t="e">
        <f>VLOOKUP(Hoja1!B479,Data!$A$1:$B$500,2,0)</f>
        <v>#N/A</v>
      </c>
      <c r="C482" s="26">
        <f>Hoja1!C479</f>
        <v>0</v>
      </c>
      <c r="D482">
        <f>Hoja1!D479</f>
        <v>0</v>
      </c>
      <c r="E482" s="27">
        <f>IF(Hoja1!M479=1,Hoja1!E479,0)</f>
        <v>0</v>
      </c>
      <c r="F482" s="26" t="e">
        <f>VLOOKUP(Hoja1!F479,Data!$D$1:$E$500,2,0)</f>
        <v>#N/A</v>
      </c>
      <c r="G482" s="26">
        <f>Hoja1!G479</f>
        <v>0</v>
      </c>
      <c r="H482" s="26">
        <f>Hoja1!H479</f>
        <v>0</v>
      </c>
      <c r="I482">
        <f>Hoja1!I479</f>
        <v>0</v>
      </c>
      <c r="J482" t="e">
        <f>VLOOKUP(Hoja1!J479,Data!$G$1:$H$501,2,0)</f>
        <v>#N/A</v>
      </c>
      <c r="K482" s="21">
        <f>IF(Hoja1!M479=1,Hoja1!K479,0)</f>
        <v>0</v>
      </c>
      <c r="L482">
        <f>IF(Hoja1!M479=1,Hoja1!L479:$N480,0)</f>
        <v>0</v>
      </c>
      <c r="M482">
        <f t="shared" si="16"/>
        <v>0</v>
      </c>
      <c r="N482" t="str">
        <f t="shared" si="17"/>
        <v/>
      </c>
      <c r="O482" t="str">
        <f>IF(N482="","",MAX(O$1:O481)+1)</f>
        <v/>
      </c>
    </row>
    <row r="483" spans="1:15" x14ac:dyDescent="0.25">
      <c r="A483">
        <f>IF(Hoja1!M480=1,Hoja1!A480,0)</f>
        <v>0</v>
      </c>
      <c r="B483" s="26" t="e">
        <f>VLOOKUP(Hoja1!B480,Data!$A$1:$B$500,2,0)</f>
        <v>#N/A</v>
      </c>
      <c r="C483" s="26">
        <f>Hoja1!C480</f>
        <v>0</v>
      </c>
      <c r="D483">
        <f>Hoja1!D480</f>
        <v>0</v>
      </c>
      <c r="E483" s="27">
        <f>IF(Hoja1!M480=1,Hoja1!E480,0)</f>
        <v>0</v>
      </c>
      <c r="F483" s="26" t="e">
        <f>VLOOKUP(Hoja1!F480,Data!$D$1:$E$500,2,0)</f>
        <v>#N/A</v>
      </c>
      <c r="G483" s="26">
        <f>Hoja1!G480</f>
        <v>0</v>
      </c>
      <c r="H483" s="26">
        <f>Hoja1!H480</f>
        <v>0</v>
      </c>
      <c r="I483">
        <f>Hoja1!I480</f>
        <v>0</v>
      </c>
      <c r="J483" t="e">
        <f>VLOOKUP(Hoja1!J480,Data!$G$1:$H$501,2,0)</f>
        <v>#N/A</v>
      </c>
      <c r="K483" s="21">
        <f>IF(Hoja1!M480=1,Hoja1!K480,0)</f>
        <v>0</v>
      </c>
      <c r="L483">
        <f>IF(Hoja1!M480=1,Hoja1!L480:$N481,0)</f>
        <v>0</v>
      </c>
      <c r="M483">
        <f t="shared" si="16"/>
        <v>0</v>
      </c>
      <c r="N483" t="str">
        <f t="shared" si="17"/>
        <v/>
      </c>
      <c r="O483" t="str">
        <f>IF(N483="","",MAX(O$1:O482)+1)</f>
        <v/>
      </c>
    </row>
    <row r="484" spans="1:15" x14ac:dyDescent="0.25">
      <c r="A484">
        <f>IF(Hoja1!M481=1,Hoja1!A481,0)</f>
        <v>0</v>
      </c>
      <c r="B484" s="26" t="e">
        <f>VLOOKUP(Hoja1!B481,Data!$A$1:$B$500,2,0)</f>
        <v>#N/A</v>
      </c>
      <c r="C484" s="26">
        <f>Hoja1!C481</f>
        <v>0</v>
      </c>
      <c r="D484">
        <f>Hoja1!D481</f>
        <v>0</v>
      </c>
      <c r="E484" s="27">
        <f>IF(Hoja1!M481=1,Hoja1!E481,0)</f>
        <v>0</v>
      </c>
      <c r="F484" s="26" t="e">
        <f>VLOOKUP(Hoja1!F481,Data!$D$1:$E$500,2,0)</f>
        <v>#N/A</v>
      </c>
      <c r="G484" s="26">
        <f>Hoja1!G481</f>
        <v>0</v>
      </c>
      <c r="H484" s="26">
        <f>Hoja1!H481</f>
        <v>0</v>
      </c>
      <c r="I484">
        <f>Hoja1!I481</f>
        <v>0</v>
      </c>
      <c r="J484" t="e">
        <f>VLOOKUP(Hoja1!J481,Data!$G$1:$H$501,2,0)</f>
        <v>#N/A</v>
      </c>
      <c r="K484" s="21">
        <f>IF(Hoja1!M481=1,Hoja1!K481,0)</f>
        <v>0</v>
      </c>
      <c r="L484">
        <f>IF(Hoja1!M481=1,Hoja1!L481:$N482,0)</f>
        <v>0</v>
      </c>
      <c r="M484">
        <f t="shared" si="16"/>
        <v>0</v>
      </c>
      <c r="N484" t="str">
        <f t="shared" si="17"/>
        <v/>
      </c>
      <c r="O484" t="str">
        <f>IF(N484="","",MAX(O$1:O483)+1)</f>
        <v/>
      </c>
    </row>
    <row r="485" spans="1:15" x14ac:dyDescent="0.25">
      <c r="A485">
        <f>IF(Hoja1!M482=1,Hoja1!A482,0)</f>
        <v>0</v>
      </c>
      <c r="B485" s="26" t="e">
        <f>VLOOKUP(Hoja1!B482,Data!$A$1:$B$500,2,0)</f>
        <v>#N/A</v>
      </c>
      <c r="C485" s="26">
        <f>Hoja1!C482</f>
        <v>0</v>
      </c>
      <c r="D485">
        <f>Hoja1!D482</f>
        <v>0</v>
      </c>
      <c r="E485" s="27">
        <f>IF(Hoja1!M482=1,Hoja1!E482,0)</f>
        <v>0</v>
      </c>
      <c r="F485" s="26" t="e">
        <f>VLOOKUP(Hoja1!F482,Data!$D$1:$E$500,2,0)</f>
        <v>#N/A</v>
      </c>
      <c r="G485" s="26">
        <f>Hoja1!G482</f>
        <v>0</v>
      </c>
      <c r="H485" s="26">
        <f>Hoja1!H482</f>
        <v>0</v>
      </c>
      <c r="I485">
        <f>Hoja1!I482</f>
        <v>0</v>
      </c>
      <c r="J485" t="e">
        <f>VLOOKUP(Hoja1!J482,Data!$G$1:$H$501,2,0)</f>
        <v>#N/A</v>
      </c>
      <c r="K485" s="21">
        <f>IF(Hoja1!M482=1,Hoja1!K482,0)</f>
        <v>0</v>
      </c>
      <c r="L485">
        <f>IF(Hoja1!M482=1,Hoja1!L482:$N483,0)</f>
        <v>0</v>
      </c>
      <c r="M485">
        <f t="shared" si="16"/>
        <v>0</v>
      </c>
      <c r="N485" t="str">
        <f t="shared" si="17"/>
        <v/>
      </c>
      <c r="O485" t="str">
        <f>IF(N485="","",MAX(O$1:O484)+1)</f>
        <v/>
      </c>
    </row>
    <row r="486" spans="1:15" x14ac:dyDescent="0.25">
      <c r="A486">
        <f>IF(Hoja1!M483=1,Hoja1!A483,0)</f>
        <v>0</v>
      </c>
      <c r="B486" s="26" t="e">
        <f>VLOOKUP(Hoja1!B483,Data!$A$1:$B$500,2,0)</f>
        <v>#N/A</v>
      </c>
      <c r="C486" s="26">
        <f>Hoja1!C483</f>
        <v>0</v>
      </c>
      <c r="D486">
        <f>Hoja1!D483</f>
        <v>0</v>
      </c>
      <c r="E486" s="27">
        <f>IF(Hoja1!M483=1,Hoja1!E483,0)</f>
        <v>0</v>
      </c>
      <c r="F486" s="26" t="e">
        <f>VLOOKUP(Hoja1!F483,Data!$D$1:$E$500,2,0)</f>
        <v>#N/A</v>
      </c>
      <c r="G486" s="26">
        <f>Hoja1!G483</f>
        <v>0</v>
      </c>
      <c r="H486" s="26">
        <f>Hoja1!H483</f>
        <v>0</v>
      </c>
      <c r="I486">
        <f>Hoja1!I483</f>
        <v>0</v>
      </c>
      <c r="J486" t="e">
        <f>VLOOKUP(Hoja1!J483,Data!$G$1:$H$501,2,0)</f>
        <v>#N/A</v>
      </c>
      <c r="K486" s="21">
        <f>IF(Hoja1!M483=1,Hoja1!K483,0)</f>
        <v>0</v>
      </c>
      <c r="L486">
        <f>IF(Hoja1!M483=1,Hoja1!L483:$N484,0)</f>
        <v>0</v>
      </c>
      <c r="M486">
        <f t="shared" si="16"/>
        <v>0</v>
      </c>
      <c r="N486" t="str">
        <f t="shared" si="17"/>
        <v/>
      </c>
      <c r="O486" t="str">
        <f>IF(N486="","",MAX(O$1:O485)+1)</f>
        <v/>
      </c>
    </row>
    <row r="487" spans="1:15" x14ac:dyDescent="0.25">
      <c r="A487">
        <f>IF(Hoja1!M484=1,Hoja1!A484,0)</f>
        <v>0</v>
      </c>
      <c r="B487" s="26" t="e">
        <f>VLOOKUP(Hoja1!B484,Data!$A$1:$B$500,2,0)</f>
        <v>#N/A</v>
      </c>
      <c r="C487" s="26">
        <f>Hoja1!C484</f>
        <v>0</v>
      </c>
      <c r="D487">
        <f>Hoja1!D484</f>
        <v>0</v>
      </c>
      <c r="E487" s="27">
        <f>IF(Hoja1!M484=1,Hoja1!E484,0)</f>
        <v>0</v>
      </c>
      <c r="F487" s="26" t="e">
        <f>VLOOKUP(Hoja1!F484,Data!$D$1:$E$500,2,0)</f>
        <v>#N/A</v>
      </c>
      <c r="G487" s="26">
        <f>Hoja1!G484</f>
        <v>0</v>
      </c>
      <c r="H487" s="26">
        <f>Hoja1!H484</f>
        <v>0</v>
      </c>
      <c r="I487">
        <f>Hoja1!I484</f>
        <v>0</v>
      </c>
      <c r="J487" t="e">
        <f>VLOOKUP(Hoja1!J484,Data!$G$1:$H$501,2,0)</f>
        <v>#N/A</v>
      </c>
      <c r="K487" s="21">
        <f>IF(Hoja1!M484=1,Hoja1!K484,0)</f>
        <v>0</v>
      </c>
      <c r="L487">
        <f>IF(Hoja1!M484=1,Hoja1!L484:$N485,0)</f>
        <v>0</v>
      </c>
      <c r="M487">
        <f t="shared" si="16"/>
        <v>0</v>
      </c>
      <c r="N487" t="str">
        <f t="shared" si="17"/>
        <v/>
      </c>
      <c r="O487" t="str">
        <f>IF(N487="","",MAX(O$1:O486)+1)</f>
        <v/>
      </c>
    </row>
    <row r="488" spans="1:15" x14ac:dyDescent="0.25">
      <c r="A488">
        <f>IF(Hoja1!M485=1,Hoja1!A485,0)</f>
        <v>0</v>
      </c>
      <c r="B488" s="26" t="e">
        <f>VLOOKUP(Hoja1!B485,Data!$A$1:$B$500,2,0)</f>
        <v>#N/A</v>
      </c>
      <c r="C488" s="26">
        <f>Hoja1!C485</f>
        <v>0</v>
      </c>
      <c r="D488">
        <f>Hoja1!D485</f>
        <v>0</v>
      </c>
      <c r="E488" s="27">
        <f>IF(Hoja1!M485=1,Hoja1!E485,0)</f>
        <v>0</v>
      </c>
      <c r="F488" s="26" t="e">
        <f>VLOOKUP(Hoja1!F485,Data!$D$1:$E$500,2,0)</f>
        <v>#N/A</v>
      </c>
      <c r="G488" s="26">
        <f>Hoja1!G485</f>
        <v>0</v>
      </c>
      <c r="H488" s="26">
        <f>Hoja1!H485</f>
        <v>0</v>
      </c>
      <c r="I488">
        <f>Hoja1!I485</f>
        <v>0</v>
      </c>
      <c r="J488" t="e">
        <f>VLOOKUP(Hoja1!J485,Data!$G$1:$H$501,2,0)</f>
        <v>#N/A</v>
      </c>
      <c r="K488" s="21">
        <f>IF(Hoja1!M485=1,Hoja1!K485,0)</f>
        <v>0</v>
      </c>
      <c r="L488">
        <f>IF(Hoja1!M485=1,Hoja1!L485:$N486,0)</f>
        <v>0</v>
      </c>
      <c r="M488">
        <f t="shared" si="16"/>
        <v>0</v>
      </c>
      <c r="N488" t="str">
        <f t="shared" si="17"/>
        <v/>
      </c>
      <c r="O488" t="str">
        <f>IF(N488="","",MAX(O$1:O487)+1)</f>
        <v/>
      </c>
    </row>
    <row r="489" spans="1:15" x14ac:dyDescent="0.25">
      <c r="A489">
        <f>IF(Hoja1!M486=1,Hoja1!A486,0)</f>
        <v>0</v>
      </c>
      <c r="B489" s="26" t="e">
        <f>VLOOKUP(Hoja1!B486,Data!$A$1:$B$500,2,0)</f>
        <v>#N/A</v>
      </c>
      <c r="C489" s="26">
        <f>Hoja1!C486</f>
        <v>0</v>
      </c>
      <c r="D489">
        <f>Hoja1!D486</f>
        <v>0</v>
      </c>
      <c r="E489" s="27">
        <f>IF(Hoja1!M486=1,Hoja1!E486,0)</f>
        <v>0</v>
      </c>
      <c r="F489" s="26" t="e">
        <f>VLOOKUP(Hoja1!F486,Data!$D$1:$E$500,2,0)</f>
        <v>#N/A</v>
      </c>
      <c r="G489" s="26">
        <f>Hoja1!G486</f>
        <v>0</v>
      </c>
      <c r="H489" s="26">
        <f>Hoja1!H486</f>
        <v>0</v>
      </c>
      <c r="I489">
        <f>Hoja1!I486</f>
        <v>0</v>
      </c>
      <c r="J489" t="e">
        <f>VLOOKUP(Hoja1!J486,Data!$G$1:$H$501,2,0)</f>
        <v>#N/A</v>
      </c>
      <c r="K489" s="21">
        <f>IF(Hoja1!M486=1,Hoja1!K486,0)</f>
        <v>0</v>
      </c>
      <c r="L489">
        <f>IF(Hoja1!M486=1,Hoja1!L486:$N487,0)</f>
        <v>0</v>
      </c>
      <c r="M489">
        <f t="shared" si="16"/>
        <v>0</v>
      </c>
      <c r="N489" t="str">
        <f t="shared" si="17"/>
        <v/>
      </c>
      <c r="O489" t="str">
        <f>IF(N489="","",MAX(O$1:O488)+1)</f>
        <v/>
      </c>
    </row>
    <row r="490" spans="1:15" x14ac:dyDescent="0.25">
      <c r="A490">
        <f>IF(Hoja1!M487=1,Hoja1!A487,0)</f>
        <v>0</v>
      </c>
      <c r="B490" s="26" t="e">
        <f>VLOOKUP(Hoja1!B487,Data!$A$1:$B$500,2,0)</f>
        <v>#N/A</v>
      </c>
      <c r="C490" s="26">
        <f>Hoja1!C487</f>
        <v>0</v>
      </c>
      <c r="D490">
        <f>Hoja1!D487</f>
        <v>0</v>
      </c>
      <c r="E490" s="27">
        <f>IF(Hoja1!M487=1,Hoja1!E487,0)</f>
        <v>0</v>
      </c>
      <c r="F490" s="26" t="e">
        <f>VLOOKUP(Hoja1!F487,Data!$D$1:$E$500,2,0)</f>
        <v>#N/A</v>
      </c>
      <c r="G490" s="26">
        <f>Hoja1!G487</f>
        <v>0</v>
      </c>
      <c r="H490" s="26">
        <f>Hoja1!H487</f>
        <v>0</v>
      </c>
      <c r="I490">
        <f>Hoja1!I487</f>
        <v>0</v>
      </c>
      <c r="J490" t="e">
        <f>VLOOKUP(Hoja1!J487,Data!$G$1:$H$501,2,0)</f>
        <v>#N/A</v>
      </c>
      <c r="K490" s="21">
        <f>IF(Hoja1!M487=1,Hoja1!K487,0)</f>
        <v>0</v>
      </c>
      <c r="L490">
        <f>IF(Hoja1!M487=1,Hoja1!L487:$N488,0)</f>
        <v>0</v>
      </c>
      <c r="M490">
        <f t="shared" si="16"/>
        <v>0</v>
      </c>
      <c r="N490" t="str">
        <f t="shared" si="17"/>
        <v/>
      </c>
      <c r="O490" t="str">
        <f>IF(N490="","",MAX(O$1:O489)+1)</f>
        <v/>
      </c>
    </row>
    <row r="491" spans="1:15" x14ac:dyDescent="0.25">
      <c r="A491">
        <f>IF(Hoja1!M488=1,Hoja1!A488,0)</f>
        <v>0</v>
      </c>
      <c r="B491" s="26" t="e">
        <f>VLOOKUP(Hoja1!B488,Data!$A$1:$B$500,2,0)</f>
        <v>#N/A</v>
      </c>
      <c r="C491" s="26">
        <f>Hoja1!C488</f>
        <v>0</v>
      </c>
      <c r="D491">
        <f>Hoja1!D488</f>
        <v>0</v>
      </c>
      <c r="E491" s="27">
        <f>IF(Hoja1!M488=1,Hoja1!E488,0)</f>
        <v>0</v>
      </c>
      <c r="F491" s="26" t="e">
        <f>VLOOKUP(Hoja1!F488,Data!$D$1:$E$500,2,0)</f>
        <v>#N/A</v>
      </c>
      <c r="G491" s="26">
        <f>Hoja1!G488</f>
        <v>0</v>
      </c>
      <c r="H491" s="26">
        <f>Hoja1!H488</f>
        <v>0</v>
      </c>
      <c r="I491">
        <f>Hoja1!I488</f>
        <v>0</v>
      </c>
      <c r="J491" t="e">
        <f>VLOOKUP(Hoja1!J488,Data!$G$1:$H$501,2,0)</f>
        <v>#N/A</v>
      </c>
      <c r="K491" s="21">
        <f>IF(Hoja1!M488=1,Hoja1!K488,0)</f>
        <v>0</v>
      </c>
      <c r="L491">
        <f>IF(Hoja1!M488=1,Hoja1!L488:$N489,0)</f>
        <v>0</v>
      </c>
      <c r="M491">
        <f t="shared" si="16"/>
        <v>0</v>
      </c>
      <c r="N491" t="str">
        <f t="shared" si="17"/>
        <v/>
      </c>
      <c r="O491" t="str">
        <f>IF(N491="","",MAX(O$1:O490)+1)</f>
        <v/>
      </c>
    </row>
    <row r="492" spans="1:15" x14ac:dyDescent="0.25">
      <c r="A492">
        <f>IF(Hoja1!M489=1,Hoja1!A489,0)</f>
        <v>0</v>
      </c>
      <c r="B492" s="26" t="e">
        <f>VLOOKUP(Hoja1!B489,Data!$A$1:$B$500,2,0)</f>
        <v>#N/A</v>
      </c>
      <c r="C492" s="26">
        <f>Hoja1!C489</f>
        <v>0</v>
      </c>
      <c r="D492">
        <f>Hoja1!D489</f>
        <v>0</v>
      </c>
      <c r="E492" s="27">
        <f>IF(Hoja1!M489=1,Hoja1!E489,0)</f>
        <v>0</v>
      </c>
      <c r="F492" s="26" t="e">
        <f>VLOOKUP(Hoja1!F489,Data!$D$1:$E$500,2,0)</f>
        <v>#N/A</v>
      </c>
      <c r="G492" s="26">
        <f>Hoja1!G489</f>
        <v>0</v>
      </c>
      <c r="H492" s="26">
        <f>Hoja1!H489</f>
        <v>0</v>
      </c>
      <c r="I492">
        <f>Hoja1!I489</f>
        <v>0</v>
      </c>
      <c r="J492" t="e">
        <f>VLOOKUP(Hoja1!J489,Data!$G$1:$H$501,2,0)</f>
        <v>#N/A</v>
      </c>
      <c r="K492" s="21">
        <f>IF(Hoja1!M489=1,Hoja1!K489,0)</f>
        <v>0</v>
      </c>
      <c r="L492">
        <f>IF(Hoja1!M489=1,Hoja1!L489:$N490,0)</f>
        <v>0</v>
      </c>
      <c r="M492">
        <f t="shared" si="16"/>
        <v>0</v>
      </c>
      <c r="N492" t="str">
        <f t="shared" si="17"/>
        <v/>
      </c>
      <c r="O492" t="str">
        <f>IF(N492="","",MAX(O$1:O491)+1)</f>
        <v/>
      </c>
    </row>
    <row r="493" spans="1:15" x14ac:dyDescent="0.25">
      <c r="A493">
        <f>IF(Hoja1!M490=1,Hoja1!A490,0)</f>
        <v>0</v>
      </c>
      <c r="B493" s="26" t="e">
        <f>VLOOKUP(Hoja1!B490,Data!$A$1:$B$500,2,0)</f>
        <v>#N/A</v>
      </c>
      <c r="C493" s="26">
        <f>Hoja1!C490</f>
        <v>0</v>
      </c>
      <c r="D493">
        <f>Hoja1!D490</f>
        <v>0</v>
      </c>
      <c r="E493" s="27">
        <f>IF(Hoja1!M490=1,Hoja1!E490,0)</f>
        <v>0</v>
      </c>
      <c r="F493" s="26" t="e">
        <f>VLOOKUP(Hoja1!F490,Data!$D$1:$E$500,2,0)</f>
        <v>#N/A</v>
      </c>
      <c r="G493" s="26">
        <f>Hoja1!G490</f>
        <v>0</v>
      </c>
      <c r="H493" s="26">
        <f>Hoja1!H490</f>
        <v>0</v>
      </c>
      <c r="I493">
        <f>Hoja1!I490</f>
        <v>0</v>
      </c>
      <c r="J493" t="e">
        <f>VLOOKUP(Hoja1!J490,Data!$G$1:$H$501,2,0)</f>
        <v>#N/A</v>
      </c>
      <c r="K493" s="21">
        <f>IF(Hoja1!M490=1,Hoja1!K490,0)</f>
        <v>0</v>
      </c>
      <c r="L493">
        <f>IF(Hoja1!M490=1,Hoja1!L490:$N491,0)</f>
        <v>0</v>
      </c>
      <c r="M493">
        <f t="shared" si="16"/>
        <v>0</v>
      </c>
      <c r="N493" t="str">
        <f t="shared" si="17"/>
        <v/>
      </c>
      <c r="O493" t="str">
        <f>IF(N493="","",MAX(O$1:O492)+1)</f>
        <v/>
      </c>
    </row>
    <row r="494" spans="1:15" x14ac:dyDescent="0.25">
      <c r="A494">
        <f>IF(Hoja1!M491=1,Hoja1!A491,0)</f>
        <v>0</v>
      </c>
      <c r="B494" s="26" t="e">
        <f>VLOOKUP(Hoja1!B491,Data!$A$1:$B$500,2,0)</f>
        <v>#N/A</v>
      </c>
      <c r="C494" s="26">
        <f>Hoja1!C491</f>
        <v>0</v>
      </c>
      <c r="D494">
        <f>Hoja1!D491</f>
        <v>0</v>
      </c>
      <c r="E494" s="27">
        <f>IF(Hoja1!M491=1,Hoja1!E491,0)</f>
        <v>0</v>
      </c>
      <c r="F494" s="26" t="e">
        <f>VLOOKUP(Hoja1!F491,Data!$D$1:$E$500,2,0)</f>
        <v>#N/A</v>
      </c>
      <c r="G494" s="26">
        <f>Hoja1!G491</f>
        <v>0</v>
      </c>
      <c r="H494" s="26">
        <f>Hoja1!H491</f>
        <v>0</v>
      </c>
      <c r="I494">
        <f>Hoja1!I491</f>
        <v>0</v>
      </c>
      <c r="J494" t="e">
        <f>VLOOKUP(Hoja1!J491,Data!$G$1:$H$501,2,0)</f>
        <v>#N/A</v>
      </c>
      <c r="K494" s="21">
        <f>IF(Hoja1!M491=1,Hoja1!K491,0)</f>
        <v>0</v>
      </c>
      <c r="L494">
        <f>IF(Hoja1!M491=1,Hoja1!L491:$N492,0)</f>
        <v>0</v>
      </c>
      <c r="M494">
        <f t="shared" si="16"/>
        <v>0</v>
      </c>
      <c r="N494" t="str">
        <f t="shared" si="17"/>
        <v/>
      </c>
      <c r="O494" t="str">
        <f>IF(N494="","",MAX(O$1:O493)+1)</f>
        <v/>
      </c>
    </row>
    <row r="495" spans="1:15" x14ac:dyDescent="0.25">
      <c r="A495">
        <f>IF(Hoja1!M492=1,Hoja1!A492,0)</f>
        <v>0</v>
      </c>
      <c r="B495" s="26" t="e">
        <f>VLOOKUP(Hoja1!B492,Data!$A$1:$B$500,2,0)</f>
        <v>#N/A</v>
      </c>
      <c r="C495" s="26">
        <f>Hoja1!C492</f>
        <v>0</v>
      </c>
      <c r="D495">
        <f>Hoja1!D492</f>
        <v>0</v>
      </c>
      <c r="E495" s="27">
        <f>IF(Hoja1!M492=1,Hoja1!E492,0)</f>
        <v>0</v>
      </c>
      <c r="F495" s="26" t="e">
        <f>VLOOKUP(Hoja1!F492,Data!$D$1:$E$500,2,0)</f>
        <v>#N/A</v>
      </c>
      <c r="G495" s="26">
        <f>Hoja1!G492</f>
        <v>0</v>
      </c>
      <c r="H495" s="26">
        <f>Hoja1!H492</f>
        <v>0</v>
      </c>
      <c r="I495">
        <f>Hoja1!I492</f>
        <v>0</v>
      </c>
      <c r="J495" t="e">
        <f>VLOOKUP(Hoja1!J492,Data!$G$1:$H$501,2,0)</f>
        <v>#N/A</v>
      </c>
      <c r="K495" s="21">
        <f>IF(Hoja1!M492=1,Hoja1!K492,0)</f>
        <v>0</v>
      </c>
      <c r="L495">
        <f>IF(Hoja1!M492=1,Hoja1!L492:$N493,0)</f>
        <v>0</v>
      </c>
      <c r="M495">
        <f t="shared" si="16"/>
        <v>0</v>
      </c>
      <c r="N495" t="str">
        <f t="shared" si="17"/>
        <v/>
      </c>
      <c r="O495" t="str">
        <f>IF(N495="","",MAX(O$1:O494)+1)</f>
        <v/>
      </c>
    </row>
    <row r="496" spans="1:15" x14ac:dyDescent="0.25">
      <c r="A496">
        <f>IF(Hoja1!M493=1,Hoja1!A493,0)</f>
        <v>0</v>
      </c>
      <c r="B496" s="26" t="e">
        <f>VLOOKUP(Hoja1!B493,Data!$A$1:$B$500,2,0)</f>
        <v>#N/A</v>
      </c>
      <c r="C496" s="26">
        <f>Hoja1!C493</f>
        <v>0</v>
      </c>
      <c r="D496">
        <f>Hoja1!D493</f>
        <v>0</v>
      </c>
      <c r="E496" s="27">
        <f>IF(Hoja1!M493=1,Hoja1!E493,0)</f>
        <v>0</v>
      </c>
      <c r="F496" s="26" t="e">
        <f>VLOOKUP(Hoja1!F493,Data!$D$1:$E$500,2,0)</f>
        <v>#N/A</v>
      </c>
      <c r="G496" s="26">
        <f>Hoja1!G493</f>
        <v>0</v>
      </c>
      <c r="H496" s="26">
        <f>Hoja1!H493</f>
        <v>0</v>
      </c>
      <c r="I496">
        <f>Hoja1!I493</f>
        <v>0</v>
      </c>
      <c r="J496" t="e">
        <f>VLOOKUP(Hoja1!J493,Data!$G$1:$H$501,2,0)</f>
        <v>#N/A</v>
      </c>
      <c r="K496" s="21">
        <f>IF(Hoja1!M493=1,Hoja1!K493,0)</f>
        <v>0</v>
      </c>
      <c r="L496">
        <f>IF(Hoja1!M493=1,Hoja1!L493:$N494,0)</f>
        <v>0</v>
      </c>
      <c r="M496">
        <f t="shared" si="16"/>
        <v>0</v>
      </c>
      <c r="N496" t="str">
        <f t="shared" si="17"/>
        <v/>
      </c>
      <c r="O496" t="str">
        <f>IF(N496="","",MAX(O$1:O495)+1)</f>
        <v/>
      </c>
    </row>
    <row r="497" spans="1:15" x14ac:dyDescent="0.25">
      <c r="A497">
        <f>IF(Hoja1!M494=1,Hoja1!A494,0)</f>
        <v>0</v>
      </c>
      <c r="B497" s="26" t="e">
        <f>VLOOKUP(Hoja1!B494,Data!$A$1:$B$500,2,0)</f>
        <v>#N/A</v>
      </c>
      <c r="C497" s="26">
        <f>Hoja1!C494</f>
        <v>0</v>
      </c>
      <c r="D497">
        <f>Hoja1!D494</f>
        <v>0</v>
      </c>
      <c r="E497" s="27">
        <f>IF(Hoja1!M494=1,Hoja1!E494,0)</f>
        <v>0</v>
      </c>
      <c r="F497" s="26" t="e">
        <f>VLOOKUP(Hoja1!F494,Data!$D$1:$E$500,2,0)</f>
        <v>#N/A</v>
      </c>
      <c r="G497" s="26">
        <f>Hoja1!G494</f>
        <v>0</v>
      </c>
      <c r="H497" s="26">
        <f>Hoja1!H494</f>
        <v>0</v>
      </c>
      <c r="I497">
        <f>Hoja1!I494</f>
        <v>0</v>
      </c>
      <c r="J497" t="e">
        <f>VLOOKUP(Hoja1!J494,Data!$G$1:$H$501,2,0)</f>
        <v>#N/A</v>
      </c>
      <c r="K497" s="21">
        <f>IF(Hoja1!M494=1,Hoja1!K494,0)</f>
        <v>0</v>
      </c>
      <c r="L497">
        <f>IF(Hoja1!M494=1,Hoja1!L494:$N495,0)</f>
        <v>0</v>
      </c>
      <c r="M497">
        <f t="shared" si="16"/>
        <v>0</v>
      </c>
      <c r="N497" t="str">
        <f t="shared" si="17"/>
        <v/>
      </c>
      <c r="O497" t="str">
        <f>IF(N497="","",MAX(O$1:O496)+1)</f>
        <v/>
      </c>
    </row>
    <row r="498" spans="1:15" x14ac:dyDescent="0.25">
      <c r="A498">
        <f>IF(Hoja1!M495=1,Hoja1!A495,0)</f>
        <v>0</v>
      </c>
      <c r="B498" s="26" t="e">
        <f>VLOOKUP(Hoja1!B495,Data!$A$1:$B$500,2,0)</f>
        <v>#N/A</v>
      </c>
      <c r="C498" s="26">
        <f>Hoja1!C495</f>
        <v>0</v>
      </c>
      <c r="D498">
        <f>Hoja1!D495</f>
        <v>0</v>
      </c>
      <c r="E498" s="27">
        <f>IF(Hoja1!M495=1,Hoja1!E495,0)</f>
        <v>0</v>
      </c>
      <c r="F498" s="26" t="e">
        <f>VLOOKUP(Hoja1!F495,Data!$D$1:$E$500,2,0)</f>
        <v>#N/A</v>
      </c>
      <c r="G498" s="26">
        <f>Hoja1!G495</f>
        <v>0</v>
      </c>
      <c r="H498" s="26">
        <f>Hoja1!H495</f>
        <v>0</v>
      </c>
      <c r="I498">
        <f>Hoja1!I495</f>
        <v>0</v>
      </c>
      <c r="J498" t="e">
        <f>VLOOKUP(Hoja1!J495,Data!$G$1:$H$501,2,0)</f>
        <v>#N/A</v>
      </c>
      <c r="K498" s="21">
        <f>IF(Hoja1!M495=1,Hoja1!K495,0)</f>
        <v>0</v>
      </c>
      <c r="L498">
        <f>IF(Hoja1!M495=1,Hoja1!L495:$N496,0)</f>
        <v>0</v>
      </c>
      <c r="M498">
        <f t="shared" si="16"/>
        <v>0</v>
      </c>
      <c r="N498" t="str">
        <f t="shared" si="17"/>
        <v/>
      </c>
      <c r="O498" t="str">
        <f>IF(N498="","",MAX(O$1:O497)+1)</f>
        <v/>
      </c>
    </row>
    <row r="499" spans="1:15" x14ac:dyDescent="0.25">
      <c r="A499">
        <f>IF(Hoja1!M496=1,Hoja1!A496,0)</f>
        <v>0</v>
      </c>
      <c r="B499" s="26" t="e">
        <f>VLOOKUP(Hoja1!B496,Data!$A$1:$B$500,2,0)</f>
        <v>#N/A</v>
      </c>
      <c r="C499" s="26">
        <f>Hoja1!C496</f>
        <v>0</v>
      </c>
      <c r="D499">
        <f>Hoja1!D496</f>
        <v>0</v>
      </c>
      <c r="E499" s="27">
        <f>IF(Hoja1!M496=1,Hoja1!E496,0)</f>
        <v>0</v>
      </c>
      <c r="F499" s="26" t="e">
        <f>VLOOKUP(Hoja1!F496,Data!$D$1:$E$500,2,0)</f>
        <v>#N/A</v>
      </c>
      <c r="G499" s="26">
        <f>Hoja1!G496</f>
        <v>0</v>
      </c>
      <c r="H499" s="26">
        <f>Hoja1!H496</f>
        <v>0</v>
      </c>
      <c r="I499">
        <f>Hoja1!I496</f>
        <v>0</v>
      </c>
      <c r="J499" t="e">
        <f>VLOOKUP(Hoja1!J496,Data!$G$1:$H$501,2,0)</f>
        <v>#N/A</v>
      </c>
      <c r="K499" s="21">
        <f>IF(Hoja1!M496=1,Hoja1!K496,0)</f>
        <v>0</v>
      </c>
      <c r="L499">
        <f>IF(Hoja1!M496=1,Hoja1!L496:$N497,0)</f>
        <v>0</v>
      </c>
      <c r="M499">
        <f t="shared" si="16"/>
        <v>0</v>
      </c>
      <c r="N499" t="str">
        <f t="shared" si="17"/>
        <v/>
      </c>
      <c r="O499" t="str">
        <f>IF(N499="","",MAX(O$1:O498)+1)</f>
        <v/>
      </c>
    </row>
    <row r="500" spans="1:15" x14ac:dyDescent="0.25">
      <c r="A500">
        <f>IF(Hoja1!M497=1,Hoja1!A497,0)</f>
        <v>0</v>
      </c>
      <c r="B500" s="26" t="e">
        <f>VLOOKUP(Hoja1!B497,Data!$A$1:$B$500,2,0)</f>
        <v>#N/A</v>
      </c>
      <c r="C500" s="26">
        <f>Hoja1!C497</f>
        <v>0</v>
      </c>
      <c r="D500">
        <f>Hoja1!D497</f>
        <v>0</v>
      </c>
      <c r="E500" s="27">
        <f>IF(Hoja1!M497=1,Hoja1!E497,0)</f>
        <v>0</v>
      </c>
      <c r="F500" s="26" t="e">
        <f>VLOOKUP(Hoja1!F497,Data!$D$1:$E$500,2,0)</f>
        <v>#N/A</v>
      </c>
      <c r="G500" s="26">
        <f>Hoja1!G497</f>
        <v>0</v>
      </c>
      <c r="H500" s="26">
        <f>Hoja1!H497</f>
        <v>0</v>
      </c>
      <c r="I500">
        <f>Hoja1!I497</f>
        <v>0</v>
      </c>
      <c r="J500" t="e">
        <f>VLOOKUP(Hoja1!J497,Data!$G$1:$H$501,2,0)</f>
        <v>#N/A</v>
      </c>
      <c r="K500" s="21">
        <f>IF(Hoja1!M497=1,Hoja1!K497,0)</f>
        <v>0</v>
      </c>
      <c r="L500">
        <f>IF(Hoja1!M497=1,Hoja1!L497:$N498,0)</f>
        <v>0</v>
      </c>
      <c r="M500">
        <f t="shared" si="16"/>
        <v>0</v>
      </c>
      <c r="N500" t="str">
        <f t="shared" si="17"/>
        <v/>
      </c>
      <c r="O500" t="str">
        <f>IF(N500="","",MAX(O$1:O499)+1)</f>
        <v/>
      </c>
    </row>
    <row r="501" spans="1:15" x14ac:dyDescent="0.25">
      <c r="A501">
        <f>IF(Hoja1!M498=1,Hoja1!A498,0)</f>
        <v>0</v>
      </c>
      <c r="B501" s="26" t="e">
        <f>VLOOKUP(Hoja1!B498,Data!$A$1:$B$500,2,0)</f>
        <v>#N/A</v>
      </c>
      <c r="C501" s="26">
        <f>Hoja1!C498</f>
        <v>0</v>
      </c>
      <c r="D501">
        <f>Hoja1!D498</f>
        <v>0</v>
      </c>
      <c r="E501" s="27">
        <f>IF(Hoja1!M498=1,Hoja1!E498,0)</f>
        <v>0</v>
      </c>
      <c r="F501" s="26" t="e">
        <f>VLOOKUP(Hoja1!F498,Data!$D$1:$E$500,2,0)</f>
        <v>#N/A</v>
      </c>
      <c r="G501" s="26">
        <f>Hoja1!G498</f>
        <v>0</v>
      </c>
      <c r="H501" s="26">
        <f>Hoja1!H498</f>
        <v>0</v>
      </c>
      <c r="I501">
        <f>Hoja1!I498</f>
        <v>0</v>
      </c>
      <c r="J501" t="e">
        <f>VLOOKUP(Hoja1!J498,Data!$G$1:$H$501,2,0)</f>
        <v>#N/A</v>
      </c>
      <c r="K501" s="21">
        <f>IF(Hoja1!M498=1,Hoja1!K498,0)</f>
        <v>0</v>
      </c>
      <c r="L501">
        <f>IF(Hoja1!M498=1,Hoja1!L498:$N499,0)</f>
        <v>0</v>
      </c>
      <c r="M501">
        <f t="shared" si="16"/>
        <v>0</v>
      </c>
      <c r="N501" t="str">
        <f t="shared" si="17"/>
        <v/>
      </c>
      <c r="O501" t="str">
        <f>IF(N501="","",MAX(O$1:O500)+1)</f>
        <v/>
      </c>
    </row>
    <row r="502" spans="1:15" x14ac:dyDescent="0.25">
      <c r="A502">
        <f>IF(Hoja1!M499=1,Hoja1!A499,0)</f>
        <v>0</v>
      </c>
      <c r="B502" s="26" t="e">
        <f>VLOOKUP(Hoja1!B499,Data!$A$1:$B$500,2,0)</f>
        <v>#N/A</v>
      </c>
      <c r="C502" s="26">
        <f>Hoja1!C499</f>
        <v>0</v>
      </c>
      <c r="D502">
        <f>Hoja1!D499</f>
        <v>0</v>
      </c>
      <c r="E502" s="27">
        <f>IF(Hoja1!M499=1,Hoja1!E499,0)</f>
        <v>0</v>
      </c>
      <c r="F502" s="26" t="e">
        <f>VLOOKUP(Hoja1!F499,Data!$D$1:$E$500,2,0)</f>
        <v>#N/A</v>
      </c>
      <c r="G502" s="26">
        <f>Hoja1!G499</f>
        <v>0</v>
      </c>
      <c r="H502" s="26">
        <f>Hoja1!H499</f>
        <v>0</v>
      </c>
      <c r="I502">
        <f>Hoja1!I499</f>
        <v>0</v>
      </c>
      <c r="J502" t="e">
        <f>VLOOKUP(Hoja1!J499,Data!$G$1:$H$501,2,0)</f>
        <v>#N/A</v>
      </c>
      <c r="K502" s="21">
        <f>IF(Hoja1!M499=1,Hoja1!K499,0)</f>
        <v>0</v>
      </c>
      <c r="L502">
        <f>IF(Hoja1!M499=1,Hoja1!L499:$N500,0)</f>
        <v>0</v>
      </c>
      <c r="M502">
        <f t="shared" si="16"/>
        <v>0</v>
      </c>
      <c r="N502" t="str">
        <f t="shared" si="17"/>
        <v/>
      </c>
      <c r="O502" t="str">
        <f>IF(N502="","",MAX(O$1:O501)+1)</f>
        <v/>
      </c>
    </row>
    <row r="503" spans="1:15" x14ac:dyDescent="0.25">
      <c r="A503">
        <f>IF(Hoja1!M500=1,Hoja1!A500,0)</f>
        <v>0</v>
      </c>
      <c r="B503" s="26" t="e">
        <f>VLOOKUP(Hoja1!B500,Data!$A$1:$B$500,2,0)</f>
        <v>#N/A</v>
      </c>
      <c r="C503" s="26">
        <f>Hoja1!C500</f>
        <v>0</v>
      </c>
      <c r="D503">
        <f>Hoja1!D500</f>
        <v>0</v>
      </c>
      <c r="E503" s="27">
        <f>IF(Hoja1!M500=1,Hoja1!E500,0)</f>
        <v>0</v>
      </c>
      <c r="F503" s="26" t="e">
        <f>VLOOKUP(Hoja1!F500,Data!$D$1:$E$500,2,0)</f>
        <v>#N/A</v>
      </c>
      <c r="G503" s="26">
        <f>Hoja1!G500</f>
        <v>0</v>
      </c>
      <c r="H503" s="26">
        <f>Hoja1!H500</f>
        <v>0</v>
      </c>
      <c r="I503">
        <f>Hoja1!I500</f>
        <v>0</v>
      </c>
      <c r="J503" t="e">
        <f>VLOOKUP(Hoja1!J500,Data!$G$1:$H$501,2,0)</f>
        <v>#N/A</v>
      </c>
      <c r="K503" s="21">
        <f>IF(Hoja1!M500=1,Hoja1!K500,0)</f>
        <v>0</v>
      </c>
      <c r="L503">
        <f>IF(Hoja1!M500=1,Hoja1!L500:$N501,0)</f>
        <v>0</v>
      </c>
      <c r="M503">
        <f t="shared" si="16"/>
        <v>0</v>
      </c>
      <c r="N503" t="str">
        <f t="shared" si="17"/>
        <v/>
      </c>
      <c r="O503" t="str">
        <f>IF(N503="","",MAX(O$1:O502)+1)</f>
        <v/>
      </c>
    </row>
    <row r="504" spans="1:15" x14ac:dyDescent="0.25">
      <c r="A504">
        <f>IF(Hoja1!M501=1,Hoja1!A501,0)</f>
        <v>0</v>
      </c>
      <c r="B504" s="26" t="e">
        <f>VLOOKUP(Hoja1!B501,Data!$A$1:$B$500,2,0)</f>
        <v>#N/A</v>
      </c>
      <c r="C504" s="26">
        <f>Hoja1!C501</f>
        <v>0</v>
      </c>
      <c r="D504">
        <f>Hoja1!D501</f>
        <v>0</v>
      </c>
      <c r="E504" s="27">
        <f>IF(Hoja1!M501=1,Hoja1!E501,0)</f>
        <v>0</v>
      </c>
      <c r="F504" s="26" t="e">
        <f>VLOOKUP(Hoja1!F501,Data!$D$1:$E$500,2,0)</f>
        <v>#N/A</v>
      </c>
      <c r="G504" s="26">
        <f>Hoja1!G501</f>
        <v>0</v>
      </c>
      <c r="H504" s="26">
        <f>Hoja1!H501</f>
        <v>0</v>
      </c>
      <c r="I504">
        <f>Hoja1!I501</f>
        <v>0</v>
      </c>
      <c r="J504" t="e">
        <f>VLOOKUP(Hoja1!J501,Data!$G$1:$H$501,2,0)</f>
        <v>#N/A</v>
      </c>
      <c r="K504" s="21">
        <f>IF(Hoja1!M501=1,Hoja1!K501,0)</f>
        <v>0</v>
      </c>
      <c r="L504">
        <f>IF(Hoja1!M501=1,Hoja1!L501:$N502,0)</f>
        <v>0</v>
      </c>
      <c r="M504">
        <f t="shared" si="16"/>
        <v>0</v>
      </c>
      <c r="N504" t="str">
        <f t="shared" si="17"/>
        <v/>
      </c>
      <c r="O504" t="str">
        <f>IF(N504="","",MAX(O$1:O503)+1)</f>
        <v/>
      </c>
    </row>
    <row r="505" spans="1:15" x14ac:dyDescent="0.25">
      <c r="A505">
        <f>IF(Hoja1!M502=1,Hoja1!A502,0)</f>
        <v>0</v>
      </c>
      <c r="B505" s="26" t="e">
        <f>VLOOKUP(Hoja1!B502,Data!$A$1:$B$500,2,0)</f>
        <v>#N/A</v>
      </c>
      <c r="C505" s="26">
        <f>Hoja1!C502</f>
        <v>0</v>
      </c>
      <c r="D505">
        <f>Hoja1!D502</f>
        <v>0</v>
      </c>
      <c r="E505" s="27">
        <f>IF(Hoja1!M502=1,Hoja1!E502,0)</f>
        <v>0</v>
      </c>
      <c r="F505" s="26" t="e">
        <f>VLOOKUP(Hoja1!F502,Data!$D$1:$E$500,2,0)</f>
        <v>#N/A</v>
      </c>
      <c r="G505" s="26">
        <f>Hoja1!G502</f>
        <v>0</v>
      </c>
      <c r="H505" s="26">
        <f>Hoja1!H502</f>
        <v>0</v>
      </c>
      <c r="I505">
        <f>Hoja1!I502</f>
        <v>0</v>
      </c>
      <c r="J505" t="e">
        <f>VLOOKUP(Hoja1!J502,Data!$G$1:$H$501,2,0)</f>
        <v>#N/A</v>
      </c>
      <c r="K505" s="21">
        <f>IF(Hoja1!M502=1,Hoja1!K502,0)</f>
        <v>0</v>
      </c>
      <c r="L505">
        <f>IF(Hoja1!M502=1,Hoja1!L502:$N503,0)</f>
        <v>0</v>
      </c>
      <c r="M505">
        <f t="shared" si="16"/>
        <v>0</v>
      </c>
      <c r="N505" t="str">
        <f t="shared" si="17"/>
        <v/>
      </c>
      <c r="O505" t="str">
        <f>IF(N505="","",MAX(O$1:O504)+1)</f>
        <v/>
      </c>
    </row>
    <row r="506" spans="1:15" x14ac:dyDescent="0.25">
      <c r="A506">
        <f>IF(Hoja1!M503=1,Hoja1!A503,0)</f>
        <v>0</v>
      </c>
      <c r="B506" s="26" t="e">
        <f>VLOOKUP(Hoja1!B503,Data!$A$1:$B$500,2,0)</f>
        <v>#N/A</v>
      </c>
      <c r="C506" s="26">
        <f>Hoja1!C503</f>
        <v>0</v>
      </c>
      <c r="D506">
        <f>Hoja1!D503</f>
        <v>0</v>
      </c>
      <c r="E506" s="27">
        <f>IF(Hoja1!M503=1,Hoja1!E503,0)</f>
        <v>0</v>
      </c>
      <c r="F506" s="26" t="e">
        <f>VLOOKUP(Hoja1!F503,Data!$D$1:$E$500,2,0)</f>
        <v>#N/A</v>
      </c>
      <c r="G506" s="26">
        <f>Hoja1!G503</f>
        <v>0</v>
      </c>
      <c r="H506" s="26">
        <f>Hoja1!H503</f>
        <v>0</v>
      </c>
      <c r="I506">
        <f>Hoja1!I503</f>
        <v>0</v>
      </c>
      <c r="J506" t="e">
        <f>VLOOKUP(Hoja1!J503,Data!$G$1:$H$501,2,0)</f>
        <v>#N/A</v>
      </c>
      <c r="K506" s="21">
        <f>IF(Hoja1!M503=1,Hoja1!K503,0)</f>
        <v>0</v>
      </c>
      <c r="L506">
        <f>IF(Hoja1!M503=1,Hoja1!L503:$N504,0)</f>
        <v>0</v>
      </c>
      <c r="M506">
        <f t="shared" si="16"/>
        <v>0</v>
      </c>
      <c r="N506" t="str">
        <f t="shared" si="17"/>
        <v/>
      </c>
      <c r="O506" t="str">
        <f>IF(N506="","",MAX(O$1:O505)+1)</f>
        <v/>
      </c>
    </row>
    <row r="507" spans="1:15" x14ac:dyDescent="0.25">
      <c r="A507">
        <f>IF(Hoja1!M504=1,Hoja1!A504,0)</f>
        <v>0</v>
      </c>
      <c r="B507" s="26" t="e">
        <f>VLOOKUP(Hoja1!B504,Data!$A$1:$B$500,2,0)</f>
        <v>#N/A</v>
      </c>
      <c r="C507" s="26">
        <f>Hoja1!C504</f>
        <v>0</v>
      </c>
      <c r="D507">
        <f>Hoja1!D504</f>
        <v>0</v>
      </c>
      <c r="E507" s="27">
        <f>IF(Hoja1!M504=1,Hoja1!E504,0)</f>
        <v>0</v>
      </c>
      <c r="F507" s="26" t="e">
        <f>VLOOKUP(Hoja1!F504,Data!$D$1:$E$500,2,0)</f>
        <v>#N/A</v>
      </c>
      <c r="G507" s="26">
        <f>Hoja1!G504</f>
        <v>0</v>
      </c>
      <c r="H507" s="26">
        <f>Hoja1!H504</f>
        <v>0</v>
      </c>
      <c r="I507">
        <f>Hoja1!I504</f>
        <v>0</v>
      </c>
      <c r="J507" t="e">
        <f>VLOOKUP(Hoja1!J504,Data!$G$1:$H$501,2,0)</f>
        <v>#N/A</v>
      </c>
      <c r="K507" s="21">
        <f>IF(Hoja1!M504=1,Hoja1!K504,0)</f>
        <v>0</v>
      </c>
      <c r="L507">
        <f>IF(Hoja1!M504=1,Hoja1!L504:$N505,0)</f>
        <v>0</v>
      </c>
      <c r="M507">
        <f t="shared" si="16"/>
        <v>0</v>
      </c>
      <c r="N507" t="str">
        <f t="shared" si="17"/>
        <v/>
      </c>
      <c r="O507" t="str">
        <f>IF(N507="","",MAX(O$1:O506)+1)</f>
        <v/>
      </c>
    </row>
    <row r="508" spans="1:15" x14ac:dyDescent="0.25">
      <c r="A508">
        <f>IF(Hoja1!M505=1,Hoja1!A505,0)</f>
        <v>0</v>
      </c>
      <c r="B508" s="26" t="e">
        <f>VLOOKUP(Hoja1!B505,Data!$A$1:$B$500,2,0)</f>
        <v>#N/A</v>
      </c>
      <c r="C508" s="26">
        <f>Hoja1!C505</f>
        <v>0</v>
      </c>
      <c r="D508">
        <f>Hoja1!D505</f>
        <v>0</v>
      </c>
      <c r="E508" s="27">
        <f>IF(Hoja1!M505=1,Hoja1!E505,0)</f>
        <v>0</v>
      </c>
      <c r="F508" s="26" t="e">
        <f>VLOOKUP(Hoja1!F505,Data!$D$1:$E$500,2,0)</f>
        <v>#N/A</v>
      </c>
      <c r="G508" s="26">
        <f>Hoja1!G505</f>
        <v>0</v>
      </c>
      <c r="H508" s="26">
        <f>Hoja1!H505</f>
        <v>0</v>
      </c>
      <c r="I508">
        <f>Hoja1!I505</f>
        <v>0</v>
      </c>
      <c r="J508" t="e">
        <f>VLOOKUP(Hoja1!J505,Data!$G$1:$H$501,2,0)</f>
        <v>#N/A</v>
      </c>
      <c r="K508" s="21">
        <f>IF(Hoja1!M505=1,Hoja1!K505,0)</f>
        <v>0</v>
      </c>
      <c r="L508">
        <f>IF(Hoja1!M505=1,Hoja1!L505:$N506,0)</f>
        <v>0</v>
      </c>
      <c r="M508">
        <f t="shared" si="16"/>
        <v>0</v>
      </c>
      <c r="N508" t="str">
        <f t="shared" si="17"/>
        <v/>
      </c>
      <c r="O508" t="str">
        <f>IF(N508="","",MAX(O$1:O507)+1)</f>
        <v/>
      </c>
    </row>
    <row r="509" spans="1:15" x14ac:dyDescent="0.25">
      <c r="A509">
        <f>IF(Hoja1!M506=1,Hoja1!A506,0)</f>
        <v>0</v>
      </c>
      <c r="B509" s="26" t="e">
        <f>VLOOKUP(Hoja1!B506,Data!$A$1:$B$500,2,0)</f>
        <v>#N/A</v>
      </c>
      <c r="C509" s="26">
        <f>Hoja1!C506</f>
        <v>0</v>
      </c>
      <c r="D509">
        <f>Hoja1!D506</f>
        <v>0</v>
      </c>
      <c r="E509" s="27">
        <f>IF(Hoja1!M506=1,Hoja1!E506,0)</f>
        <v>0</v>
      </c>
      <c r="F509" s="26" t="e">
        <f>VLOOKUP(Hoja1!F506,Data!$D$1:$E$500,2,0)</f>
        <v>#N/A</v>
      </c>
      <c r="G509" s="26">
        <f>Hoja1!G506</f>
        <v>0</v>
      </c>
      <c r="H509" s="26">
        <f>Hoja1!H506</f>
        <v>0</v>
      </c>
      <c r="I509">
        <f>Hoja1!I506</f>
        <v>0</v>
      </c>
      <c r="J509" t="e">
        <f>VLOOKUP(Hoja1!J506,Data!$G$1:$H$501,2,0)</f>
        <v>#N/A</v>
      </c>
      <c r="K509" s="21">
        <f>IF(Hoja1!M506=1,Hoja1!K506,0)</f>
        <v>0</v>
      </c>
      <c r="L509">
        <f>IF(Hoja1!M506=1,Hoja1!L506:$N507,0)</f>
        <v>0</v>
      </c>
      <c r="M509">
        <f t="shared" si="16"/>
        <v>0</v>
      </c>
      <c r="N509" t="str">
        <f t="shared" si="17"/>
        <v/>
      </c>
      <c r="O509" t="str">
        <f>IF(N509="","",MAX(O$1:O508)+1)</f>
        <v/>
      </c>
    </row>
    <row r="510" spans="1:15" x14ac:dyDescent="0.25">
      <c r="A510">
        <f>IF(Hoja1!M507=1,Hoja1!A507,0)</f>
        <v>0</v>
      </c>
      <c r="B510" s="26" t="e">
        <f>VLOOKUP(Hoja1!B507,Data!$A$1:$B$500,2,0)</f>
        <v>#N/A</v>
      </c>
      <c r="C510" s="26">
        <f>Hoja1!C507</f>
        <v>0</v>
      </c>
      <c r="D510">
        <f>Hoja1!D507</f>
        <v>0</v>
      </c>
      <c r="E510" s="27">
        <f>IF(Hoja1!M507=1,Hoja1!E507,0)</f>
        <v>0</v>
      </c>
      <c r="F510" s="26" t="e">
        <f>VLOOKUP(Hoja1!F507,Data!$D$1:$E$500,2,0)</f>
        <v>#N/A</v>
      </c>
      <c r="G510" s="26">
        <f>Hoja1!G507</f>
        <v>0</v>
      </c>
      <c r="H510" s="26">
        <f>Hoja1!H507</f>
        <v>0</v>
      </c>
      <c r="I510">
        <f>Hoja1!I507</f>
        <v>0</v>
      </c>
      <c r="J510" t="e">
        <f>VLOOKUP(Hoja1!J507,Data!$G$1:$H$501,2,0)</f>
        <v>#N/A</v>
      </c>
      <c r="K510" s="21">
        <f>IF(Hoja1!M507=1,Hoja1!K507,0)</f>
        <v>0</v>
      </c>
      <c r="L510">
        <f>IF(Hoja1!M507=1,Hoja1!L507:$N508,0)</f>
        <v>0</v>
      </c>
      <c r="M510">
        <f t="shared" si="16"/>
        <v>0</v>
      </c>
      <c r="N510" t="str">
        <f t="shared" si="17"/>
        <v/>
      </c>
      <c r="O510" t="str">
        <f>IF(N510="","",MAX(O$1:O509)+1)</f>
        <v/>
      </c>
    </row>
    <row r="511" spans="1:15" x14ac:dyDescent="0.25">
      <c r="A511">
        <f>IF(Hoja1!M508=1,Hoja1!A508,0)</f>
        <v>0</v>
      </c>
      <c r="B511" s="26" t="e">
        <f>VLOOKUP(Hoja1!B508,Data!$A$1:$B$500,2,0)</f>
        <v>#N/A</v>
      </c>
      <c r="C511" s="26">
        <f>Hoja1!C508</f>
        <v>0</v>
      </c>
      <c r="D511">
        <f>Hoja1!D508</f>
        <v>0</v>
      </c>
      <c r="E511" s="27">
        <f>IF(Hoja1!M508=1,Hoja1!E508,0)</f>
        <v>0</v>
      </c>
      <c r="F511" s="26" t="e">
        <f>VLOOKUP(Hoja1!F508,Data!$D$1:$E$500,2,0)</f>
        <v>#N/A</v>
      </c>
      <c r="G511" s="26">
        <f>Hoja1!G508</f>
        <v>0</v>
      </c>
      <c r="H511" s="26">
        <f>Hoja1!H508</f>
        <v>0</v>
      </c>
      <c r="I511">
        <f>Hoja1!I508</f>
        <v>0</v>
      </c>
      <c r="J511" t="e">
        <f>VLOOKUP(Hoja1!J508,Data!$G$1:$H$501,2,0)</f>
        <v>#N/A</v>
      </c>
      <c r="K511" s="21">
        <f>IF(Hoja1!M508=1,Hoja1!K508,0)</f>
        <v>0</v>
      </c>
      <c r="L511">
        <f>IF(Hoja1!M508=1,Hoja1!L508:$N509,0)</f>
        <v>0</v>
      </c>
      <c r="M511">
        <f t="shared" si="16"/>
        <v>0</v>
      </c>
      <c r="N511" t="str">
        <f t="shared" si="17"/>
        <v/>
      </c>
      <c r="O511" t="str">
        <f>IF(N511="","",MAX(O$1:O510)+1)</f>
        <v/>
      </c>
    </row>
    <row r="512" spans="1:15" x14ac:dyDescent="0.25">
      <c r="A512">
        <f>IF(Hoja1!M509=1,Hoja1!A509,0)</f>
        <v>0</v>
      </c>
      <c r="B512" s="26" t="e">
        <f>VLOOKUP(Hoja1!B509,Data!$A$1:$B$500,2,0)</f>
        <v>#N/A</v>
      </c>
      <c r="C512" s="26">
        <f>Hoja1!C509</f>
        <v>0</v>
      </c>
      <c r="D512">
        <f>Hoja1!D509</f>
        <v>0</v>
      </c>
      <c r="E512" s="27">
        <f>IF(Hoja1!M509=1,Hoja1!E509,0)</f>
        <v>0</v>
      </c>
      <c r="F512" s="26" t="e">
        <f>VLOOKUP(Hoja1!F509,Data!$D$1:$E$500,2,0)</f>
        <v>#N/A</v>
      </c>
      <c r="G512" s="26">
        <f>Hoja1!G509</f>
        <v>0</v>
      </c>
      <c r="H512" s="26">
        <f>Hoja1!H509</f>
        <v>0</v>
      </c>
      <c r="I512">
        <f>Hoja1!I509</f>
        <v>0</v>
      </c>
      <c r="J512" t="e">
        <f>VLOOKUP(Hoja1!J509,Data!$G$1:$H$501,2,0)</f>
        <v>#N/A</v>
      </c>
      <c r="K512" s="21">
        <f>IF(Hoja1!M509=1,Hoja1!K509,0)</f>
        <v>0</v>
      </c>
      <c r="L512">
        <f>IF(Hoja1!M509=1,Hoja1!L509:$N510,0)</f>
        <v>0</v>
      </c>
      <c r="M512">
        <f t="shared" si="16"/>
        <v>0</v>
      </c>
      <c r="N512" t="str">
        <f t="shared" si="17"/>
        <v/>
      </c>
      <c r="O512" t="str">
        <f>IF(N512="","",MAX(O$1:O511)+1)</f>
        <v/>
      </c>
    </row>
    <row r="513" spans="1:15" x14ac:dyDescent="0.25">
      <c r="A513">
        <f>IF(Hoja1!M510=1,Hoja1!A510,0)</f>
        <v>0</v>
      </c>
      <c r="B513" s="26" t="e">
        <f>VLOOKUP(Hoja1!B510,Data!$A$1:$B$500,2,0)</f>
        <v>#N/A</v>
      </c>
      <c r="C513" s="26">
        <f>Hoja1!C510</f>
        <v>0</v>
      </c>
      <c r="D513">
        <f>Hoja1!D510</f>
        <v>0</v>
      </c>
      <c r="E513" s="27">
        <f>IF(Hoja1!M510=1,Hoja1!E510,0)</f>
        <v>0</v>
      </c>
      <c r="F513" s="26" t="e">
        <f>VLOOKUP(Hoja1!F510,Data!$D$1:$E$500,2,0)</f>
        <v>#N/A</v>
      </c>
      <c r="G513" s="26">
        <f>Hoja1!G510</f>
        <v>0</v>
      </c>
      <c r="H513" s="26">
        <f>Hoja1!H510</f>
        <v>0</v>
      </c>
      <c r="I513">
        <f>Hoja1!I510</f>
        <v>0</v>
      </c>
      <c r="J513" t="e">
        <f>VLOOKUP(Hoja1!J510,Data!$G$1:$H$501,2,0)</f>
        <v>#N/A</v>
      </c>
      <c r="K513" s="21">
        <f>IF(Hoja1!M510=1,Hoja1!K510,0)</f>
        <v>0</v>
      </c>
      <c r="L513">
        <f>IF(Hoja1!M510=1,Hoja1!L510:$N511,0)</f>
        <v>0</v>
      </c>
      <c r="M513">
        <f t="shared" si="16"/>
        <v>0</v>
      </c>
      <c r="N513" t="str">
        <f t="shared" si="17"/>
        <v/>
      </c>
      <c r="O513" t="str">
        <f>IF(N513="","",MAX(O$1:O512)+1)</f>
        <v/>
      </c>
    </row>
    <row r="514" spans="1:15" x14ac:dyDescent="0.25">
      <c r="A514">
        <f>IF(Hoja1!M511=1,Hoja1!A511,0)</f>
        <v>0</v>
      </c>
      <c r="B514" s="26" t="e">
        <f>VLOOKUP(Hoja1!B511,Data!$A$1:$B$500,2,0)</f>
        <v>#N/A</v>
      </c>
      <c r="C514" s="26">
        <f>Hoja1!C511</f>
        <v>0</v>
      </c>
      <c r="D514">
        <f>Hoja1!D511</f>
        <v>0</v>
      </c>
      <c r="E514" s="27">
        <f>IF(Hoja1!M511=1,Hoja1!E511,0)</f>
        <v>0</v>
      </c>
      <c r="F514" s="26" t="e">
        <f>VLOOKUP(Hoja1!F511,Data!$D$1:$E$500,2,0)</f>
        <v>#N/A</v>
      </c>
      <c r="G514" s="26">
        <f>Hoja1!G511</f>
        <v>0</v>
      </c>
      <c r="H514" s="26">
        <f>Hoja1!H511</f>
        <v>0</v>
      </c>
      <c r="I514">
        <f>Hoja1!I511</f>
        <v>0</v>
      </c>
      <c r="J514" t="e">
        <f>VLOOKUP(Hoja1!J511,Data!$G$1:$H$501,2,0)</f>
        <v>#N/A</v>
      </c>
      <c r="K514" s="21">
        <f>IF(Hoja1!M511=1,Hoja1!K511,0)</f>
        <v>0</v>
      </c>
      <c r="L514">
        <f>IF(Hoja1!M511=1,Hoja1!L511:$N512,0)</f>
        <v>0</v>
      </c>
      <c r="M514">
        <f t="shared" si="16"/>
        <v>0</v>
      </c>
      <c r="N514" t="str">
        <f t="shared" si="17"/>
        <v/>
      </c>
      <c r="O514" t="str">
        <f>IF(N514="","",MAX(O$1:O513)+1)</f>
        <v/>
      </c>
    </row>
    <row r="515" spans="1:15" x14ac:dyDescent="0.25">
      <c r="A515">
        <f>IF(Hoja1!M512=1,Hoja1!A512,0)</f>
        <v>0</v>
      </c>
      <c r="B515" s="26" t="e">
        <f>VLOOKUP(Hoja1!B512,Data!$A$1:$B$500,2,0)</f>
        <v>#N/A</v>
      </c>
      <c r="C515" s="26">
        <f>Hoja1!C512</f>
        <v>0</v>
      </c>
      <c r="D515">
        <f>Hoja1!D512</f>
        <v>0</v>
      </c>
      <c r="E515" s="27">
        <f>IF(Hoja1!M512=1,Hoja1!E512,0)</f>
        <v>0</v>
      </c>
      <c r="F515" s="26" t="e">
        <f>VLOOKUP(Hoja1!F512,Data!$D$1:$E$500,2,0)</f>
        <v>#N/A</v>
      </c>
      <c r="G515" s="26">
        <f>Hoja1!G512</f>
        <v>0</v>
      </c>
      <c r="H515" s="26">
        <f>Hoja1!H512</f>
        <v>0</v>
      </c>
      <c r="I515">
        <f>Hoja1!I512</f>
        <v>0</v>
      </c>
      <c r="J515" t="e">
        <f>VLOOKUP(Hoja1!J512,Data!$G$1:$H$501,2,0)</f>
        <v>#N/A</v>
      </c>
      <c r="K515" s="21">
        <f>IF(Hoja1!M512=1,Hoja1!K512,0)</f>
        <v>0</v>
      </c>
      <c r="L515">
        <f>IF(Hoja1!M512=1,Hoja1!L512:$N513,0)</f>
        <v>0</v>
      </c>
      <c r="M515">
        <f t="shared" si="16"/>
        <v>0</v>
      </c>
      <c r="N515" t="str">
        <f t="shared" si="17"/>
        <v/>
      </c>
      <c r="O515" t="str">
        <f>IF(N515="","",MAX(O$1:O514)+1)</f>
        <v/>
      </c>
    </row>
    <row r="516" spans="1:15" x14ac:dyDescent="0.25">
      <c r="A516">
        <f>IF(Hoja1!M513=1,Hoja1!A513,0)</f>
        <v>0</v>
      </c>
      <c r="B516" s="26" t="e">
        <f>VLOOKUP(Hoja1!B513,Data!$A$1:$B$500,2,0)</f>
        <v>#N/A</v>
      </c>
      <c r="C516" s="26">
        <f>Hoja1!C513</f>
        <v>0</v>
      </c>
      <c r="D516">
        <f>Hoja1!D513</f>
        <v>0</v>
      </c>
      <c r="E516" s="27">
        <f>IF(Hoja1!M513=1,Hoja1!E513,0)</f>
        <v>0</v>
      </c>
      <c r="F516" s="26" t="e">
        <f>VLOOKUP(Hoja1!F513,Data!$D$1:$E$500,2,0)</f>
        <v>#N/A</v>
      </c>
      <c r="G516" s="26">
        <f>Hoja1!G513</f>
        <v>0</v>
      </c>
      <c r="H516" s="26">
        <f>Hoja1!H513</f>
        <v>0</v>
      </c>
      <c r="I516">
        <f>Hoja1!I513</f>
        <v>0</v>
      </c>
      <c r="J516" t="e">
        <f>VLOOKUP(Hoja1!J513,Data!$G$1:$H$501,2,0)</f>
        <v>#N/A</v>
      </c>
      <c r="K516" s="21">
        <f>IF(Hoja1!M513=1,Hoja1!K513,0)</f>
        <v>0</v>
      </c>
      <c r="L516">
        <f>IF(Hoja1!M513=1,Hoja1!L513:$N514,0)</f>
        <v>0</v>
      </c>
      <c r="M516">
        <f t="shared" si="16"/>
        <v>0</v>
      </c>
      <c r="N516" t="str">
        <f t="shared" si="17"/>
        <v/>
      </c>
      <c r="O516" t="str">
        <f>IF(N516="","",MAX(O$1:O515)+1)</f>
        <v/>
      </c>
    </row>
    <row r="517" spans="1:15" x14ac:dyDescent="0.25">
      <c r="A517">
        <f>IF(Hoja1!M514=1,Hoja1!A514,0)</f>
        <v>0</v>
      </c>
      <c r="B517" s="26" t="e">
        <f>VLOOKUP(Hoja1!B514,Data!$A$1:$B$500,2,0)</f>
        <v>#N/A</v>
      </c>
      <c r="C517" s="26">
        <f>Hoja1!C514</f>
        <v>0</v>
      </c>
      <c r="D517">
        <f>Hoja1!D514</f>
        <v>0</v>
      </c>
      <c r="E517" s="27">
        <f>IF(Hoja1!M514=1,Hoja1!E514,0)</f>
        <v>0</v>
      </c>
      <c r="F517" s="26" t="e">
        <f>VLOOKUP(Hoja1!F514,Data!$D$1:$E$500,2,0)</f>
        <v>#N/A</v>
      </c>
      <c r="G517" s="26">
        <f>Hoja1!G514</f>
        <v>0</v>
      </c>
      <c r="H517" s="26">
        <f>Hoja1!H514</f>
        <v>0</v>
      </c>
      <c r="I517">
        <f>Hoja1!I514</f>
        <v>0</v>
      </c>
      <c r="J517" t="e">
        <f>VLOOKUP(Hoja1!J514,Data!$G$1:$H$501,2,0)</f>
        <v>#N/A</v>
      </c>
      <c r="K517" s="21">
        <f>IF(Hoja1!M514=1,Hoja1!K514,0)</f>
        <v>0</v>
      </c>
      <c r="L517">
        <f>IF(Hoja1!M514=1,Hoja1!L514:$N515,0)</f>
        <v>0</v>
      </c>
      <c r="M517">
        <f t="shared" ref="M517:M580" si="18">IF(A517&gt;0,1,0)</f>
        <v>0</v>
      </c>
      <c r="N517" t="str">
        <f t="shared" ref="N517:N580" si="19">IF(M517=0,"",M517)</f>
        <v/>
      </c>
      <c r="O517" t="str">
        <f>IF(N517="","",MAX(O$1:O516)+1)</f>
        <v/>
      </c>
    </row>
    <row r="518" spans="1:15" x14ac:dyDescent="0.25">
      <c r="A518">
        <f>IF(Hoja1!M515=1,Hoja1!A515,0)</f>
        <v>0</v>
      </c>
      <c r="B518" s="26" t="e">
        <f>VLOOKUP(Hoja1!B515,Data!$A$1:$B$500,2,0)</f>
        <v>#N/A</v>
      </c>
      <c r="C518" s="26">
        <f>Hoja1!C515</f>
        <v>0</v>
      </c>
      <c r="D518">
        <f>Hoja1!D515</f>
        <v>0</v>
      </c>
      <c r="E518" s="27">
        <f>IF(Hoja1!M515=1,Hoja1!E515,0)</f>
        <v>0</v>
      </c>
      <c r="F518" s="26" t="e">
        <f>VLOOKUP(Hoja1!F515,Data!$D$1:$E$500,2,0)</f>
        <v>#N/A</v>
      </c>
      <c r="G518" s="26">
        <f>Hoja1!G515</f>
        <v>0</v>
      </c>
      <c r="H518" s="26">
        <f>Hoja1!H515</f>
        <v>0</v>
      </c>
      <c r="I518">
        <f>Hoja1!I515</f>
        <v>0</v>
      </c>
      <c r="J518" t="e">
        <f>VLOOKUP(Hoja1!J515,Data!$G$1:$H$501,2,0)</f>
        <v>#N/A</v>
      </c>
      <c r="K518" s="21">
        <f>IF(Hoja1!M515=1,Hoja1!K515,0)</f>
        <v>0</v>
      </c>
      <c r="L518">
        <f>IF(Hoja1!M515=1,Hoja1!L515:$N516,0)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IF(Hoja1!M516=1,Hoja1!A516,0)</f>
        <v>0</v>
      </c>
      <c r="B519" s="26" t="e">
        <f>VLOOKUP(Hoja1!B516,Data!$A$1:$B$500,2,0)</f>
        <v>#N/A</v>
      </c>
      <c r="C519" s="26">
        <f>Hoja1!C516</f>
        <v>0</v>
      </c>
      <c r="D519">
        <f>Hoja1!D516</f>
        <v>0</v>
      </c>
      <c r="E519" s="27">
        <f>IF(Hoja1!M516=1,Hoja1!E516,0)</f>
        <v>0</v>
      </c>
      <c r="F519" s="26" t="e">
        <f>VLOOKUP(Hoja1!F516,Data!$D$1:$E$500,2,0)</f>
        <v>#N/A</v>
      </c>
      <c r="G519" s="26">
        <f>Hoja1!G516</f>
        <v>0</v>
      </c>
      <c r="H519" s="26">
        <f>Hoja1!H516</f>
        <v>0</v>
      </c>
      <c r="I519">
        <f>Hoja1!I516</f>
        <v>0</v>
      </c>
      <c r="J519" t="e">
        <f>VLOOKUP(Hoja1!J516,Data!$G$1:$H$501,2,0)</f>
        <v>#N/A</v>
      </c>
      <c r="K519" s="21">
        <f>IF(Hoja1!M516=1,Hoja1!K516,0)</f>
        <v>0</v>
      </c>
      <c r="L519">
        <f>IF(Hoja1!M516=1,Hoja1!L516:$N517,0)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25">
      <c r="A520">
        <f>IF(Hoja1!M517=1,Hoja1!A517,0)</f>
        <v>0</v>
      </c>
      <c r="B520" s="26" t="e">
        <f>VLOOKUP(Hoja1!B517,Data!$A$1:$B$500,2,0)</f>
        <v>#N/A</v>
      </c>
      <c r="C520" s="26">
        <f>Hoja1!C517</f>
        <v>0</v>
      </c>
      <c r="D520">
        <f>Hoja1!D517</f>
        <v>0</v>
      </c>
      <c r="E520" s="27">
        <f>IF(Hoja1!M517=1,Hoja1!E517,0)</f>
        <v>0</v>
      </c>
      <c r="F520" s="26" t="e">
        <f>VLOOKUP(Hoja1!F517,Data!$D$1:$E$500,2,0)</f>
        <v>#N/A</v>
      </c>
      <c r="G520" s="26">
        <f>Hoja1!G517</f>
        <v>0</v>
      </c>
      <c r="H520" s="26">
        <f>Hoja1!H517</f>
        <v>0</v>
      </c>
      <c r="I520">
        <f>Hoja1!I517</f>
        <v>0</v>
      </c>
      <c r="J520" t="e">
        <f>VLOOKUP(Hoja1!J517,Data!$G$1:$H$501,2,0)</f>
        <v>#N/A</v>
      </c>
      <c r="K520" s="21">
        <f>IF(Hoja1!M517=1,Hoja1!K517,0)</f>
        <v>0</v>
      </c>
      <c r="L520">
        <f>IF(Hoja1!M517=1,Hoja1!L517:$N518,0)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25">
      <c r="A521">
        <f>IF(Hoja1!M518=1,Hoja1!A518,0)</f>
        <v>0</v>
      </c>
      <c r="B521" s="26" t="e">
        <f>VLOOKUP(Hoja1!B518,Data!$A$1:$B$500,2,0)</f>
        <v>#N/A</v>
      </c>
      <c r="C521" s="26">
        <f>Hoja1!C518</f>
        <v>0</v>
      </c>
      <c r="D521">
        <f>Hoja1!D518</f>
        <v>0</v>
      </c>
      <c r="E521" s="27">
        <f>IF(Hoja1!M518=1,Hoja1!E518,0)</f>
        <v>0</v>
      </c>
      <c r="F521" s="26" t="e">
        <f>VLOOKUP(Hoja1!F518,Data!$D$1:$E$500,2,0)</f>
        <v>#N/A</v>
      </c>
      <c r="G521" s="26">
        <f>Hoja1!G518</f>
        <v>0</v>
      </c>
      <c r="H521" s="26">
        <f>Hoja1!H518</f>
        <v>0</v>
      </c>
      <c r="I521">
        <f>Hoja1!I518</f>
        <v>0</v>
      </c>
      <c r="J521" t="e">
        <f>VLOOKUP(Hoja1!J518,Data!$G$1:$H$501,2,0)</f>
        <v>#N/A</v>
      </c>
      <c r="K521" s="21">
        <f>IF(Hoja1!M518=1,Hoja1!K518,0)</f>
        <v>0</v>
      </c>
      <c r="L521">
        <f>IF(Hoja1!M518=1,Hoja1!L518:$N519,0)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25">
      <c r="A522">
        <f>IF(Hoja1!M519=1,Hoja1!A519,0)</f>
        <v>0</v>
      </c>
      <c r="B522" s="26" t="e">
        <f>VLOOKUP(Hoja1!B519,Data!$A$1:$B$500,2,0)</f>
        <v>#N/A</v>
      </c>
      <c r="C522" s="26">
        <f>Hoja1!C519</f>
        <v>0</v>
      </c>
      <c r="D522">
        <f>Hoja1!D519</f>
        <v>0</v>
      </c>
      <c r="E522" s="27">
        <f>IF(Hoja1!M519=1,Hoja1!E519,0)</f>
        <v>0</v>
      </c>
      <c r="F522" s="26" t="e">
        <f>VLOOKUP(Hoja1!F519,Data!$D$1:$E$500,2,0)</f>
        <v>#N/A</v>
      </c>
      <c r="G522" s="26">
        <f>Hoja1!G519</f>
        <v>0</v>
      </c>
      <c r="H522" s="26">
        <f>Hoja1!H519</f>
        <v>0</v>
      </c>
      <c r="I522">
        <f>Hoja1!I519</f>
        <v>0</v>
      </c>
      <c r="J522" t="e">
        <f>VLOOKUP(Hoja1!J519,Data!$G$1:$H$501,2,0)</f>
        <v>#N/A</v>
      </c>
      <c r="K522" s="21">
        <f>IF(Hoja1!M519=1,Hoja1!K519,0)</f>
        <v>0</v>
      </c>
      <c r="L522">
        <f>IF(Hoja1!M519=1,Hoja1!L519:$N520,0)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25">
      <c r="A523">
        <f>IF(Hoja1!M520=1,Hoja1!A520,0)</f>
        <v>0</v>
      </c>
      <c r="B523" s="26" t="e">
        <f>VLOOKUP(Hoja1!B520,Data!$A$1:$B$500,2,0)</f>
        <v>#N/A</v>
      </c>
      <c r="C523" s="26">
        <f>Hoja1!C520</f>
        <v>0</v>
      </c>
      <c r="D523">
        <f>Hoja1!D520</f>
        <v>0</v>
      </c>
      <c r="E523" s="27">
        <f>IF(Hoja1!M520=1,Hoja1!E520,0)</f>
        <v>0</v>
      </c>
      <c r="F523" s="26" t="e">
        <f>VLOOKUP(Hoja1!F520,Data!$D$1:$E$500,2,0)</f>
        <v>#N/A</v>
      </c>
      <c r="G523" s="26">
        <f>Hoja1!G520</f>
        <v>0</v>
      </c>
      <c r="H523" s="26">
        <f>Hoja1!H520</f>
        <v>0</v>
      </c>
      <c r="I523">
        <f>Hoja1!I520</f>
        <v>0</v>
      </c>
      <c r="J523" t="e">
        <f>VLOOKUP(Hoja1!J520,Data!$G$1:$H$501,2,0)</f>
        <v>#N/A</v>
      </c>
      <c r="K523" s="21">
        <f>IF(Hoja1!M520=1,Hoja1!K520,0)</f>
        <v>0</v>
      </c>
      <c r="L523">
        <f>IF(Hoja1!M520=1,Hoja1!L520:$N521,0)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25">
      <c r="A524">
        <f>IF(Hoja1!M521=1,Hoja1!A521,0)</f>
        <v>0</v>
      </c>
      <c r="B524" s="26" t="e">
        <f>VLOOKUP(Hoja1!B521,Data!$A$1:$B$500,2,0)</f>
        <v>#N/A</v>
      </c>
      <c r="C524" s="26">
        <f>Hoja1!C521</f>
        <v>0</v>
      </c>
      <c r="D524">
        <f>Hoja1!D521</f>
        <v>0</v>
      </c>
      <c r="E524" s="27">
        <f>IF(Hoja1!M521=1,Hoja1!E521,0)</f>
        <v>0</v>
      </c>
      <c r="F524" s="26" t="e">
        <f>VLOOKUP(Hoja1!F521,Data!$D$1:$E$500,2,0)</f>
        <v>#N/A</v>
      </c>
      <c r="G524" s="26">
        <f>Hoja1!G521</f>
        <v>0</v>
      </c>
      <c r="H524" s="26">
        <f>Hoja1!H521</f>
        <v>0</v>
      </c>
      <c r="I524">
        <f>Hoja1!I521</f>
        <v>0</v>
      </c>
      <c r="J524" t="e">
        <f>VLOOKUP(Hoja1!J521,Data!$G$1:$H$501,2,0)</f>
        <v>#N/A</v>
      </c>
      <c r="K524" s="21">
        <f>IF(Hoja1!M521=1,Hoja1!K521,0)</f>
        <v>0</v>
      </c>
      <c r="L524">
        <f>IF(Hoja1!M521=1,Hoja1!L521:$N522,0)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25">
      <c r="A525">
        <f>IF(Hoja1!M522=1,Hoja1!A522,0)</f>
        <v>0</v>
      </c>
      <c r="B525" s="26" t="e">
        <f>VLOOKUP(Hoja1!B522,Data!$A$1:$B$500,2,0)</f>
        <v>#N/A</v>
      </c>
      <c r="C525" s="26">
        <f>Hoja1!C522</f>
        <v>0</v>
      </c>
      <c r="D525">
        <f>Hoja1!D522</f>
        <v>0</v>
      </c>
      <c r="E525" s="27">
        <f>IF(Hoja1!M522=1,Hoja1!E522,0)</f>
        <v>0</v>
      </c>
      <c r="F525" s="26" t="e">
        <f>VLOOKUP(Hoja1!F522,Data!$D$1:$E$500,2,0)</f>
        <v>#N/A</v>
      </c>
      <c r="G525" s="26">
        <f>Hoja1!G522</f>
        <v>0</v>
      </c>
      <c r="H525" s="26">
        <f>Hoja1!H522</f>
        <v>0</v>
      </c>
      <c r="I525">
        <f>Hoja1!I522</f>
        <v>0</v>
      </c>
      <c r="J525" t="e">
        <f>VLOOKUP(Hoja1!J522,Data!$G$1:$H$501,2,0)</f>
        <v>#N/A</v>
      </c>
      <c r="K525" s="21">
        <f>IF(Hoja1!M522=1,Hoja1!K522,0)</f>
        <v>0</v>
      </c>
      <c r="L525">
        <f>IF(Hoja1!M522=1,Hoja1!L522:$N523,0)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25">
      <c r="A526">
        <f>IF(Hoja1!M523=1,Hoja1!A523,0)</f>
        <v>0</v>
      </c>
      <c r="B526" s="26" t="e">
        <f>VLOOKUP(Hoja1!B523,Data!$A$1:$B$500,2,0)</f>
        <v>#N/A</v>
      </c>
      <c r="C526" s="26">
        <f>Hoja1!C523</f>
        <v>0</v>
      </c>
      <c r="D526">
        <f>Hoja1!D523</f>
        <v>0</v>
      </c>
      <c r="E526" s="27">
        <f>IF(Hoja1!M523=1,Hoja1!E523,0)</f>
        <v>0</v>
      </c>
      <c r="F526" s="26" t="e">
        <f>VLOOKUP(Hoja1!F523,Data!$D$1:$E$500,2,0)</f>
        <v>#N/A</v>
      </c>
      <c r="G526" s="26">
        <f>Hoja1!G523</f>
        <v>0</v>
      </c>
      <c r="H526" s="26">
        <f>Hoja1!H523</f>
        <v>0</v>
      </c>
      <c r="I526">
        <f>Hoja1!I523</f>
        <v>0</v>
      </c>
      <c r="J526" t="e">
        <f>VLOOKUP(Hoja1!J523,Data!$G$1:$H$501,2,0)</f>
        <v>#N/A</v>
      </c>
      <c r="K526" s="21">
        <f>IF(Hoja1!M523=1,Hoja1!K523,0)</f>
        <v>0</v>
      </c>
      <c r="L526">
        <f>IF(Hoja1!M523=1,Hoja1!L523:$N524,0)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25">
      <c r="A527">
        <f>IF(Hoja1!M524=1,Hoja1!A524,0)</f>
        <v>0</v>
      </c>
      <c r="B527" s="26" t="e">
        <f>VLOOKUP(Hoja1!B524,Data!$A$1:$B$500,2,0)</f>
        <v>#N/A</v>
      </c>
      <c r="C527" s="26">
        <f>Hoja1!C524</f>
        <v>0</v>
      </c>
      <c r="D527">
        <f>Hoja1!D524</f>
        <v>0</v>
      </c>
      <c r="E527" s="27">
        <f>IF(Hoja1!M524=1,Hoja1!E524,0)</f>
        <v>0</v>
      </c>
      <c r="F527" s="26" t="e">
        <f>VLOOKUP(Hoja1!F524,Data!$D$1:$E$500,2,0)</f>
        <v>#N/A</v>
      </c>
      <c r="G527" s="26">
        <f>Hoja1!G524</f>
        <v>0</v>
      </c>
      <c r="H527" s="26">
        <f>Hoja1!H524</f>
        <v>0</v>
      </c>
      <c r="I527">
        <f>Hoja1!I524</f>
        <v>0</v>
      </c>
      <c r="J527" t="e">
        <f>VLOOKUP(Hoja1!J524,Data!$G$1:$H$501,2,0)</f>
        <v>#N/A</v>
      </c>
      <c r="K527" s="21">
        <f>IF(Hoja1!M524=1,Hoja1!K524,0)</f>
        <v>0</v>
      </c>
      <c r="L527">
        <f>IF(Hoja1!M524=1,Hoja1!L524:$N525,0)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25">
      <c r="A528">
        <f>IF(Hoja1!M525=1,Hoja1!A525,0)</f>
        <v>0</v>
      </c>
      <c r="B528" s="26" t="e">
        <f>VLOOKUP(Hoja1!B525,Data!$A$1:$B$500,2,0)</f>
        <v>#N/A</v>
      </c>
      <c r="C528" s="26">
        <f>Hoja1!C525</f>
        <v>0</v>
      </c>
      <c r="D528">
        <f>Hoja1!D525</f>
        <v>0</v>
      </c>
      <c r="E528" s="27">
        <f>IF(Hoja1!M525=1,Hoja1!E525,0)</f>
        <v>0</v>
      </c>
      <c r="F528" s="26" t="e">
        <f>VLOOKUP(Hoja1!F525,Data!$D$1:$E$500,2,0)</f>
        <v>#N/A</v>
      </c>
      <c r="G528" s="26">
        <f>Hoja1!G525</f>
        <v>0</v>
      </c>
      <c r="H528" s="26">
        <f>Hoja1!H525</f>
        <v>0</v>
      </c>
      <c r="I528">
        <f>Hoja1!I525</f>
        <v>0</v>
      </c>
      <c r="J528" t="e">
        <f>VLOOKUP(Hoja1!J525,Data!$G$1:$H$501,2,0)</f>
        <v>#N/A</v>
      </c>
      <c r="K528" s="21">
        <f>IF(Hoja1!M525=1,Hoja1!K525,0)</f>
        <v>0</v>
      </c>
      <c r="L528">
        <f>IF(Hoja1!M525=1,Hoja1!L525:$N526,0)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25">
      <c r="A529">
        <f>IF(Hoja1!M526=1,Hoja1!A526,0)</f>
        <v>0</v>
      </c>
      <c r="B529" s="26" t="e">
        <f>VLOOKUP(Hoja1!B526,Data!$A$1:$B$500,2,0)</f>
        <v>#N/A</v>
      </c>
      <c r="C529" s="26">
        <f>Hoja1!C526</f>
        <v>0</v>
      </c>
      <c r="D529">
        <f>Hoja1!D526</f>
        <v>0</v>
      </c>
      <c r="E529" s="27">
        <f>IF(Hoja1!M526=1,Hoja1!E526,0)</f>
        <v>0</v>
      </c>
      <c r="F529" s="26" t="e">
        <f>VLOOKUP(Hoja1!F526,Data!$D$1:$E$500,2,0)</f>
        <v>#N/A</v>
      </c>
      <c r="G529" s="26">
        <f>Hoja1!G526</f>
        <v>0</v>
      </c>
      <c r="H529" s="26">
        <f>Hoja1!H526</f>
        <v>0</v>
      </c>
      <c r="I529">
        <f>Hoja1!I526</f>
        <v>0</v>
      </c>
      <c r="J529" t="e">
        <f>VLOOKUP(Hoja1!J526,Data!$G$1:$H$501,2,0)</f>
        <v>#N/A</v>
      </c>
      <c r="K529" s="21">
        <f>IF(Hoja1!M526=1,Hoja1!K526,0)</f>
        <v>0</v>
      </c>
      <c r="L529">
        <f>IF(Hoja1!M526=1,Hoja1!L526:$N527,0)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25">
      <c r="A530">
        <f>IF(Hoja1!M527=1,Hoja1!A527,0)</f>
        <v>0</v>
      </c>
      <c r="B530" s="26" t="e">
        <f>VLOOKUP(Hoja1!B527,Data!$A$1:$B$500,2,0)</f>
        <v>#N/A</v>
      </c>
      <c r="C530" s="26">
        <f>Hoja1!C527</f>
        <v>0</v>
      </c>
      <c r="D530">
        <f>Hoja1!D527</f>
        <v>0</v>
      </c>
      <c r="E530" s="27">
        <f>IF(Hoja1!M527=1,Hoja1!E527,0)</f>
        <v>0</v>
      </c>
      <c r="F530" s="26" t="e">
        <f>VLOOKUP(Hoja1!F527,Data!$D$1:$E$500,2,0)</f>
        <v>#N/A</v>
      </c>
      <c r="G530" s="26">
        <f>Hoja1!G527</f>
        <v>0</v>
      </c>
      <c r="H530" s="26">
        <f>Hoja1!H527</f>
        <v>0</v>
      </c>
      <c r="I530">
        <f>Hoja1!I527</f>
        <v>0</v>
      </c>
      <c r="J530" t="e">
        <f>VLOOKUP(Hoja1!J527,Data!$G$1:$H$501,2,0)</f>
        <v>#N/A</v>
      </c>
      <c r="K530" s="21">
        <f>IF(Hoja1!M527=1,Hoja1!K527,0)</f>
        <v>0</v>
      </c>
      <c r="L530">
        <f>IF(Hoja1!M527=1,Hoja1!L527:$N528,0)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25">
      <c r="A531">
        <f>IF(Hoja1!M528=1,Hoja1!A528,0)</f>
        <v>0</v>
      </c>
      <c r="B531" s="26" t="e">
        <f>VLOOKUP(Hoja1!B528,Data!$A$1:$B$500,2,0)</f>
        <v>#N/A</v>
      </c>
      <c r="C531" s="26">
        <f>Hoja1!C528</f>
        <v>0</v>
      </c>
      <c r="D531">
        <f>Hoja1!D528</f>
        <v>0</v>
      </c>
      <c r="E531" s="27">
        <f>IF(Hoja1!M528=1,Hoja1!E528,0)</f>
        <v>0</v>
      </c>
      <c r="F531" s="26" t="e">
        <f>VLOOKUP(Hoja1!F528,Data!$D$1:$E$500,2,0)</f>
        <v>#N/A</v>
      </c>
      <c r="G531" s="26">
        <f>Hoja1!G528</f>
        <v>0</v>
      </c>
      <c r="H531" s="26">
        <f>Hoja1!H528</f>
        <v>0</v>
      </c>
      <c r="I531">
        <f>Hoja1!I528</f>
        <v>0</v>
      </c>
      <c r="J531" t="e">
        <f>VLOOKUP(Hoja1!J528,Data!$G$1:$H$501,2,0)</f>
        <v>#N/A</v>
      </c>
      <c r="K531" s="21">
        <f>IF(Hoja1!M528=1,Hoja1!K528,0)</f>
        <v>0</v>
      </c>
      <c r="L531">
        <f>IF(Hoja1!M528=1,Hoja1!L528:$N529,0)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25">
      <c r="A532">
        <f>IF(Hoja1!M529=1,Hoja1!A529,0)</f>
        <v>0</v>
      </c>
      <c r="B532" s="26" t="e">
        <f>VLOOKUP(Hoja1!B529,Data!$A$1:$B$500,2,0)</f>
        <v>#N/A</v>
      </c>
      <c r="C532" s="26">
        <f>Hoja1!C529</f>
        <v>0</v>
      </c>
      <c r="D532">
        <f>Hoja1!D529</f>
        <v>0</v>
      </c>
      <c r="E532" s="27">
        <f>IF(Hoja1!M529=1,Hoja1!E529,0)</f>
        <v>0</v>
      </c>
      <c r="F532" s="26" t="e">
        <f>VLOOKUP(Hoja1!F529,Data!$D$1:$E$500,2,0)</f>
        <v>#N/A</v>
      </c>
      <c r="G532" s="26">
        <f>Hoja1!G529</f>
        <v>0</v>
      </c>
      <c r="H532" s="26">
        <f>Hoja1!H529</f>
        <v>0</v>
      </c>
      <c r="I532">
        <f>Hoja1!I529</f>
        <v>0</v>
      </c>
      <c r="J532" t="e">
        <f>VLOOKUP(Hoja1!J529,Data!$G$1:$H$501,2,0)</f>
        <v>#N/A</v>
      </c>
      <c r="K532" s="21">
        <f>IF(Hoja1!M529=1,Hoja1!K529,0)</f>
        <v>0</v>
      </c>
      <c r="L532">
        <f>IF(Hoja1!M529=1,Hoja1!L529:$N530,0)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25">
      <c r="A533">
        <f>IF(Hoja1!M530=1,Hoja1!A530,0)</f>
        <v>0</v>
      </c>
      <c r="B533" s="26" t="e">
        <f>VLOOKUP(Hoja1!B530,Data!$A$1:$B$500,2,0)</f>
        <v>#N/A</v>
      </c>
      <c r="C533" s="26">
        <f>Hoja1!C530</f>
        <v>0</v>
      </c>
      <c r="D533">
        <f>Hoja1!D530</f>
        <v>0</v>
      </c>
      <c r="E533" s="27">
        <f>IF(Hoja1!M530=1,Hoja1!E530,0)</f>
        <v>0</v>
      </c>
      <c r="F533" s="26" t="e">
        <f>VLOOKUP(Hoja1!F530,Data!$D$1:$E$500,2,0)</f>
        <v>#N/A</v>
      </c>
      <c r="G533" s="26">
        <f>Hoja1!G530</f>
        <v>0</v>
      </c>
      <c r="H533" s="26">
        <f>Hoja1!H530</f>
        <v>0</v>
      </c>
      <c r="I533">
        <f>Hoja1!I530</f>
        <v>0</v>
      </c>
      <c r="J533" t="e">
        <f>VLOOKUP(Hoja1!J530,Data!$G$1:$H$501,2,0)</f>
        <v>#N/A</v>
      </c>
      <c r="K533" s="21">
        <f>IF(Hoja1!M530=1,Hoja1!K530,0)</f>
        <v>0</v>
      </c>
      <c r="L533">
        <f>IF(Hoja1!M530=1,Hoja1!L530:$N531,0)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25">
      <c r="A534">
        <f>IF(Hoja1!M531=1,Hoja1!A531,0)</f>
        <v>0</v>
      </c>
      <c r="B534" s="26" t="e">
        <f>VLOOKUP(Hoja1!B531,Data!$A$1:$B$500,2,0)</f>
        <v>#N/A</v>
      </c>
      <c r="C534" s="26">
        <f>Hoja1!C531</f>
        <v>0</v>
      </c>
      <c r="D534">
        <f>Hoja1!D531</f>
        <v>0</v>
      </c>
      <c r="E534" s="27">
        <f>IF(Hoja1!M531=1,Hoja1!E531,0)</f>
        <v>0</v>
      </c>
      <c r="F534" s="26" t="e">
        <f>VLOOKUP(Hoja1!F531,Data!$D$1:$E$500,2,0)</f>
        <v>#N/A</v>
      </c>
      <c r="G534" s="26">
        <f>Hoja1!G531</f>
        <v>0</v>
      </c>
      <c r="H534" s="26">
        <f>Hoja1!H531</f>
        <v>0</v>
      </c>
      <c r="I534">
        <f>Hoja1!I531</f>
        <v>0</v>
      </c>
      <c r="J534" t="e">
        <f>VLOOKUP(Hoja1!J531,Data!$G$1:$H$501,2,0)</f>
        <v>#N/A</v>
      </c>
      <c r="K534" s="21">
        <f>IF(Hoja1!M531=1,Hoja1!K531,0)</f>
        <v>0</v>
      </c>
      <c r="L534">
        <f>IF(Hoja1!M531=1,Hoja1!L531:$N532,0)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25">
      <c r="A535">
        <f>IF(Hoja1!M532=1,Hoja1!A532,0)</f>
        <v>0</v>
      </c>
      <c r="B535" s="26" t="e">
        <f>VLOOKUP(Hoja1!B532,Data!$A$1:$B$500,2,0)</f>
        <v>#N/A</v>
      </c>
      <c r="C535" s="26">
        <f>Hoja1!C532</f>
        <v>0</v>
      </c>
      <c r="D535">
        <f>Hoja1!D532</f>
        <v>0</v>
      </c>
      <c r="E535" s="27">
        <f>IF(Hoja1!M532=1,Hoja1!E532,0)</f>
        <v>0</v>
      </c>
      <c r="F535" s="26" t="e">
        <f>VLOOKUP(Hoja1!F532,Data!$D$1:$E$500,2,0)</f>
        <v>#N/A</v>
      </c>
      <c r="G535" s="26">
        <f>Hoja1!G532</f>
        <v>0</v>
      </c>
      <c r="H535" s="26">
        <f>Hoja1!H532</f>
        <v>0</v>
      </c>
      <c r="I535">
        <f>Hoja1!I532</f>
        <v>0</v>
      </c>
      <c r="J535" t="e">
        <f>VLOOKUP(Hoja1!J532,Data!$G$1:$H$501,2,0)</f>
        <v>#N/A</v>
      </c>
      <c r="K535" s="21">
        <f>IF(Hoja1!M532=1,Hoja1!K532,0)</f>
        <v>0</v>
      </c>
      <c r="L535">
        <f>IF(Hoja1!M532=1,Hoja1!L532:$N533,0)</f>
        <v>0</v>
      </c>
      <c r="M535">
        <f t="shared" si="18"/>
        <v>0</v>
      </c>
      <c r="N535" t="str">
        <f t="shared" si="19"/>
        <v/>
      </c>
      <c r="O535" t="str">
        <f>IF(N535="","",MAX(O$1:O534)+1)</f>
        <v/>
      </c>
    </row>
    <row r="536" spans="1:15" x14ac:dyDescent="0.25">
      <c r="A536">
        <f>IF(Hoja1!M533=1,Hoja1!A533,0)</f>
        <v>0</v>
      </c>
      <c r="B536" s="26" t="e">
        <f>VLOOKUP(Hoja1!B533,Data!$A$1:$B$500,2,0)</f>
        <v>#N/A</v>
      </c>
      <c r="C536" s="26">
        <f>Hoja1!C533</f>
        <v>0</v>
      </c>
      <c r="D536">
        <f>Hoja1!D533</f>
        <v>0</v>
      </c>
      <c r="E536" s="27">
        <f>IF(Hoja1!M533=1,Hoja1!E533,0)</f>
        <v>0</v>
      </c>
      <c r="F536" s="26" t="e">
        <f>VLOOKUP(Hoja1!F533,Data!$D$1:$E$500,2,0)</f>
        <v>#N/A</v>
      </c>
      <c r="G536" s="26">
        <f>Hoja1!G533</f>
        <v>0</v>
      </c>
      <c r="H536" s="26">
        <f>Hoja1!H533</f>
        <v>0</v>
      </c>
      <c r="I536">
        <f>Hoja1!I533</f>
        <v>0</v>
      </c>
      <c r="J536" t="e">
        <f>VLOOKUP(Hoja1!J533,Data!$G$1:$H$501,2,0)</f>
        <v>#N/A</v>
      </c>
      <c r="K536" s="21">
        <f>IF(Hoja1!M533=1,Hoja1!K533,0)</f>
        <v>0</v>
      </c>
      <c r="L536">
        <f>IF(Hoja1!M533=1,Hoja1!L533:$N534,0)</f>
        <v>0</v>
      </c>
      <c r="M536">
        <f t="shared" si="18"/>
        <v>0</v>
      </c>
      <c r="N536" t="str">
        <f t="shared" si="19"/>
        <v/>
      </c>
      <c r="O536" t="str">
        <f>IF(N536="","",MAX(O$1:O535)+1)</f>
        <v/>
      </c>
    </row>
    <row r="537" spans="1:15" x14ac:dyDescent="0.25">
      <c r="A537">
        <f>IF(Hoja1!M534=1,Hoja1!A534,0)</f>
        <v>0</v>
      </c>
      <c r="B537" s="26" t="e">
        <f>VLOOKUP(Hoja1!B534,Data!$A$1:$B$500,2,0)</f>
        <v>#N/A</v>
      </c>
      <c r="C537" s="26">
        <f>Hoja1!C534</f>
        <v>0</v>
      </c>
      <c r="D537">
        <f>Hoja1!D534</f>
        <v>0</v>
      </c>
      <c r="E537" s="27">
        <f>IF(Hoja1!M534=1,Hoja1!E534,0)</f>
        <v>0</v>
      </c>
      <c r="F537" s="26" t="e">
        <f>VLOOKUP(Hoja1!F534,Data!$D$1:$E$500,2,0)</f>
        <v>#N/A</v>
      </c>
      <c r="G537" s="26">
        <f>Hoja1!G534</f>
        <v>0</v>
      </c>
      <c r="H537" s="26">
        <f>Hoja1!H534</f>
        <v>0</v>
      </c>
      <c r="I537">
        <f>Hoja1!I534</f>
        <v>0</v>
      </c>
      <c r="J537" t="e">
        <f>VLOOKUP(Hoja1!J534,Data!$G$1:$H$501,2,0)</f>
        <v>#N/A</v>
      </c>
      <c r="K537" s="21">
        <f>IF(Hoja1!M534=1,Hoja1!K534,0)</f>
        <v>0</v>
      </c>
      <c r="L537">
        <f>IF(Hoja1!M534=1,Hoja1!L534:$N535,0)</f>
        <v>0</v>
      </c>
      <c r="M537">
        <f t="shared" si="18"/>
        <v>0</v>
      </c>
      <c r="N537" t="str">
        <f t="shared" si="19"/>
        <v/>
      </c>
      <c r="O537" t="str">
        <f>IF(N537="","",MAX(O$1:O536)+1)</f>
        <v/>
      </c>
    </row>
    <row r="538" spans="1:15" x14ac:dyDescent="0.25">
      <c r="A538">
        <f>IF(Hoja1!M535=1,Hoja1!A535,0)</f>
        <v>0</v>
      </c>
      <c r="B538" s="26" t="e">
        <f>VLOOKUP(Hoja1!B535,Data!$A$1:$B$500,2,0)</f>
        <v>#N/A</v>
      </c>
      <c r="C538" s="26">
        <f>Hoja1!C535</f>
        <v>0</v>
      </c>
      <c r="D538">
        <f>Hoja1!D535</f>
        <v>0</v>
      </c>
      <c r="E538" s="27">
        <f>IF(Hoja1!M535=1,Hoja1!E535,0)</f>
        <v>0</v>
      </c>
      <c r="F538" s="26" t="e">
        <f>VLOOKUP(Hoja1!F535,Data!$D$1:$E$500,2,0)</f>
        <v>#N/A</v>
      </c>
      <c r="G538" s="26">
        <f>Hoja1!G535</f>
        <v>0</v>
      </c>
      <c r="H538" s="26">
        <f>Hoja1!H535</f>
        <v>0</v>
      </c>
      <c r="I538">
        <f>Hoja1!I535</f>
        <v>0</v>
      </c>
      <c r="J538" t="e">
        <f>VLOOKUP(Hoja1!J535,Data!$G$1:$H$501,2,0)</f>
        <v>#N/A</v>
      </c>
      <c r="K538" s="21">
        <f>IF(Hoja1!M535=1,Hoja1!K535,0)</f>
        <v>0</v>
      </c>
      <c r="L538">
        <f>IF(Hoja1!M535=1,Hoja1!L535:$N536,0)</f>
        <v>0</v>
      </c>
      <c r="M538">
        <f t="shared" si="18"/>
        <v>0</v>
      </c>
      <c r="N538" t="str">
        <f t="shared" si="19"/>
        <v/>
      </c>
      <c r="O538" t="str">
        <f>IF(N538="","",MAX(O$1:O537)+1)</f>
        <v/>
      </c>
    </row>
    <row r="539" spans="1:15" x14ac:dyDescent="0.25">
      <c r="A539">
        <f>IF(Hoja1!M536=1,Hoja1!A536,0)</f>
        <v>0</v>
      </c>
      <c r="B539" s="26" t="e">
        <f>VLOOKUP(Hoja1!B536,Data!$A$1:$B$500,2,0)</f>
        <v>#N/A</v>
      </c>
      <c r="C539" s="26">
        <f>Hoja1!C536</f>
        <v>0</v>
      </c>
      <c r="D539">
        <f>Hoja1!D536</f>
        <v>0</v>
      </c>
      <c r="E539" s="27">
        <f>IF(Hoja1!M536=1,Hoja1!E536,0)</f>
        <v>0</v>
      </c>
      <c r="F539" s="26" t="e">
        <f>VLOOKUP(Hoja1!F536,Data!$D$1:$E$500,2,0)</f>
        <v>#N/A</v>
      </c>
      <c r="G539" s="26">
        <f>Hoja1!G536</f>
        <v>0</v>
      </c>
      <c r="H539" s="26">
        <f>Hoja1!H536</f>
        <v>0</v>
      </c>
      <c r="I539">
        <f>Hoja1!I536</f>
        <v>0</v>
      </c>
      <c r="J539" t="e">
        <f>VLOOKUP(Hoja1!J536,Data!$G$1:$H$501,2,0)</f>
        <v>#N/A</v>
      </c>
      <c r="K539" s="21">
        <f>IF(Hoja1!M536=1,Hoja1!K536,0)</f>
        <v>0</v>
      </c>
      <c r="L539">
        <f>IF(Hoja1!M536=1,Hoja1!L536:$N537,0)</f>
        <v>0</v>
      </c>
      <c r="M539">
        <f t="shared" si="18"/>
        <v>0</v>
      </c>
      <c r="N539" t="str">
        <f t="shared" si="19"/>
        <v/>
      </c>
      <c r="O539" t="str">
        <f>IF(N539="","",MAX(O$1:O538)+1)</f>
        <v/>
      </c>
    </row>
    <row r="540" spans="1:15" x14ac:dyDescent="0.25">
      <c r="A540">
        <f>IF(Hoja1!M537=1,Hoja1!A537,0)</f>
        <v>0</v>
      </c>
      <c r="B540" s="26" t="e">
        <f>VLOOKUP(Hoja1!B537,Data!$A$1:$B$500,2,0)</f>
        <v>#N/A</v>
      </c>
      <c r="C540" s="26">
        <f>Hoja1!C537</f>
        <v>0</v>
      </c>
      <c r="D540">
        <f>Hoja1!D537</f>
        <v>0</v>
      </c>
      <c r="E540" s="27">
        <f>IF(Hoja1!M537=1,Hoja1!E537,0)</f>
        <v>0</v>
      </c>
      <c r="F540" s="26" t="e">
        <f>VLOOKUP(Hoja1!F537,Data!$D$1:$E$500,2,0)</f>
        <v>#N/A</v>
      </c>
      <c r="G540" s="26">
        <f>Hoja1!G537</f>
        <v>0</v>
      </c>
      <c r="H540" s="26">
        <f>Hoja1!H537</f>
        <v>0</v>
      </c>
      <c r="I540">
        <f>Hoja1!I537</f>
        <v>0</v>
      </c>
      <c r="J540" t="e">
        <f>VLOOKUP(Hoja1!J537,Data!$G$1:$H$501,2,0)</f>
        <v>#N/A</v>
      </c>
      <c r="K540" s="21">
        <f>IF(Hoja1!M537=1,Hoja1!K537,0)</f>
        <v>0</v>
      </c>
      <c r="L540">
        <f>IF(Hoja1!M537=1,Hoja1!L537:$N538,0)</f>
        <v>0</v>
      </c>
      <c r="M540">
        <f t="shared" si="18"/>
        <v>0</v>
      </c>
      <c r="N540" t="str">
        <f t="shared" si="19"/>
        <v/>
      </c>
      <c r="O540" t="str">
        <f>IF(N540="","",MAX(O$1:O539)+1)</f>
        <v/>
      </c>
    </row>
    <row r="541" spans="1:15" x14ac:dyDescent="0.25">
      <c r="A541">
        <f>IF(Hoja1!M538=1,Hoja1!A538,0)</f>
        <v>0</v>
      </c>
      <c r="B541" s="26" t="e">
        <f>VLOOKUP(Hoja1!B538,Data!$A$1:$B$500,2,0)</f>
        <v>#N/A</v>
      </c>
      <c r="C541" s="26">
        <f>Hoja1!C538</f>
        <v>0</v>
      </c>
      <c r="D541">
        <f>Hoja1!D538</f>
        <v>0</v>
      </c>
      <c r="E541" s="27">
        <f>IF(Hoja1!M538=1,Hoja1!E538,0)</f>
        <v>0</v>
      </c>
      <c r="F541" s="26" t="e">
        <f>VLOOKUP(Hoja1!F538,Data!$D$1:$E$500,2,0)</f>
        <v>#N/A</v>
      </c>
      <c r="G541" s="26">
        <f>Hoja1!G538</f>
        <v>0</v>
      </c>
      <c r="H541" s="26">
        <f>Hoja1!H538</f>
        <v>0</v>
      </c>
      <c r="I541">
        <f>Hoja1!I538</f>
        <v>0</v>
      </c>
      <c r="J541" t="e">
        <f>VLOOKUP(Hoja1!J538,Data!$G$1:$H$501,2,0)</f>
        <v>#N/A</v>
      </c>
      <c r="K541" s="21">
        <f>IF(Hoja1!M538=1,Hoja1!K538,0)</f>
        <v>0</v>
      </c>
      <c r="L541">
        <f>IF(Hoja1!M538=1,Hoja1!L538:$N539,0)</f>
        <v>0</v>
      </c>
      <c r="M541">
        <f t="shared" si="18"/>
        <v>0</v>
      </c>
      <c r="N541" t="str">
        <f t="shared" si="19"/>
        <v/>
      </c>
      <c r="O541" t="str">
        <f>IF(N541="","",MAX(O$1:O540)+1)</f>
        <v/>
      </c>
    </row>
    <row r="542" spans="1:15" x14ac:dyDescent="0.25">
      <c r="A542">
        <f>IF(Hoja1!M539=1,Hoja1!A539,0)</f>
        <v>0</v>
      </c>
      <c r="B542" s="26" t="e">
        <f>VLOOKUP(Hoja1!B539,Data!$A$1:$B$500,2,0)</f>
        <v>#N/A</v>
      </c>
      <c r="C542" s="26">
        <f>Hoja1!C539</f>
        <v>0</v>
      </c>
      <c r="D542">
        <f>Hoja1!D539</f>
        <v>0</v>
      </c>
      <c r="E542" s="27">
        <f>IF(Hoja1!M539=1,Hoja1!E539,0)</f>
        <v>0</v>
      </c>
      <c r="F542" s="26" t="e">
        <f>VLOOKUP(Hoja1!F539,Data!$D$1:$E$500,2,0)</f>
        <v>#N/A</v>
      </c>
      <c r="G542" s="26">
        <f>Hoja1!G539</f>
        <v>0</v>
      </c>
      <c r="H542" s="26">
        <f>Hoja1!H539</f>
        <v>0</v>
      </c>
      <c r="I542">
        <f>Hoja1!I539</f>
        <v>0</v>
      </c>
      <c r="J542" t="e">
        <f>VLOOKUP(Hoja1!J539,Data!$G$1:$H$501,2,0)</f>
        <v>#N/A</v>
      </c>
      <c r="K542" s="21">
        <f>IF(Hoja1!M539=1,Hoja1!K539,0)</f>
        <v>0</v>
      </c>
      <c r="L542">
        <f>IF(Hoja1!M539=1,Hoja1!L539:$N540,0)</f>
        <v>0</v>
      </c>
      <c r="M542">
        <f t="shared" si="18"/>
        <v>0</v>
      </c>
      <c r="N542" t="str">
        <f t="shared" si="19"/>
        <v/>
      </c>
      <c r="O542" t="str">
        <f>IF(N542="","",MAX(O$1:O541)+1)</f>
        <v/>
      </c>
    </row>
    <row r="543" spans="1:15" x14ac:dyDescent="0.25">
      <c r="A543">
        <f>IF(Hoja1!M540=1,Hoja1!A540,0)</f>
        <v>0</v>
      </c>
      <c r="B543" s="26" t="e">
        <f>VLOOKUP(Hoja1!B540,Data!$A$1:$B$500,2,0)</f>
        <v>#N/A</v>
      </c>
      <c r="C543" s="26">
        <f>Hoja1!C540</f>
        <v>0</v>
      </c>
      <c r="D543">
        <f>Hoja1!D540</f>
        <v>0</v>
      </c>
      <c r="E543" s="27">
        <f>IF(Hoja1!M540=1,Hoja1!E540,0)</f>
        <v>0</v>
      </c>
      <c r="F543" s="26" t="e">
        <f>VLOOKUP(Hoja1!F540,Data!$D$1:$E$500,2,0)</f>
        <v>#N/A</v>
      </c>
      <c r="G543" s="26">
        <f>Hoja1!G540</f>
        <v>0</v>
      </c>
      <c r="H543" s="26">
        <f>Hoja1!H540</f>
        <v>0</v>
      </c>
      <c r="I543">
        <f>Hoja1!I540</f>
        <v>0</v>
      </c>
      <c r="J543" t="e">
        <f>VLOOKUP(Hoja1!J540,Data!$G$1:$H$501,2,0)</f>
        <v>#N/A</v>
      </c>
      <c r="K543" s="21">
        <f>IF(Hoja1!M540=1,Hoja1!K540,0)</f>
        <v>0</v>
      </c>
      <c r="L543">
        <f>IF(Hoja1!M540=1,Hoja1!L540:$N541,0)</f>
        <v>0</v>
      </c>
      <c r="M543">
        <f t="shared" si="18"/>
        <v>0</v>
      </c>
      <c r="N543" t="str">
        <f t="shared" si="19"/>
        <v/>
      </c>
      <c r="O543" t="str">
        <f>IF(N543="","",MAX(O$1:O542)+1)</f>
        <v/>
      </c>
    </row>
    <row r="544" spans="1:15" x14ac:dyDescent="0.25">
      <c r="A544">
        <f>IF(Hoja1!M541=1,Hoja1!A541,0)</f>
        <v>0</v>
      </c>
      <c r="B544" s="26" t="e">
        <f>VLOOKUP(Hoja1!B541,Data!$A$1:$B$500,2,0)</f>
        <v>#N/A</v>
      </c>
      <c r="C544" s="26">
        <f>Hoja1!C541</f>
        <v>0</v>
      </c>
      <c r="D544">
        <f>Hoja1!D541</f>
        <v>0</v>
      </c>
      <c r="E544" s="27">
        <f>IF(Hoja1!M541=1,Hoja1!E541,0)</f>
        <v>0</v>
      </c>
      <c r="F544" s="26" t="e">
        <f>VLOOKUP(Hoja1!F541,Data!$D$1:$E$500,2,0)</f>
        <v>#N/A</v>
      </c>
      <c r="G544" s="26">
        <f>Hoja1!G541</f>
        <v>0</v>
      </c>
      <c r="H544" s="26">
        <f>Hoja1!H541</f>
        <v>0</v>
      </c>
      <c r="I544">
        <f>Hoja1!I541</f>
        <v>0</v>
      </c>
      <c r="J544" t="e">
        <f>VLOOKUP(Hoja1!J541,Data!$G$1:$H$501,2,0)</f>
        <v>#N/A</v>
      </c>
      <c r="K544" s="21">
        <f>IF(Hoja1!M541=1,Hoja1!K541,0)</f>
        <v>0</v>
      </c>
      <c r="L544">
        <f>IF(Hoja1!M541=1,Hoja1!L541:$N542,0)</f>
        <v>0</v>
      </c>
      <c r="M544">
        <f t="shared" si="18"/>
        <v>0</v>
      </c>
      <c r="N544" t="str">
        <f t="shared" si="19"/>
        <v/>
      </c>
      <c r="O544" t="str">
        <f>IF(N544="","",MAX(O$1:O543)+1)</f>
        <v/>
      </c>
    </row>
    <row r="545" spans="1:15" x14ac:dyDescent="0.25">
      <c r="A545">
        <f>IF(Hoja1!M542=1,Hoja1!A542,0)</f>
        <v>0</v>
      </c>
      <c r="B545" s="26" t="e">
        <f>VLOOKUP(Hoja1!B542,Data!$A$1:$B$500,2,0)</f>
        <v>#N/A</v>
      </c>
      <c r="C545" s="26">
        <f>Hoja1!C542</f>
        <v>0</v>
      </c>
      <c r="D545">
        <f>Hoja1!D542</f>
        <v>0</v>
      </c>
      <c r="E545" s="27">
        <f>IF(Hoja1!M542=1,Hoja1!E542,0)</f>
        <v>0</v>
      </c>
      <c r="F545" s="26" t="e">
        <f>VLOOKUP(Hoja1!F542,Data!$D$1:$E$500,2,0)</f>
        <v>#N/A</v>
      </c>
      <c r="G545" s="26">
        <f>Hoja1!G542</f>
        <v>0</v>
      </c>
      <c r="H545" s="26">
        <f>Hoja1!H542</f>
        <v>0</v>
      </c>
      <c r="I545">
        <f>Hoja1!I542</f>
        <v>0</v>
      </c>
      <c r="J545" t="e">
        <f>VLOOKUP(Hoja1!J542,Data!$G$1:$H$501,2,0)</f>
        <v>#N/A</v>
      </c>
      <c r="K545" s="21">
        <f>IF(Hoja1!M542=1,Hoja1!K542,0)</f>
        <v>0</v>
      </c>
      <c r="L545">
        <f>IF(Hoja1!M542=1,Hoja1!L542:$N543,0)</f>
        <v>0</v>
      </c>
      <c r="M545">
        <f t="shared" si="18"/>
        <v>0</v>
      </c>
      <c r="N545" t="str">
        <f t="shared" si="19"/>
        <v/>
      </c>
      <c r="O545" t="str">
        <f>IF(N545="","",MAX(O$1:O544)+1)</f>
        <v/>
      </c>
    </row>
    <row r="546" spans="1:15" x14ac:dyDescent="0.25">
      <c r="A546">
        <f>IF(Hoja1!M543=1,Hoja1!A543,0)</f>
        <v>0</v>
      </c>
      <c r="B546" s="26" t="e">
        <f>VLOOKUP(Hoja1!B543,Data!$A$1:$B$500,2,0)</f>
        <v>#N/A</v>
      </c>
      <c r="C546" s="26">
        <f>Hoja1!C543</f>
        <v>0</v>
      </c>
      <c r="D546">
        <f>Hoja1!D543</f>
        <v>0</v>
      </c>
      <c r="E546" s="27">
        <f>IF(Hoja1!M543=1,Hoja1!E543,0)</f>
        <v>0</v>
      </c>
      <c r="F546" s="26" t="e">
        <f>VLOOKUP(Hoja1!F543,Data!$D$1:$E$500,2,0)</f>
        <v>#N/A</v>
      </c>
      <c r="G546" s="26">
        <f>Hoja1!G543</f>
        <v>0</v>
      </c>
      <c r="H546" s="26">
        <f>Hoja1!H543</f>
        <v>0</v>
      </c>
      <c r="I546">
        <f>Hoja1!I543</f>
        <v>0</v>
      </c>
      <c r="J546" t="e">
        <f>VLOOKUP(Hoja1!J543,Data!$G$1:$H$501,2,0)</f>
        <v>#N/A</v>
      </c>
      <c r="K546" s="21">
        <f>IF(Hoja1!M543=1,Hoja1!K543,0)</f>
        <v>0</v>
      </c>
      <c r="L546">
        <f>IF(Hoja1!M543=1,Hoja1!L543:$N544,0)</f>
        <v>0</v>
      </c>
      <c r="M546">
        <f t="shared" si="18"/>
        <v>0</v>
      </c>
      <c r="N546" t="str">
        <f t="shared" si="19"/>
        <v/>
      </c>
      <c r="O546" t="str">
        <f>IF(N546="","",MAX(O$1:O545)+1)</f>
        <v/>
      </c>
    </row>
    <row r="547" spans="1:15" x14ac:dyDescent="0.25">
      <c r="A547">
        <f>IF(Hoja1!M544=1,Hoja1!A544,0)</f>
        <v>0</v>
      </c>
      <c r="B547" s="26" t="e">
        <f>VLOOKUP(Hoja1!B544,Data!$A$1:$B$500,2,0)</f>
        <v>#N/A</v>
      </c>
      <c r="C547" s="26">
        <f>Hoja1!C544</f>
        <v>0</v>
      </c>
      <c r="D547">
        <f>Hoja1!D544</f>
        <v>0</v>
      </c>
      <c r="E547" s="27">
        <f>IF(Hoja1!M544=1,Hoja1!E544,0)</f>
        <v>0</v>
      </c>
      <c r="F547" s="26" t="e">
        <f>VLOOKUP(Hoja1!F544,Data!$D$1:$E$500,2,0)</f>
        <v>#N/A</v>
      </c>
      <c r="G547" s="26">
        <f>Hoja1!G544</f>
        <v>0</v>
      </c>
      <c r="H547" s="26">
        <f>Hoja1!H544</f>
        <v>0</v>
      </c>
      <c r="I547">
        <f>Hoja1!I544</f>
        <v>0</v>
      </c>
      <c r="J547" t="e">
        <f>VLOOKUP(Hoja1!J544,Data!$G$1:$H$501,2,0)</f>
        <v>#N/A</v>
      </c>
      <c r="K547" s="21">
        <f>IF(Hoja1!M544=1,Hoja1!K544,0)</f>
        <v>0</v>
      </c>
      <c r="L547">
        <f>IF(Hoja1!M544=1,Hoja1!L544:$N545,0)</f>
        <v>0</v>
      </c>
      <c r="M547">
        <f t="shared" si="18"/>
        <v>0</v>
      </c>
      <c r="N547" t="str">
        <f t="shared" si="19"/>
        <v/>
      </c>
      <c r="O547" t="str">
        <f>IF(N547="","",MAX(O$1:O546)+1)</f>
        <v/>
      </c>
    </row>
    <row r="548" spans="1:15" x14ac:dyDescent="0.25">
      <c r="A548">
        <f>IF(Hoja1!M545=1,Hoja1!A545,0)</f>
        <v>0</v>
      </c>
      <c r="B548" s="26" t="e">
        <f>VLOOKUP(Hoja1!B545,Data!$A$1:$B$500,2,0)</f>
        <v>#N/A</v>
      </c>
      <c r="C548" s="26">
        <f>Hoja1!C545</f>
        <v>0</v>
      </c>
      <c r="D548">
        <f>Hoja1!D545</f>
        <v>0</v>
      </c>
      <c r="E548" s="27">
        <f>IF(Hoja1!M545=1,Hoja1!E545,0)</f>
        <v>0</v>
      </c>
      <c r="F548" s="26" t="e">
        <f>VLOOKUP(Hoja1!F545,Data!$D$1:$E$500,2,0)</f>
        <v>#N/A</v>
      </c>
      <c r="G548" s="26">
        <f>Hoja1!G545</f>
        <v>0</v>
      </c>
      <c r="H548" s="26">
        <f>Hoja1!H545</f>
        <v>0</v>
      </c>
      <c r="I548">
        <f>Hoja1!I545</f>
        <v>0</v>
      </c>
      <c r="J548" t="e">
        <f>VLOOKUP(Hoja1!J545,Data!$G$1:$H$501,2,0)</f>
        <v>#N/A</v>
      </c>
      <c r="K548" s="21">
        <f>IF(Hoja1!M545=1,Hoja1!K545,0)</f>
        <v>0</v>
      </c>
      <c r="L548">
        <f>IF(Hoja1!M545=1,Hoja1!L545:$N546,0)</f>
        <v>0</v>
      </c>
      <c r="M548">
        <f t="shared" si="18"/>
        <v>0</v>
      </c>
      <c r="N548" t="str">
        <f t="shared" si="19"/>
        <v/>
      </c>
      <c r="O548" t="str">
        <f>IF(N548="","",MAX(O$1:O547)+1)</f>
        <v/>
      </c>
    </row>
    <row r="549" spans="1:15" x14ac:dyDescent="0.25">
      <c r="A549">
        <f>IF(Hoja1!M546=1,Hoja1!A546,0)</f>
        <v>0</v>
      </c>
      <c r="B549" s="26" t="e">
        <f>VLOOKUP(Hoja1!B546,Data!$A$1:$B$500,2,0)</f>
        <v>#N/A</v>
      </c>
      <c r="C549" s="26">
        <f>Hoja1!C546</f>
        <v>0</v>
      </c>
      <c r="D549">
        <f>Hoja1!D546</f>
        <v>0</v>
      </c>
      <c r="E549" s="27">
        <f>IF(Hoja1!M546=1,Hoja1!E546,0)</f>
        <v>0</v>
      </c>
      <c r="F549" s="26" t="e">
        <f>VLOOKUP(Hoja1!F546,Data!$D$1:$E$500,2,0)</f>
        <v>#N/A</v>
      </c>
      <c r="G549" s="26">
        <f>Hoja1!G546</f>
        <v>0</v>
      </c>
      <c r="H549" s="26">
        <f>Hoja1!H546</f>
        <v>0</v>
      </c>
      <c r="I549">
        <f>Hoja1!I546</f>
        <v>0</v>
      </c>
      <c r="J549" t="e">
        <f>VLOOKUP(Hoja1!J546,Data!$G$1:$H$501,2,0)</f>
        <v>#N/A</v>
      </c>
      <c r="K549" s="21">
        <f>IF(Hoja1!M546=1,Hoja1!K546,0)</f>
        <v>0</v>
      </c>
      <c r="L549">
        <f>IF(Hoja1!M546=1,Hoja1!L546:$N547,0)</f>
        <v>0</v>
      </c>
      <c r="M549">
        <f t="shared" si="18"/>
        <v>0</v>
      </c>
      <c r="N549" t="str">
        <f t="shared" si="19"/>
        <v/>
      </c>
      <c r="O549" t="str">
        <f>IF(N549="","",MAX(O$1:O548)+1)</f>
        <v/>
      </c>
    </row>
    <row r="550" spans="1:15" x14ac:dyDescent="0.25">
      <c r="A550">
        <f>IF(Hoja1!M547=1,Hoja1!A547,0)</f>
        <v>0</v>
      </c>
      <c r="B550" s="26" t="e">
        <f>VLOOKUP(Hoja1!B547,Data!$A$1:$B$500,2,0)</f>
        <v>#N/A</v>
      </c>
      <c r="C550" s="26">
        <f>Hoja1!C547</f>
        <v>0</v>
      </c>
      <c r="D550">
        <f>Hoja1!D547</f>
        <v>0</v>
      </c>
      <c r="E550" s="27">
        <f>IF(Hoja1!M547=1,Hoja1!E547,0)</f>
        <v>0</v>
      </c>
      <c r="F550" s="26" t="e">
        <f>VLOOKUP(Hoja1!F547,Data!$D$1:$E$500,2,0)</f>
        <v>#N/A</v>
      </c>
      <c r="G550" s="26">
        <f>Hoja1!G547</f>
        <v>0</v>
      </c>
      <c r="H550" s="26">
        <f>Hoja1!H547</f>
        <v>0</v>
      </c>
      <c r="I550">
        <f>Hoja1!I547</f>
        <v>0</v>
      </c>
      <c r="J550" t="e">
        <f>VLOOKUP(Hoja1!J547,Data!$G$1:$H$501,2,0)</f>
        <v>#N/A</v>
      </c>
      <c r="K550" s="21">
        <f>IF(Hoja1!M547=1,Hoja1!K547,0)</f>
        <v>0</v>
      </c>
      <c r="L550">
        <f>IF(Hoja1!M547=1,Hoja1!L547:$N548,0)</f>
        <v>0</v>
      </c>
      <c r="M550">
        <f t="shared" si="18"/>
        <v>0</v>
      </c>
      <c r="N550" t="str">
        <f t="shared" si="19"/>
        <v/>
      </c>
      <c r="O550" t="str">
        <f>IF(N550="","",MAX(O$1:O549)+1)</f>
        <v/>
      </c>
    </row>
    <row r="551" spans="1:15" x14ac:dyDescent="0.25">
      <c r="A551">
        <f>IF(Hoja1!M548=1,Hoja1!A548,0)</f>
        <v>0</v>
      </c>
      <c r="B551" s="26" t="e">
        <f>VLOOKUP(Hoja1!B548,Data!$A$1:$B$500,2,0)</f>
        <v>#N/A</v>
      </c>
      <c r="C551" s="26">
        <f>Hoja1!C548</f>
        <v>0</v>
      </c>
      <c r="D551">
        <f>Hoja1!D548</f>
        <v>0</v>
      </c>
      <c r="E551" s="27">
        <f>IF(Hoja1!M548=1,Hoja1!E548,0)</f>
        <v>0</v>
      </c>
      <c r="F551" s="26" t="e">
        <f>VLOOKUP(Hoja1!F548,Data!$D$1:$E$500,2,0)</f>
        <v>#N/A</v>
      </c>
      <c r="G551" s="26">
        <f>Hoja1!G548</f>
        <v>0</v>
      </c>
      <c r="H551" s="26">
        <f>Hoja1!H548</f>
        <v>0</v>
      </c>
      <c r="I551">
        <f>Hoja1!I548</f>
        <v>0</v>
      </c>
      <c r="J551" t="e">
        <f>VLOOKUP(Hoja1!J548,Data!$G$1:$H$501,2,0)</f>
        <v>#N/A</v>
      </c>
      <c r="K551" s="21">
        <f>IF(Hoja1!M548=1,Hoja1!K548,0)</f>
        <v>0</v>
      </c>
      <c r="L551">
        <f>IF(Hoja1!M548=1,Hoja1!L548:$N549,0)</f>
        <v>0</v>
      </c>
      <c r="M551">
        <f t="shared" si="18"/>
        <v>0</v>
      </c>
      <c r="N551" t="str">
        <f t="shared" si="19"/>
        <v/>
      </c>
      <c r="O551" t="str">
        <f>IF(N551="","",MAX(O$1:O550)+1)</f>
        <v/>
      </c>
    </row>
    <row r="552" spans="1:15" x14ac:dyDescent="0.25">
      <c r="A552">
        <f>IF(Hoja1!M549=1,Hoja1!A549,0)</f>
        <v>0</v>
      </c>
      <c r="B552" s="26" t="e">
        <f>VLOOKUP(Hoja1!B549,Data!$A$1:$B$500,2,0)</f>
        <v>#N/A</v>
      </c>
      <c r="C552" s="26">
        <f>Hoja1!C549</f>
        <v>0</v>
      </c>
      <c r="D552">
        <f>Hoja1!D549</f>
        <v>0</v>
      </c>
      <c r="E552" s="27">
        <f>IF(Hoja1!M549=1,Hoja1!E549,0)</f>
        <v>0</v>
      </c>
      <c r="F552" s="26" t="e">
        <f>VLOOKUP(Hoja1!F549,Data!$D$1:$E$500,2,0)</f>
        <v>#N/A</v>
      </c>
      <c r="G552" s="26">
        <f>Hoja1!G549</f>
        <v>0</v>
      </c>
      <c r="H552" s="26">
        <f>Hoja1!H549</f>
        <v>0</v>
      </c>
      <c r="I552">
        <f>Hoja1!I549</f>
        <v>0</v>
      </c>
      <c r="J552" t="e">
        <f>VLOOKUP(Hoja1!J549,Data!$G$1:$H$501,2,0)</f>
        <v>#N/A</v>
      </c>
      <c r="K552" s="21">
        <f>IF(Hoja1!M549=1,Hoja1!K549,0)</f>
        <v>0</v>
      </c>
      <c r="L552">
        <f>IF(Hoja1!M549=1,Hoja1!L549:$N550,0)</f>
        <v>0</v>
      </c>
      <c r="M552">
        <f t="shared" si="18"/>
        <v>0</v>
      </c>
      <c r="N552" t="str">
        <f t="shared" si="19"/>
        <v/>
      </c>
      <c r="O552" t="str">
        <f>IF(N552="","",MAX(O$1:O551)+1)</f>
        <v/>
      </c>
    </row>
    <row r="553" spans="1:15" x14ac:dyDescent="0.25">
      <c r="A553">
        <f>IF(Hoja1!M550=1,Hoja1!A550,0)</f>
        <v>0</v>
      </c>
      <c r="B553" s="26" t="e">
        <f>VLOOKUP(Hoja1!B550,Data!$A$1:$B$500,2,0)</f>
        <v>#N/A</v>
      </c>
      <c r="C553" s="26">
        <f>Hoja1!C550</f>
        <v>0</v>
      </c>
      <c r="D553">
        <f>Hoja1!D550</f>
        <v>0</v>
      </c>
      <c r="E553" s="27">
        <f>IF(Hoja1!M550=1,Hoja1!E550,0)</f>
        <v>0</v>
      </c>
      <c r="F553" s="26" t="e">
        <f>VLOOKUP(Hoja1!F550,Data!$D$1:$E$500,2,0)</f>
        <v>#N/A</v>
      </c>
      <c r="G553" s="26">
        <f>Hoja1!G550</f>
        <v>0</v>
      </c>
      <c r="H553" s="26">
        <f>Hoja1!H550</f>
        <v>0</v>
      </c>
      <c r="I553">
        <f>Hoja1!I550</f>
        <v>0</v>
      </c>
      <c r="J553" t="e">
        <f>VLOOKUP(Hoja1!J550,Data!$G$1:$H$501,2,0)</f>
        <v>#N/A</v>
      </c>
      <c r="K553" s="21">
        <f>IF(Hoja1!M550=1,Hoja1!K550,0)</f>
        <v>0</v>
      </c>
      <c r="L553">
        <f>IF(Hoja1!M550=1,Hoja1!L550:$N551,0)</f>
        <v>0</v>
      </c>
      <c r="M553">
        <f t="shared" si="18"/>
        <v>0</v>
      </c>
      <c r="N553" t="str">
        <f t="shared" si="19"/>
        <v/>
      </c>
      <c r="O553" t="str">
        <f>IF(N553="","",MAX(O$1:O552)+1)</f>
        <v/>
      </c>
    </row>
    <row r="554" spans="1:15" x14ac:dyDescent="0.25">
      <c r="A554">
        <f>IF(Hoja1!M551=1,Hoja1!A551,0)</f>
        <v>0</v>
      </c>
      <c r="B554" s="26" t="e">
        <f>VLOOKUP(Hoja1!B551,Data!$A$1:$B$500,2,0)</f>
        <v>#N/A</v>
      </c>
      <c r="C554" s="26">
        <f>Hoja1!C551</f>
        <v>0</v>
      </c>
      <c r="D554">
        <f>Hoja1!D551</f>
        <v>0</v>
      </c>
      <c r="E554" s="27">
        <f>IF(Hoja1!M551=1,Hoja1!E551,0)</f>
        <v>0</v>
      </c>
      <c r="F554" s="26" t="e">
        <f>VLOOKUP(Hoja1!F551,Data!$D$1:$E$500,2,0)</f>
        <v>#N/A</v>
      </c>
      <c r="G554" s="26">
        <f>Hoja1!G551</f>
        <v>0</v>
      </c>
      <c r="H554" s="26">
        <f>Hoja1!H551</f>
        <v>0</v>
      </c>
      <c r="I554">
        <f>Hoja1!I551</f>
        <v>0</v>
      </c>
      <c r="J554" t="e">
        <f>VLOOKUP(Hoja1!J551,Data!$G$1:$H$501,2,0)</f>
        <v>#N/A</v>
      </c>
      <c r="K554" s="21">
        <f>IF(Hoja1!M551=1,Hoja1!K551,0)</f>
        <v>0</v>
      </c>
      <c r="L554">
        <f>IF(Hoja1!M551=1,Hoja1!L551:$N552,0)</f>
        <v>0</v>
      </c>
      <c r="M554">
        <f t="shared" si="18"/>
        <v>0</v>
      </c>
      <c r="N554" t="str">
        <f t="shared" si="19"/>
        <v/>
      </c>
      <c r="O554" t="str">
        <f>IF(N554="","",MAX(O$1:O553)+1)</f>
        <v/>
      </c>
    </row>
    <row r="555" spans="1:15" x14ac:dyDescent="0.25">
      <c r="A555">
        <f>IF(Hoja1!M552=1,Hoja1!A552,0)</f>
        <v>0</v>
      </c>
      <c r="B555" s="26" t="e">
        <f>VLOOKUP(Hoja1!B552,Data!$A$1:$B$500,2,0)</f>
        <v>#N/A</v>
      </c>
      <c r="C555" s="26">
        <f>Hoja1!C552</f>
        <v>0</v>
      </c>
      <c r="D555">
        <f>Hoja1!D552</f>
        <v>0</v>
      </c>
      <c r="E555" s="27">
        <f>IF(Hoja1!M552=1,Hoja1!E552,0)</f>
        <v>0</v>
      </c>
      <c r="F555" s="26" t="e">
        <f>VLOOKUP(Hoja1!F552,Data!$D$1:$E$500,2,0)</f>
        <v>#N/A</v>
      </c>
      <c r="G555" s="26">
        <f>Hoja1!G552</f>
        <v>0</v>
      </c>
      <c r="H555" s="26">
        <f>Hoja1!H552</f>
        <v>0</v>
      </c>
      <c r="I555">
        <f>Hoja1!I552</f>
        <v>0</v>
      </c>
      <c r="J555" t="e">
        <f>VLOOKUP(Hoja1!J552,Data!$G$1:$H$501,2,0)</f>
        <v>#N/A</v>
      </c>
      <c r="K555" s="21">
        <f>IF(Hoja1!M552=1,Hoja1!K552,0)</f>
        <v>0</v>
      </c>
      <c r="L555">
        <f>IF(Hoja1!M552=1,Hoja1!L552:$N553,0)</f>
        <v>0</v>
      </c>
      <c r="M555">
        <f t="shared" si="18"/>
        <v>0</v>
      </c>
      <c r="N555" t="str">
        <f t="shared" si="19"/>
        <v/>
      </c>
      <c r="O555" t="str">
        <f>IF(N555="","",MAX(O$1:O554)+1)</f>
        <v/>
      </c>
    </row>
    <row r="556" spans="1:15" x14ac:dyDescent="0.25">
      <c r="A556">
        <f>IF(Hoja1!M553=1,Hoja1!A553,0)</f>
        <v>0</v>
      </c>
      <c r="B556" s="26" t="e">
        <f>VLOOKUP(Hoja1!B553,Data!$A$1:$B$500,2,0)</f>
        <v>#N/A</v>
      </c>
      <c r="C556" s="26">
        <f>Hoja1!C553</f>
        <v>0</v>
      </c>
      <c r="D556">
        <f>Hoja1!D553</f>
        <v>0</v>
      </c>
      <c r="E556" s="27">
        <f>IF(Hoja1!M553=1,Hoja1!E553,0)</f>
        <v>0</v>
      </c>
      <c r="F556" s="26" t="e">
        <f>VLOOKUP(Hoja1!F553,Data!$D$1:$E$500,2,0)</f>
        <v>#N/A</v>
      </c>
      <c r="G556" s="26">
        <f>Hoja1!G553</f>
        <v>0</v>
      </c>
      <c r="H556" s="26">
        <f>Hoja1!H553</f>
        <v>0</v>
      </c>
      <c r="I556">
        <f>Hoja1!I553</f>
        <v>0</v>
      </c>
      <c r="J556" t="e">
        <f>VLOOKUP(Hoja1!J553,Data!$G$1:$H$501,2,0)</f>
        <v>#N/A</v>
      </c>
      <c r="K556" s="21">
        <f>IF(Hoja1!M553=1,Hoja1!K553,0)</f>
        <v>0</v>
      </c>
      <c r="L556">
        <f>IF(Hoja1!M553=1,Hoja1!L553:$N554,0)</f>
        <v>0</v>
      </c>
      <c r="M556">
        <f t="shared" si="18"/>
        <v>0</v>
      </c>
      <c r="N556" t="str">
        <f t="shared" si="19"/>
        <v/>
      </c>
      <c r="O556" t="str">
        <f>IF(N556="","",MAX(O$1:O555)+1)</f>
        <v/>
      </c>
    </row>
    <row r="557" spans="1:15" x14ac:dyDescent="0.25">
      <c r="A557">
        <f>IF(Hoja1!M554=1,Hoja1!A554,0)</f>
        <v>0</v>
      </c>
      <c r="B557" s="26" t="e">
        <f>VLOOKUP(Hoja1!B554,Data!$A$1:$B$500,2,0)</f>
        <v>#N/A</v>
      </c>
      <c r="C557" s="26">
        <f>Hoja1!C554</f>
        <v>0</v>
      </c>
      <c r="D557">
        <f>Hoja1!D554</f>
        <v>0</v>
      </c>
      <c r="E557" s="27">
        <f>IF(Hoja1!M554=1,Hoja1!E554,0)</f>
        <v>0</v>
      </c>
      <c r="F557" s="26" t="e">
        <f>VLOOKUP(Hoja1!F554,Data!$D$1:$E$500,2,0)</f>
        <v>#N/A</v>
      </c>
      <c r="G557" s="26">
        <f>Hoja1!G554</f>
        <v>0</v>
      </c>
      <c r="H557" s="26">
        <f>Hoja1!H554</f>
        <v>0</v>
      </c>
      <c r="I557">
        <f>Hoja1!I554</f>
        <v>0</v>
      </c>
      <c r="J557" t="e">
        <f>VLOOKUP(Hoja1!J554,Data!$G$1:$H$501,2,0)</f>
        <v>#N/A</v>
      </c>
      <c r="K557" s="21">
        <f>IF(Hoja1!M554=1,Hoja1!K554,0)</f>
        <v>0</v>
      </c>
      <c r="L557">
        <f>IF(Hoja1!M554=1,Hoja1!L554:$N555,0)</f>
        <v>0</v>
      </c>
      <c r="M557">
        <f t="shared" si="18"/>
        <v>0</v>
      </c>
      <c r="N557" t="str">
        <f t="shared" si="19"/>
        <v/>
      </c>
      <c r="O557" t="str">
        <f>IF(N557="","",MAX(O$1:O556)+1)</f>
        <v/>
      </c>
    </row>
    <row r="558" spans="1:15" x14ac:dyDescent="0.25">
      <c r="A558">
        <f>IF(Hoja1!M555=1,Hoja1!A555,0)</f>
        <v>0</v>
      </c>
      <c r="B558" s="26" t="e">
        <f>VLOOKUP(Hoja1!B555,Data!$A$1:$B$500,2,0)</f>
        <v>#N/A</v>
      </c>
      <c r="C558" s="26">
        <f>Hoja1!C555</f>
        <v>0</v>
      </c>
      <c r="D558">
        <f>Hoja1!D555</f>
        <v>0</v>
      </c>
      <c r="E558" s="27">
        <f>IF(Hoja1!M555=1,Hoja1!E555,0)</f>
        <v>0</v>
      </c>
      <c r="F558" s="26" t="e">
        <f>VLOOKUP(Hoja1!F555,Data!$D$1:$E$500,2,0)</f>
        <v>#N/A</v>
      </c>
      <c r="G558" s="26">
        <f>Hoja1!G555</f>
        <v>0</v>
      </c>
      <c r="H558" s="26">
        <f>Hoja1!H555</f>
        <v>0</v>
      </c>
      <c r="I558">
        <f>Hoja1!I555</f>
        <v>0</v>
      </c>
      <c r="J558" t="e">
        <f>VLOOKUP(Hoja1!J555,Data!$G$1:$H$501,2,0)</f>
        <v>#N/A</v>
      </c>
      <c r="K558" s="21">
        <f>IF(Hoja1!M555=1,Hoja1!K555,0)</f>
        <v>0</v>
      </c>
      <c r="L558">
        <f>IF(Hoja1!M555=1,Hoja1!L555:$N556,0)</f>
        <v>0</v>
      </c>
      <c r="M558">
        <f t="shared" si="18"/>
        <v>0</v>
      </c>
      <c r="N558" t="str">
        <f t="shared" si="19"/>
        <v/>
      </c>
      <c r="O558" t="str">
        <f>IF(N558="","",MAX(O$1:O557)+1)</f>
        <v/>
      </c>
    </row>
    <row r="559" spans="1:15" x14ac:dyDescent="0.25">
      <c r="A559">
        <f>IF(Hoja1!M556=1,Hoja1!A556,0)</f>
        <v>0</v>
      </c>
      <c r="B559" s="26" t="e">
        <f>VLOOKUP(Hoja1!B556,Data!$A$1:$B$500,2,0)</f>
        <v>#N/A</v>
      </c>
      <c r="C559" s="26">
        <f>Hoja1!C556</f>
        <v>0</v>
      </c>
      <c r="D559">
        <f>Hoja1!D556</f>
        <v>0</v>
      </c>
      <c r="E559" s="27">
        <f>IF(Hoja1!M556=1,Hoja1!E556,0)</f>
        <v>0</v>
      </c>
      <c r="F559" s="26" t="e">
        <f>VLOOKUP(Hoja1!F556,Data!$D$1:$E$500,2,0)</f>
        <v>#N/A</v>
      </c>
      <c r="G559" s="26">
        <f>Hoja1!G556</f>
        <v>0</v>
      </c>
      <c r="H559" s="26">
        <f>Hoja1!H556</f>
        <v>0</v>
      </c>
      <c r="I559">
        <f>Hoja1!I556</f>
        <v>0</v>
      </c>
      <c r="J559" t="e">
        <f>VLOOKUP(Hoja1!J556,Data!$G$1:$H$501,2,0)</f>
        <v>#N/A</v>
      </c>
      <c r="K559" s="21">
        <f>IF(Hoja1!M556=1,Hoja1!K556,0)</f>
        <v>0</v>
      </c>
      <c r="L559">
        <f>IF(Hoja1!M556=1,Hoja1!L556:$N557,0)</f>
        <v>0</v>
      </c>
      <c r="M559">
        <f t="shared" si="18"/>
        <v>0</v>
      </c>
      <c r="N559" t="str">
        <f t="shared" si="19"/>
        <v/>
      </c>
      <c r="O559" t="str">
        <f>IF(N559="","",MAX(O$1:O558)+1)</f>
        <v/>
      </c>
    </row>
    <row r="560" spans="1:15" x14ac:dyDescent="0.25">
      <c r="A560">
        <f>IF(Hoja1!M557=1,Hoja1!A557,0)</f>
        <v>0</v>
      </c>
      <c r="B560" s="26" t="e">
        <f>VLOOKUP(Hoja1!B557,Data!$A$1:$B$500,2,0)</f>
        <v>#N/A</v>
      </c>
      <c r="C560" s="26">
        <f>Hoja1!C557</f>
        <v>0</v>
      </c>
      <c r="D560">
        <f>Hoja1!D557</f>
        <v>0</v>
      </c>
      <c r="E560" s="27">
        <f>IF(Hoja1!M557=1,Hoja1!E557,0)</f>
        <v>0</v>
      </c>
      <c r="F560" s="26" t="e">
        <f>VLOOKUP(Hoja1!F557,Data!$D$1:$E$500,2,0)</f>
        <v>#N/A</v>
      </c>
      <c r="G560" s="26">
        <f>Hoja1!G557</f>
        <v>0</v>
      </c>
      <c r="H560" s="26">
        <f>Hoja1!H557</f>
        <v>0</v>
      </c>
      <c r="I560">
        <f>Hoja1!I557</f>
        <v>0</v>
      </c>
      <c r="J560" t="e">
        <f>VLOOKUP(Hoja1!J557,Data!$G$1:$H$501,2,0)</f>
        <v>#N/A</v>
      </c>
      <c r="K560" s="21">
        <f>IF(Hoja1!M557=1,Hoja1!K557,0)</f>
        <v>0</v>
      </c>
      <c r="L560">
        <f>IF(Hoja1!M557=1,Hoja1!L557:$N558,0)</f>
        <v>0</v>
      </c>
      <c r="M560">
        <f t="shared" si="18"/>
        <v>0</v>
      </c>
      <c r="N560" t="str">
        <f t="shared" si="19"/>
        <v/>
      </c>
      <c r="O560" t="str">
        <f>IF(N560="","",MAX(O$1:O559)+1)</f>
        <v/>
      </c>
    </row>
    <row r="561" spans="1:15" x14ac:dyDescent="0.25">
      <c r="A561">
        <f>IF(Hoja1!M558=1,Hoja1!A558,0)</f>
        <v>0</v>
      </c>
      <c r="B561" s="26" t="e">
        <f>VLOOKUP(Hoja1!B558,Data!$A$1:$B$500,2,0)</f>
        <v>#N/A</v>
      </c>
      <c r="C561" s="26">
        <f>Hoja1!C558</f>
        <v>0</v>
      </c>
      <c r="D561">
        <f>Hoja1!D558</f>
        <v>0</v>
      </c>
      <c r="E561" s="27">
        <f>IF(Hoja1!M558=1,Hoja1!E558,0)</f>
        <v>0</v>
      </c>
      <c r="F561" s="26" t="e">
        <f>VLOOKUP(Hoja1!F558,Data!$D$1:$E$500,2,0)</f>
        <v>#N/A</v>
      </c>
      <c r="G561" s="26">
        <f>Hoja1!G558</f>
        <v>0</v>
      </c>
      <c r="H561" s="26">
        <f>Hoja1!H558</f>
        <v>0</v>
      </c>
      <c r="I561">
        <f>Hoja1!I558</f>
        <v>0</v>
      </c>
      <c r="J561" t="e">
        <f>VLOOKUP(Hoja1!J558,Data!$G$1:$H$501,2,0)</f>
        <v>#N/A</v>
      </c>
      <c r="K561" s="21">
        <f>IF(Hoja1!M558=1,Hoja1!K558,0)</f>
        <v>0</v>
      </c>
      <c r="L561">
        <f>IF(Hoja1!M558=1,Hoja1!L558:$N559,0)</f>
        <v>0</v>
      </c>
      <c r="M561">
        <f t="shared" si="18"/>
        <v>0</v>
      </c>
      <c r="N561" t="str">
        <f t="shared" si="19"/>
        <v/>
      </c>
      <c r="O561" t="str">
        <f>IF(N561="","",MAX(O$1:O560)+1)</f>
        <v/>
      </c>
    </row>
    <row r="562" spans="1:15" x14ac:dyDescent="0.25">
      <c r="A562">
        <f>IF(Hoja1!M559=1,Hoja1!A559,0)</f>
        <v>0</v>
      </c>
      <c r="B562" s="26" t="e">
        <f>VLOOKUP(Hoja1!B559,Data!$A$1:$B$500,2,0)</f>
        <v>#N/A</v>
      </c>
      <c r="C562" s="26">
        <f>Hoja1!C559</f>
        <v>0</v>
      </c>
      <c r="D562">
        <f>Hoja1!D559</f>
        <v>0</v>
      </c>
      <c r="E562" s="27">
        <f>IF(Hoja1!M559=1,Hoja1!E559,0)</f>
        <v>0</v>
      </c>
      <c r="F562" s="26" t="e">
        <f>VLOOKUP(Hoja1!F559,Data!$D$1:$E$500,2,0)</f>
        <v>#N/A</v>
      </c>
      <c r="G562" s="26">
        <f>Hoja1!G559</f>
        <v>0</v>
      </c>
      <c r="H562" s="26">
        <f>Hoja1!H559</f>
        <v>0</v>
      </c>
      <c r="I562">
        <f>Hoja1!I559</f>
        <v>0</v>
      </c>
      <c r="J562" t="e">
        <f>VLOOKUP(Hoja1!J559,Data!$G$1:$H$501,2,0)</f>
        <v>#N/A</v>
      </c>
      <c r="K562" s="21">
        <f>IF(Hoja1!M559=1,Hoja1!K559,0)</f>
        <v>0</v>
      </c>
      <c r="L562">
        <f>IF(Hoja1!M559=1,Hoja1!L559:$N560,0)</f>
        <v>0</v>
      </c>
      <c r="M562">
        <f t="shared" si="18"/>
        <v>0</v>
      </c>
      <c r="N562" t="str">
        <f t="shared" si="19"/>
        <v/>
      </c>
      <c r="O562" t="str">
        <f>IF(N562="","",MAX(O$1:O561)+1)</f>
        <v/>
      </c>
    </row>
    <row r="563" spans="1:15" x14ac:dyDescent="0.25">
      <c r="A563">
        <f>IF(Hoja1!M560=1,Hoja1!A560,0)</f>
        <v>0</v>
      </c>
      <c r="B563" s="26" t="e">
        <f>VLOOKUP(Hoja1!B560,Data!$A$1:$B$500,2,0)</f>
        <v>#N/A</v>
      </c>
      <c r="C563" s="26">
        <f>Hoja1!C560</f>
        <v>0</v>
      </c>
      <c r="D563">
        <f>Hoja1!D560</f>
        <v>0</v>
      </c>
      <c r="E563" s="27">
        <f>IF(Hoja1!M560=1,Hoja1!E560,0)</f>
        <v>0</v>
      </c>
      <c r="F563" s="26" t="e">
        <f>VLOOKUP(Hoja1!F560,Data!$D$1:$E$500,2,0)</f>
        <v>#N/A</v>
      </c>
      <c r="G563" s="26">
        <f>Hoja1!G560</f>
        <v>0</v>
      </c>
      <c r="H563" s="26">
        <f>Hoja1!H560</f>
        <v>0</v>
      </c>
      <c r="I563">
        <f>Hoja1!I560</f>
        <v>0</v>
      </c>
      <c r="J563" t="e">
        <f>VLOOKUP(Hoja1!J560,Data!$G$1:$H$501,2,0)</f>
        <v>#N/A</v>
      </c>
      <c r="K563" s="21">
        <f>IF(Hoja1!M560=1,Hoja1!K560,0)</f>
        <v>0</v>
      </c>
      <c r="L563">
        <f>IF(Hoja1!M560=1,Hoja1!L560:$N561,0)</f>
        <v>0</v>
      </c>
      <c r="M563">
        <f t="shared" si="18"/>
        <v>0</v>
      </c>
      <c r="N563" t="str">
        <f t="shared" si="19"/>
        <v/>
      </c>
      <c r="O563" t="str">
        <f>IF(N563="","",MAX(O$1:O562)+1)</f>
        <v/>
      </c>
    </row>
    <row r="564" spans="1:15" x14ac:dyDescent="0.25">
      <c r="A564">
        <f>IF(Hoja1!M561=1,Hoja1!A561,0)</f>
        <v>0</v>
      </c>
      <c r="B564" s="26" t="e">
        <f>VLOOKUP(Hoja1!B561,Data!$A$1:$B$500,2,0)</f>
        <v>#N/A</v>
      </c>
      <c r="C564" s="26">
        <f>Hoja1!C561</f>
        <v>0</v>
      </c>
      <c r="D564">
        <f>Hoja1!D561</f>
        <v>0</v>
      </c>
      <c r="E564" s="27">
        <f>IF(Hoja1!M561=1,Hoja1!E561,0)</f>
        <v>0</v>
      </c>
      <c r="F564" s="26" t="e">
        <f>VLOOKUP(Hoja1!F561,Data!$D$1:$E$500,2,0)</f>
        <v>#N/A</v>
      </c>
      <c r="G564" s="26">
        <f>Hoja1!G561</f>
        <v>0</v>
      </c>
      <c r="H564" s="26">
        <f>Hoja1!H561</f>
        <v>0</v>
      </c>
      <c r="I564">
        <f>Hoja1!I561</f>
        <v>0</v>
      </c>
      <c r="J564" t="e">
        <f>VLOOKUP(Hoja1!J561,Data!$G$1:$H$501,2,0)</f>
        <v>#N/A</v>
      </c>
      <c r="K564" s="21">
        <f>IF(Hoja1!M561=1,Hoja1!K561,0)</f>
        <v>0</v>
      </c>
      <c r="L564">
        <f>IF(Hoja1!M561=1,Hoja1!L561:$N562,0)</f>
        <v>0</v>
      </c>
      <c r="M564">
        <f t="shared" si="18"/>
        <v>0</v>
      </c>
      <c r="N564" t="str">
        <f t="shared" si="19"/>
        <v/>
      </c>
      <c r="O564" t="str">
        <f>IF(N564="","",MAX(O$1:O563)+1)</f>
        <v/>
      </c>
    </row>
    <row r="565" spans="1:15" x14ac:dyDescent="0.25">
      <c r="A565">
        <f>IF(Hoja1!M562=1,Hoja1!A562,0)</f>
        <v>0</v>
      </c>
      <c r="B565" s="26" t="e">
        <f>VLOOKUP(Hoja1!B562,Data!$A$1:$B$500,2,0)</f>
        <v>#N/A</v>
      </c>
      <c r="C565" s="26">
        <f>Hoja1!C562</f>
        <v>0</v>
      </c>
      <c r="D565">
        <f>Hoja1!D562</f>
        <v>0</v>
      </c>
      <c r="E565" s="27">
        <f>IF(Hoja1!M562=1,Hoja1!E562,0)</f>
        <v>0</v>
      </c>
      <c r="F565" s="26" t="e">
        <f>VLOOKUP(Hoja1!F562,Data!$D$1:$E$500,2,0)</f>
        <v>#N/A</v>
      </c>
      <c r="G565" s="26">
        <f>Hoja1!G562</f>
        <v>0</v>
      </c>
      <c r="H565" s="26">
        <f>Hoja1!H562</f>
        <v>0</v>
      </c>
      <c r="I565">
        <f>Hoja1!I562</f>
        <v>0</v>
      </c>
      <c r="J565" t="e">
        <f>VLOOKUP(Hoja1!J562,Data!$G$1:$H$501,2,0)</f>
        <v>#N/A</v>
      </c>
      <c r="K565" s="21">
        <f>IF(Hoja1!M562=1,Hoja1!K562,0)</f>
        <v>0</v>
      </c>
      <c r="L565">
        <f>IF(Hoja1!M562=1,Hoja1!L562:$N563,0)</f>
        <v>0</v>
      </c>
      <c r="M565">
        <f t="shared" si="18"/>
        <v>0</v>
      </c>
      <c r="N565" t="str">
        <f t="shared" si="19"/>
        <v/>
      </c>
      <c r="O565" t="str">
        <f>IF(N565="","",MAX(O$1:O564)+1)</f>
        <v/>
      </c>
    </row>
    <row r="566" spans="1:15" x14ac:dyDescent="0.25">
      <c r="A566">
        <f>IF(Hoja1!M563=1,Hoja1!A563,0)</f>
        <v>0</v>
      </c>
      <c r="B566" s="26" t="e">
        <f>VLOOKUP(Hoja1!B563,Data!$A$1:$B$500,2,0)</f>
        <v>#N/A</v>
      </c>
      <c r="C566" s="26">
        <f>Hoja1!C563</f>
        <v>0</v>
      </c>
      <c r="D566">
        <f>Hoja1!D563</f>
        <v>0</v>
      </c>
      <c r="E566" s="27">
        <f>IF(Hoja1!M563=1,Hoja1!E563,0)</f>
        <v>0</v>
      </c>
      <c r="F566" s="26" t="e">
        <f>VLOOKUP(Hoja1!F563,Data!$D$1:$E$500,2,0)</f>
        <v>#N/A</v>
      </c>
      <c r="G566" s="26">
        <f>Hoja1!G563</f>
        <v>0</v>
      </c>
      <c r="H566" s="26">
        <f>Hoja1!H563</f>
        <v>0</v>
      </c>
      <c r="I566">
        <f>Hoja1!I563</f>
        <v>0</v>
      </c>
      <c r="J566" t="e">
        <f>VLOOKUP(Hoja1!J563,Data!$G$1:$H$501,2,0)</f>
        <v>#N/A</v>
      </c>
      <c r="K566" s="21">
        <f>IF(Hoja1!M563=1,Hoja1!K563,0)</f>
        <v>0</v>
      </c>
      <c r="L566">
        <f>IF(Hoja1!M563=1,Hoja1!L563:$N564,0)</f>
        <v>0</v>
      </c>
      <c r="M566">
        <f t="shared" si="18"/>
        <v>0</v>
      </c>
      <c r="N566" t="str">
        <f t="shared" si="19"/>
        <v/>
      </c>
      <c r="O566" t="str">
        <f>IF(N566="","",MAX(O$1:O565)+1)</f>
        <v/>
      </c>
    </row>
    <row r="567" spans="1:15" x14ac:dyDescent="0.25">
      <c r="A567">
        <f>IF(Hoja1!M564=1,Hoja1!A564,0)</f>
        <v>0</v>
      </c>
      <c r="B567" s="26" t="e">
        <f>VLOOKUP(Hoja1!B564,Data!$A$1:$B$500,2,0)</f>
        <v>#N/A</v>
      </c>
      <c r="C567" s="26">
        <f>Hoja1!C564</f>
        <v>0</v>
      </c>
      <c r="D567">
        <f>Hoja1!D564</f>
        <v>0</v>
      </c>
      <c r="E567" s="27">
        <f>IF(Hoja1!M564=1,Hoja1!E564,0)</f>
        <v>0</v>
      </c>
      <c r="F567" s="26" t="e">
        <f>VLOOKUP(Hoja1!F564,Data!$D$1:$E$500,2,0)</f>
        <v>#N/A</v>
      </c>
      <c r="G567" s="26">
        <f>Hoja1!G564</f>
        <v>0</v>
      </c>
      <c r="H567" s="26">
        <f>Hoja1!H564</f>
        <v>0</v>
      </c>
      <c r="I567">
        <f>Hoja1!I564</f>
        <v>0</v>
      </c>
      <c r="J567" t="e">
        <f>VLOOKUP(Hoja1!J564,Data!$G$1:$H$501,2,0)</f>
        <v>#N/A</v>
      </c>
      <c r="K567" s="21">
        <f>IF(Hoja1!M564=1,Hoja1!K564,0)</f>
        <v>0</v>
      </c>
      <c r="L567">
        <f>IF(Hoja1!M564=1,Hoja1!L564:$N565,0)</f>
        <v>0</v>
      </c>
      <c r="M567">
        <f t="shared" si="18"/>
        <v>0</v>
      </c>
      <c r="N567" t="str">
        <f t="shared" si="19"/>
        <v/>
      </c>
      <c r="O567" t="str">
        <f>IF(N567="","",MAX(O$1:O566)+1)</f>
        <v/>
      </c>
    </row>
    <row r="568" spans="1:15" x14ac:dyDescent="0.25">
      <c r="A568">
        <f>IF(Hoja1!M565=1,Hoja1!A565,0)</f>
        <v>0</v>
      </c>
      <c r="B568" s="26" t="e">
        <f>VLOOKUP(Hoja1!B565,Data!$A$1:$B$500,2,0)</f>
        <v>#N/A</v>
      </c>
      <c r="C568" s="26">
        <f>Hoja1!C565</f>
        <v>0</v>
      </c>
      <c r="D568">
        <f>Hoja1!D565</f>
        <v>0</v>
      </c>
      <c r="E568" s="27">
        <f>IF(Hoja1!M565=1,Hoja1!E565,0)</f>
        <v>0</v>
      </c>
      <c r="F568" s="26" t="e">
        <f>VLOOKUP(Hoja1!F565,Data!$D$1:$E$500,2,0)</f>
        <v>#N/A</v>
      </c>
      <c r="G568" s="26">
        <f>Hoja1!G565</f>
        <v>0</v>
      </c>
      <c r="H568" s="26">
        <f>Hoja1!H565</f>
        <v>0</v>
      </c>
      <c r="I568">
        <f>Hoja1!I565</f>
        <v>0</v>
      </c>
      <c r="J568" t="e">
        <f>VLOOKUP(Hoja1!J565,Data!$G$1:$H$501,2,0)</f>
        <v>#N/A</v>
      </c>
      <c r="K568" s="21">
        <f>IF(Hoja1!M565=1,Hoja1!K565,0)</f>
        <v>0</v>
      </c>
      <c r="L568">
        <f>IF(Hoja1!M565=1,Hoja1!L565:$N566,0)</f>
        <v>0</v>
      </c>
      <c r="M568">
        <f t="shared" si="18"/>
        <v>0</v>
      </c>
      <c r="N568" t="str">
        <f t="shared" si="19"/>
        <v/>
      </c>
      <c r="O568" t="str">
        <f>IF(N568="","",MAX(O$1:O567)+1)</f>
        <v/>
      </c>
    </row>
    <row r="569" spans="1:15" x14ac:dyDescent="0.25">
      <c r="A569">
        <f>IF(Hoja1!M566=1,Hoja1!A566,0)</f>
        <v>0</v>
      </c>
      <c r="B569" s="26" t="e">
        <f>VLOOKUP(Hoja1!B566,Data!$A$1:$B$500,2,0)</f>
        <v>#N/A</v>
      </c>
      <c r="C569" s="26">
        <f>Hoja1!C566</f>
        <v>0</v>
      </c>
      <c r="D569">
        <f>Hoja1!D566</f>
        <v>0</v>
      </c>
      <c r="E569" s="27">
        <f>IF(Hoja1!M566=1,Hoja1!E566,0)</f>
        <v>0</v>
      </c>
      <c r="F569" s="26" t="e">
        <f>VLOOKUP(Hoja1!F566,Data!$D$1:$E$500,2,0)</f>
        <v>#N/A</v>
      </c>
      <c r="G569" s="26">
        <f>Hoja1!G566</f>
        <v>0</v>
      </c>
      <c r="H569" s="26">
        <f>Hoja1!H566</f>
        <v>0</v>
      </c>
      <c r="I569">
        <f>Hoja1!I566</f>
        <v>0</v>
      </c>
      <c r="J569" t="e">
        <f>VLOOKUP(Hoja1!J566,Data!$G$1:$H$501,2,0)</f>
        <v>#N/A</v>
      </c>
      <c r="K569" s="21">
        <f>IF(Hoja1!M566=1,Hoja1!K566,0)</f>
        <v>0</v>
      </c>
      <c r="L569">
        <f>IF(Hoja1!M566=1,Hoja1!L566:$N567,0)</f>
        <v>0</v>
      </c>
      <c r="M569">
        <f t="shared" si="18"/>
        <v>0</v>
      </c>
      <c r="N569" t="str">
        <f t="shared" si="19"/>
        <v/>
      </c>
      <c r="O569" t="str">
        <f>IF(N569="","",MAX(O$1:O568)+1)</f>
        <v/>
      </c>
    </row>
    <row r="570" spans="1:15" x14ac:dyDescent="0.25">
      <c r="A570">
        <f>IF(Hoja1!M567=1,Hoja1!A567,0)</f>
        <v>0</v>
      </c>
      <c r="B570" s="26" t="e">
        <f>VLOOKUP(Hoja1!B567,Data!$A$1:$B$500,2,0)</f>
        <v>#N/A</v>
      </c>
      <c r="C570" s="26">
        <f>Hoja1!C567</f>
        <v>0</v>
      </c>
      <c r="D570">
        <f>Hoja1!D567</f>
        <v>0</v>
      </c>
      <c r="E570" s="27">
        <f>IF(Hoja1!M567=1,Hoja1!E567,0)</f>
        <v>0</v>
      </c>
      <c r="F570" s="26" t="e">
        <f>VLOOKUP(Hoja1!F567,Data!$D$1:$E$500,2,0)</f>
        <v>#N/A</v>
      </c>
      <c r="G570" s="26">
        <f>Hoja1!G567</f>
        <v>0</v>
      </c>
      <c r="H570" s="26">
        <f>Hoja1!H567</f>
        <v>0</v>
      </c>
      <c r="I570">
        <f>Hoja1!I567</f>
        <v>0</v>
      </c>
      <c r="J570" t="e">
        <f>VLOOKUP(Hoja1!J567,Data!$G$1:$H$501,2,0)</f>
        <v>#N/A</v>
      </c>
      <c r="K570" s="21">
        <f>IF(Hoja1!M567=1,Hoja1!K567,0)</f>
        <v>0</v>
      </c>
      <c r="L570">
        <f>IF(Hoja1!M567=1,Hoja1!L567:$N568,0)</f>
        <v>0</v>
      </c>
      <c r="M570">
        <f t="shared" si="18"/>
        <v>0</v>
      </c>
      <c r="N570" t="str">
        <f t="shared" si="19"/>
        <v/>
      </c>
      <c r="O570" t="str">
        <f>IF(N570="","",MAX(O$1:O569)+1)</f>
        <v/>
      </c>
    </row>
    <row r="571" spans="1:15" x14ac:dyDescent="0.25">
      <c r="A571">
        <f>IF(Hoja1!M568=1,Hoja1!A568,0)</f>
        <v>0</v>
      </c>
      <c r="B571" s="26" t="e">
        <f>VLOOKUP(Hoja1!B568,Data!$A$1:$B$500,2,0)</f>
        <v>#N/A</v>
      </c>
      <c r="C571" s="26">
        <f>Hoja1!C568</f>
        <v>0</v>
      </c>
      <c r="D571">
        <f>Hoja1!D568</f>
        <v>0</v>
      </c>
      <c r="E571" s="27">
        <f>IF(Hoja1!M568=1,Hoja1!E568,0)</f>
        <v>0</v>
      </c>
      <c r="F571" s="26" t="e">
        <f>VLOOKUP(Hoja1!F568,Data!$D$1:$E$500,2,0)</f>
        <v>#N/A</v>
      </c>
      <c r="G571" s="26">
        <f>Hoja1!G568</f>
        <v>0</v>
      </c>
      <c r="H571" s="26">
        <f>Hoja1!H568</f>
        <v>0</v>
      </c>
      <c r="I571">
        <f>Hoja1!I568</f>
        <v>0</v>
      </c>
      <c r="J571" t="e">
        <f>VLOOKUP(Hoja1!J568,Data!$G$1:$H$501,2,0)</f>
        <v>#N/A</v>
      </c>
      <c r="K571" s="21">
        <f>IF(Hoja1!M568=1,Hoja1!K568,0)</f>
        <v>0</v>
      </c>
      <c r="L571">
        <f>IF(Hoja1!M568=1,Hoja1!L568:$N569,0)</f>
        <v>0</v>
      </c>
      <c r="M571">
        <f t="shared" si="18"/>
        <v>0</v>
      </c>
      <c r="N571" t="str">
        <f t="shared" si="19"/>
        <v/>
      </c>
      <c r="O571" t="str">
        <f>IF(N571="","",MAX(O$1:O570)+1)</f>
        <v/>
      </c>
    </row>
    <row r="572" spans="1:15" x14ac:dyDescent="0.25">
      <c r="A572">
        <f>IF(Hoja1!M569=1,Hoja1!A569,0)</f>
        <v>0</v>
      </c>
      <c r="B572" s="26" t="e">
        <f>VLOOKUP(Hoja1!B569,Data!$A$1:$B$500,2,0)</f>
        <v>#N/A</v>
      </c>
      <c r="C572" s="26">
        <f>Hoja1!C569</f>
        <v>0</v>
      </c>
      <c r="D572">
        <f>Hoja1!D569</f>
        <v>0</v>
      </c>
      <c r="E572" s="27">
        <f>IF(Hoja1!M569=1,Hoja1!E569,0)</f>
        <v>0</v>
      </c>
      <c r="F572" s="26" t="e">
        <f>VLOOKUP(Hoja1!F569,Data!$D$1:$E$500,2,0)</f>
        <v>#N/A</v>
      </c>
      <c r="G572" s="26">
        <f>Hoja1!G569</f>
        <v>0</v>
      </c>
      <c r="H572" s="26">
        <f>Hoja1!H569</f>
        <v>0</v>
      </c>
      <c r="I572">
        <f>Hoja1!I569</f>
        <v>0</v>
      </c>
      <c r="J572" t="e">
        <f>VLOOKUP(Hoja1!J569,Data!$G$1:$H$501,2,0)</f>
        <v>#N/A</v>
      </c>
      <c r="K572" s="21">
        <f>IF(Hoja1!M569=1,Hoja1!K569,0)</f>
        <v>0</v>
      </c>
      <c r="L572">
        <f>IF(Hoja1!M569=1,Hoja1!L569:$N570,0)</f>
        <v>0</v>
      </c>
      <c r="M572">
        <f t="shared" si="18"/>
        <v>0</v>
      </c>
      <c r="N572" t="str">
        <f t="shared" si="19"/>
        <v/>
      </c>
      <c r="O572" t="str">
        <f>IF(N572="","",MAX(O$1:O571)+1)</f>
        <v/>
      </c>
    </row>
    <row r="573" spans="1:15" x14ac:dyDescent="0.25">
      <c r="A573">
        <f>IF(Hoja1!M570=1,Hoja1!A570,0)</f>
        <v>0</v>
      </c>
      <c r="B573" s="26" t="e">
        <f>VLOOKUP(Hoja1!B570,Data!$A$1:$B$500,2,0)</f>
        <v>#N/A</v>
      </c>
      <c r="C573" s="26">
        <f>Hoja1!C570</f>
        <v>0</v>
      </c>
      <c r="D573">
        <f>Hoja1!D570</f>
        <v>0</v>
      </c>
      <c r="E573" s="27">
        <f>IF(Hoja1!M570=1,Hoja1!E570,0)</f>
        <v>0</v>
      </c>
      <c r="F573" s="26" t="e">
        <f>VLOOKUP(Hoja1!F570,Data!$D$1:$E$500,2,0)</f>
        <v>#N/A</v>
      </c>
      <c r="G573" s="26">
        <f>Hoja1!G570</f>
        <v>0</v>
      </c>
      <c r="H573" s="26">
        <f>Hoja1!H570</f>
        <v>0</v>
      </c>
      <c r="I573">
        <f>Hoja1!I570</f>
        <v>0</v>
      </c>
      <c r="J573" t="e">
        <f>VLOOKUP(Hoja1!J570,Data!$G$1:$H$501,2,0)</f>
        <v>#N/A</v>
      </c>
      <c r="K573" s="21">
        <f>IF(Hoja1!M570=1,Hoja1!K570,0)</f>
        <v>0</v>
      </c>
      <c r="L573">
        <f>IF(Hoja1!M570=1,Hoja1!L570:$N571,0)</f>
        <v>0</v>
      </c>
      <c r="M573">
        <f t="shared" si="18"/>
        <v>0</v>
      </c>
      <c r="N573" t="str">
        <f t="shared" si="19"/>
        <v/>
      </c>
      <c r="O573" t="str">
        <f>IF(N573="","",MAX(O$1:O572)+1)</f>
        <v/>
      </c>
    </row>
    <row r="574" spans="1:15" x14ac:dyDescent="0.25">
      <c r="A574">
        <f>IF(Hoja1!M571=1,Hoja1!A571,0)</f>
        <v>0</v>
      </c>
      <c r="B574" s="26" t="e">
        <f>VLOOKUP(Hoja1!B571,Data!$A$1:$B$500,2,0)</f>
        <v>#N/A</v>
      </c>
      <c r="C574" s="26">
        <f>Hoja1!C571</f>
        <v>0</v>
      </c>
      <c r="D574">
        <f>Hoja1!D571</f>
        <v>0</v>
      </c>
      <c r="E574" s="27">
        <f>IF(Hoja1!M571=1,Hoja1!E571,0)</f>
        <v>0</v>
      </c>
      <c r="F574" s="26" t="e">
        <f>VLOOKUP(Hoja1!F571,Data!$D$1:$E$500,2,0)</f>
        <v>#N/A</v>
      </c>
      <c r="G574" s="26">
        <f>Hoja1!G571</f>
        <v>0</v>
      </c>
      <c r="H574" s="26">
        <f>Hoja1!H571</f>
        <v>0</v>
      </c>
      <c r="I574">
        <f>Hoja1!I571</f>
        <v>0</v>
      </c>
      <c r="J574" t="e">
        <f>VLOOKUP(Hoja1!J571,Data!$G$1:$H$501,2,0)</f>
        <v>#N/A</v>
      </c>
      <c r="K574" s="21">
        <f>IF(Hoja1!M571=1,Hoja1!K571,0)</f>
        <v>0</v>
      </c>
      <c r="L574">
        <f>IF(Hoja1!M571=1,Hoja1!L571:$N572,0)</f>
        <v>0</v>
      </c>
      <c r="M574">
        <f t="shared" si="18"/>
        <v>0</v>
      </c>
      <c r="N574" t="str">
        <f t="shared" si="19"/>
        <v/>
      </c>
      <c r="O574" t="str">
        <f>IF(N574="","",MAX(O$1:O573)+1)</f>
        <v/>
      </c>
    </row>
    <row r="575" spans="1:15" x14ac:dyDescent="0.25">
      <c r="A575">
        <f>IF(Hoja1!M572=1,Hoja1!A572,0)</f>
        <v>0</v>
      </c>
      <c r="B575" s="26" t="e">
        <f>VLOOKUP(Hoja1!B572,Data!$A$1:$B$500,2,0)</f>
        <v>#N/A</v>
      </c>
      <c r="C575" s="26">
        <f>Hoja1!C572</f>
        <v>0</v>
      </c>
      <c r="D575">
        <f>Hoja1!D572</f>
        <v>0</v>
      </c>
      <c r="E575" s="27">
        <f>IF(Hoja1!M572=1,Hoja1!E572,0)</f>
        <v>0</v>
      </c>
      <c r="F575" s="26" t="e">
        <f>VLOOKUP(Hoja1!F572,Data!$D$1:$E$500,2,0)</f>
        <v>#N/A</v>
      </c>
      <c r="G575" s="26">
        <f>Hoja1!G572</f>
        <v>0</v>
      </c>
      <c r="H575" s="26">
        <f>Hoja1!H572</f>
        <v>0</v>
      </c>
      <c r="I575">
        <f>Hoja1!I572</f>
        <v>0</v>
      </c>
      <c r="J575" t="e">
        <f>VLOOKUP(Hoja1!J572,Data!$G$1:$H$501,2,0)</f>
        <v>#N/A</v>
      </c>
      <c r="K575" s="21">
        <f>IF(Hoja1!M572=1,Hoja1!K572,0)</f>
        <v>0</v>
      </c>
      <c r="L575">
        <f>IF(Hoja1!M572=1,Hoja1!L572:$N573,0)</f>
        <v>0</v>
      </c>
      <c r="M575">
        <f t="shared" si="18"/>
        <v>0</v>
      </c>
      <c r="N575" t="str">
        <f t="shared" si="19"/>
        <v/>
      </c>
      <c r="O575" t="str">
        <f>IF(N575="","",MAX(O$1:O574)+1)</f>
        <v/>
      </c>
    </row>
    <row r="576" spans="1:15" x14ac:dyDescent="0.25">
      <c r="A576">
        <f>IF(Hoja1!M573=1,Hoja1!A573,0)</f>
        <v>0</v>
      </c>
      <c r="B576" s="26" t="e">
        <f>VLOOKUP(Hoja1!B573,Data!$A$1:$B$500,2,0)</f>
        <v>#N/A</v>
      </c>
      <c r="C576" s="26">
        <f>Hoja1!C573</f>
        <v>0</v>
      </c>
      <c r="D576">
        <f>Hoja1!D573</f>
        <v>0</v>
      </c>
      <c r="E576" s="27">
        <f>IF(Hoja1!M573=1,Hoja1!E573,0)</f>
        <v>0</v>
      </c>
      <c r="F576" s="26" t="e">
        <f>VLOOKUP(Hoja1!F573,Data!$D$1:$E$500,2,0)</f>
        <v>#N/A</v>
      </c>
      <c r="G576" s="26">
        <f>Hoja1!G573</f>
        <v>0</v>
      </c>
      <c r="H576" s="26">
        <f>Hoja1!H573</f>
        <v>0</v>
      </c>
      <c r="I576">
        <f>Hoja1!I573</f>
        <v>0</v>
      </c>
      <c r="J576" t="e">
        <f>VLOOKUP(Hoja1!J573,Data!$G$1:$H$501,2,0)</f>
        <v>#N/A</v>
      </c>
      <c r="K576" s="21">
        <f>IF(Hoja1!M573=1,Hoja1!K573,0)</f>
        <v>0</v>
      </c>
      <c r="L576">
        <f>IF(Hoja1!M573=1,Hoja1!L573:$N574,0)</f>
        <v>0</v>
      </c>
      <c r="M576">
        <f t="shared" si="18"/>
        <v>0</v>
      </c>
      <c r="N576" t="str">
        <f t="shared" si="19"/>
        <v/>
      </c>
      <c r="O576" t="str">
        <f>IF(N576="","",MAX(O$1:O575)+1)</f>
        <v/>
      </c>
    </row>
    <row r="577" spans="1:15" x14ac:dyDescent="0.25">
      <c r="A577">
        <f>IF(Hoja1!M574=1,Hoja1!A574,0)</f>
        <v>0</v>
      </c>
      <c r="B577" s="26" t="e">
        <f>VLOOKUP(Hoja1!B574,Data!$A$1:$B$500,2,0)</f>
        <v>#N/A</v>
      </c>
      <c r="C577" s="26">
        <f>Hoja1!C574</f>
        <v>0</v>
      </c>
      <c r="D577">
        <f>Hoja1!D574</f>
        <v>0</v>
      </c>
      <c r="E577" s="27">
        <f>IF(Hoja1!M574=1,Hoja1!E574,0)</f>
        <v>0</v>
      </c>
      <c r="F577" s="26" t="e">
        <f>VLOOKUP(Hoja1!F574,Data!$D$1:$E$500,2,0)</f>
        <v>#N/A</v>
      </c>
      <c r="G577" s="26">
        <f>Hoja1!G574</f>
        <v>0</v>
      </c>
      <c r="H577" s="26">
        <f>Hoja1!H574</f>
        <v>0</v>
      </c>
      <c r="I577">
        <f>Hoja1!I574</f>
        <v>0</v>
      </c>
      <c r="J577" t="e">
        <f>VLOOKUP(Hoja1!J574,Data!$G$1:$H$501,2,0)</f>
        <v>#N/A</v>
      </c>
      <c r="K577" s="21">
        <f>IF(Hoja1!M574=1,Hoja1!K574,0)</f>
        <v>0</v>
      </c>
      <c r="L577">
        <f>IF(Hoja1!M574=1,Hoja1!L574:$N575,0)</f>
        <v>0</v>
      </c>
      <c r="M577">
        <f t="shared" si="18"/>
        <v>0</v>
      </c>
      <c r="N577" t="str">
        <f t="shared" si="19"/>
        <v/>
      </c>
      <c r="O577" t="str">
        <f>IF(N577="","",MAX(O$1:O576)+1)</f>
        <v/>
      </c>
    </row>
    <row r="578" spans="1:15" x14ac:dyDescent="0.25">
      <c r="A578">
        <f>IF(Hoja1!M575=1,Hoja1!A575,0)</f>
        <v>0</v>
      </c>
      <c r="B578" s="26" t="e">
        <f>VLOOKUP(Hoja1!B575,Data!$A$1:$B$500,2,0)</f>
        <v>#N/A</v>
      </c>
      <c r="C578" s="26">
        <f>Hoja1!C575</f>
        <v>0</v>
      </c>
      <c r="D578">
        <f>Hoja1!D575</f>
        <v>0</v>
      </c>
      <c r="E578" s="27">
        <f>IF(Hoja1!M575=1,Hoja1!E575,0)</f>
        <v>0</v>
      </c>
      <c r="F578" s="26" t="e">
        <f>VLOOKUP(Hoja1!F575,Data!$D$1:$E$500,2,0)</f>
        <v>#N/A</v>
      </c>
      <c r="G578" s="26">
        <f>Hoja1!G575</f>
        <v>0</v>
      </c>
      <c r="H578" s="26">
        <f>Hoja1!H575</f>
        <v>0</v>
      </c>
      <c r="I578">
        <f>Hoja1!I575</f>
        <v>0</v>
      </c>
      <c r="J578" t="e">
        <f>VLOOKUP(Hoja1!J575,Data!$G$1:$H$501,2,0)</f>
        <v>#N/A</v>
      </c>
      <c r="K578" s="21">
        <f>IF(Hoja1!M575=1,Hoja1!K575,0)</f>
        <v>0</v>
      </c>
      <c r="L578">
        <f>IF(Hoja1!M575=1,Hoja1!L575:$N576,0)</f>
        <v>0</v>
      </c>
      <c r="M578">
        <f t="shared" si="18"/>
        <v>0</v>
      </c>
      <c r="N578" t="str">
        <f t="shared" si="19"/>
        <v/>
      </c>
      <c r="O578" t="str">
        <f>IF(N578="","",MAX(O$1:O577)+1)</f>
        <v/>
      </c>
    </row>
    <row r="579" spans="1:15" x14ac:dyDescent="0.25">
      <c r="A579">
        <f>IF(Hoja1!M576=1,Hoja1!A576,0)</f>
        <v>0</v>
      </c>
      <c r="B579" s="26" t="e">
        <f>VLOOKUP(Hoja1!B576,Data!$A$1:$B$500,2,0)</f>
        <v>#N/A</v>
      </c>
      <c r="C579" s="26">
        <f>Hoja1!C576</f>
        <v>0</v>
      </c>
      <c r="D579">
        <f>Hoja1!D576</f>
        <v>0</v>
      </c>
      <c r="E579" s="27">
        <f>IF(Hoja1!M576=1,Hoja1!E576,0)</f>
        <v>0</v>
      </c>
      <c r="F579" s="26" t="e">
        <f>VLOOKUP(Hoja1!F576,Data!$D$1:$E$500,2,0)</f>
        <v>#N/A</v>
      </c>
      <c r="G579" s="26">
        <f>Hoja1!G576</f>
        <v>0</v>
      </c>
      <c r="H579" s="26">
        <f>Hoja1!H576</f>
        <v>0</v>
      </c>
      <c r="I579">
        <f>Hoja1!I576</f>
        <v>0</v>
      </c>
      <c r="J579" t="e">
        <f>VLOOKUP(Hoja1!J576,Data!$G$1:$H$501,2,0)</f>
        <v>#N/A</v>
      </c>
      <c r="K579" s="21">
        <f>IF(Hoja1!M576=1,Hoja1!K576,0)</f>
        <v>0</v>
      </c>
      <c r="L579">
        <f>IF(Hoja1!M576=1,Hoja1!L576:$N577,0)</f>
        <v>0</v>
      </c>
      <c r="M579">
        <f t="shared" si="18"/>
        <v>0</v>
      </c>
      <c r="N579" t="str">
        <f t="shared" si="19"/>
        <v/>
      </c>
      <c r="O579" t="str">
        <f>IF(N579="","",MAX(O$1:O578)+1)</f>
        <v/>
      </c>
    </row>
    <row r="580" spans="1:15" x14ac:dyDescent="0.25">
      <c r="A580">
        <f>IF(Hoja1!M577=1,Hoja1!A577,0)</f>
        <v>0</v>
      </c>
      <c r="B580" s="26" t="e">
        <f>VLOOKUP(Hoja1!B577,Data!$A$1:$B$500,2,0)</f>
        <v>#N/A</v>
      </c>
      <c r="C580" s="26">
        <f>Hoja1!C577</f>
        <v>0</v>
      </c>
      <c r="D580">
        <f>Hoja1!D577</f>
        <v>0</v>
      </c>
      <c r="E580" s="27">
        <f>IF(Hoja1!M577=1,Hoja1!E577,0)</f>
        <v>0</v>
      </c>
      <c r="F580" s="26" t="e">
        <f>VLOOKUP(Hoja1!F577,Data!$D$1:$E$500,2,0)</f>
        <v>#N/A</v>
      </c>
      <c r="G580" s="26">
        <f>Hoja1!G577</f>
        <v>0</v>
      </c>
      <c r="H580" s="26">
        <f>Hoja1!H577</f>
        <v>0</v>
      </c>
      <c r="I580">
        <f>Hoja1!I577</f>
        <v>0</v>
      </c>
      <c r="J580" t="e">
        <f>VLOOKUP(Hoja1!J577,Data!$G$1:$H$501,2,0)</f>
        <v>#N/A</v>
      </c>
      <c r="K580" s="21">
        <f>IF(Hoja1!M577=1,Hoja1!K577,0)</f>
        <v>0</v>
      </c>
      <c r="L580">
        <f>IF(Hoja1!M577=1,Hoja1!L577:$N578,0)</f>
        <v>0</v>
      </c>
      <c r="M580">
        <f t="shared" si="18"/>
        <v>0</v>
      </c>
      <c r="N580" t="str">
        <f t="shared" si="19"/>
        <v/>
      </c>
      <c r="O580" t="str">
        <f>IF(N580="","",MAX(O$1:O579)+1)</f>
        <v/>
      </c>
    </row>
    <row r="581" spans="1:15" x14ac:dyDescent="0.25">
      <c r="A581">
        <f>IF(Hoja1!M578=1,Hoja1!A578,0)</f>
        <v>0</v>
      </c>
      <c r="B581" s="26" t="e">
        <f>VLOOKUP(Hoja1!B578,Data!$A$1:$B$500,2,0)</f>
        <v>#N/A</v>
      </c>
      <c r="C581" s="26">
        <f>Hoja1!C578</f>
        <v>0</v>
      </c>
      <c r="D581">
        <f>Hoja1!D578</f>
        <v>0</v>
      </c>
      <c r="E581" s="27">
        <f>IF(Hoja1!M578=1,Hoja1!E578,0)</f>
        <v>0</v>
      </c>
      <c r="F581" s="26" t="e">
        <f>VLOOKUP(Hoja1!F578,Data!$D$1:$E$500,2,0)</f>
        <v>#N/A</v>
      </c>
      <c r="G581" s="26">
        <f>Hoja1!G578</f>
        <v>0</v>
      </c>
      <c r="H581" s="26">
        <f>Hoja1!H578</f>
        <v>0</v>
      </c>
      <c r="I581">
        <f>Hoja1!I578</f>
        <v>0</v>
      </c>
      <c r="J581" t="e">
        <f>VLOOKUP(Hoja1!J578,Data!$G$1:$H$501,2,0)</f>
        <v>#N/A</v>
      </c>
      <c r="K581" s="21">
        <f>IF(Hoja1!M578=1,Hoja1!K578,0)</f>
        <v>0</v>
      </c>
      <c r="L581">
        <f>IF(Hoja1!M578=1,Hoja1!L578:$N579,0)</f>
        <v>0</v>
      </c>
      <c r="M581">
        <f t="shared" ref="M581:M599" si="20">IF(A581&gt;0,1,0)</f>
        <v>0</v>
      </c>
      <c r="N581" t="str">
        <f t="shared" ref="N581:N599" si="21">IF(M581=0,"",M581)</f>
        <v/>
      </c>
      <c r="O581" t="str">
        <f>IF(N581="","",MAX(O$1:O580)+1)</f>
        <v/>
      </c>
    </row>
    <row r="582" spans="1:15" x14ac:dyDescent="0.25">
      <c r="A582">
        <f>IF(Hoja1!M579=1,Hoja1!A579,0)</f>
        <v>0</v>
      </c>
      <c r="B582" s="26" t="e">
        <f>VLOOKUP(Hoja1!B579,Data!$A$1:$B$500,2,0)</f>
        <v>#N/A</v>
      </c>
      <c r="C582" s="26">
        <f>Hoja1!C579</f>
        <v>0</v>
      </c>
      <c r="D582">
        <f>Hoja1!D579</f>
        <v>0</v>
      </c>
      <c r="E582" s="27">
        <f>IF(Hoja1!M579=1,Hoja1!E579,0)</f>
        <v>0</v>
      </c>
      <c r="F582" s="26" t="e">
        <f>VLOOKUP(Hoja1!F579,Data!$D$1:$E$500,2,0)</f>
        <v>#N/A</v>
      </c>
      <c r="G582" s="26">
        <f>Hoja1!G579</f>
        <v>0</v>
      </c>
      <c r="H582" s="26">
        <f>Hoja1!H579</f>
        <v>0</v>
      </c>
      <c r="I582">
        <f>Hoja1!I579</f>
        <v>0</v>
      </c>
      <c r="J582" t="e">
        <f>VLOOKUP(Hoja1!J579,Data!$G$1:$H$501,2,0)</f>
        <v>#N/A</v>
      </c>
      <c r="K582" s="21">
        <f>IF(Hoja1!M579=1,Hoja1!K579,0)</f>
        <v>0</v>
      </c>
      <c r="L582">
        <f>IF(Hoja1!M579=1,Hoja1!L579:$N580,0)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IF(Hoja1!M580=1,Hoja1!A580,0)</f>
        <v>0</v>
      </c>
      <c r="B583" s="26" t="e">
        <f>VLOOKUP(Hoja1!B580,Data!$A$1:$B$500,2,0)</f>
        <v>#N/A</v>
      </c>
      <c r="C583" s="26">
        <f>Hoja1!C580</f>
        <v>0</v>
      </c>
      <c r="D583">
        <f>Hoja1!D580</f>
        <v>0</v>
      </c>
      <c r="E583" s="27">
        <f>IF(Hoja1!M580=1,Hoja1!E580,0)</f>
        <v>0</v>
      </c>
      <c r="F583" s="26" t="e">
        <f>VLOOKUP(Hoja1!F580,Data!$D$1:$E$500,2,0)</f>
        <v>#N/A</v>
      </c>
      <c r="G583" s="26">
        <f>Hoja1!G580</f>
        <v>0</v>
      </c>
      <c r="H583" s="26">
        <f>Hoja1!H580</f>
        <v>0</v>
      </c>
      <c r="I583">
        <f>Hoja1!I580</f>
        <v>0</v>
      </c>
      <c r="J583" t="e">
        <f>VLOOKUP(Hoja1!J580,Data!$G$1:$H$501,2,0)</f>
        <v>#N/A</v>
      </c>
      <c r="K583" s="21">
        <f>IF(Hoja1!M580=1,Hoja1!K580,0)</f>
        <v>0</v>
      </c>
      <c r="L583">
        <f>IF(Hoja1!M580=1,Hoja1!L580:$N581,0)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25">
      <c r="A584">
        <f>IF(Hoja1!M581=1,Hoja1!A581,0)</f>
        <v>0</v>
      </c>
      <c r="B584" s="26" t="e">
        <f>VLOOKUP(Hoja1!B581,Data!$A$1:$B$500,2,0)</f>
        <v>#N/A</v>
      </c>
      <c r="C584" s="26">
        <f>Hoja1!C581</f>
        <v>0</v>
      </c>
      <c r="D584">
        <f>Hoja1!D581</f>
        <v>0</v>
      </c>
      <c r="E584" s="27">
        <f>IF(Hoja1!M581=1,Hoja1!E581,0)</f>
        <v>0</v>
      </c>
      <c r="F584" s="26" t="e">
        <f>VLOOKUP(Hoja1!F581,Data!$D$1:$E$500,2,0)</f>
        <v>#N/A</v>
      </c>
      <c r="G584" s="26">
        <f>Hoja1!G581</f>
        <v>0</v>
      </c>
      <c r="H584" s="26">
        <f>Hoja1!H581</f>
        <v>0</v>
      </c>
      <c r="I584">
        <f>Hoja1!I581</f>
        <v>0</v>
      </c>
      <c r="J584" t="e">
        <f>VLOOKUP(Hoja1!J581,Data!$G$1:$H$501,2,0)</f>
        <v>#N/A</v>
      </c>
      <c r="K584" s="21">
        <f>IF(Hoja1!M581=1,Hoja1!K581,0)</f>
        <v>0</v>
      </c>
      <c r="L584">
        <f>IF(Hoja1!M581=1,Hoja1!L581:$N582,0)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25">
      <c r="A585">
        <f>IF(Hoja1!M582=1,Hoja1!A582,0)</f>
        <v>0</v>
      </c>
      <c r="B585" s="26" t="e">
        <f>VLOOKUP(Hoja1!B582,Data!$A$1:$B$500,2,0)</f>
        <v>#N/A</v>
      </c>
      <c r="C585" s="26">
        <f>Hoja1!C582</f>
        <v>0</v>
      </c>
      <c r="D585">
        <f>Hoja1!D582</f>
        <v>0</v>
      </c>
      <c r="E585" s="27">
        <f>IF(Hoja1!M582=1,Hoja1!E582,0)</f>
        <v>0</v>
      </c>
      <c r="F585" s="26" t="e">
        <f>VLOOKUP(Hoja1!F582,Data!$D$1:$E$500,2,0)</f>
        <v>#N/A</v>
      </c>
      <c r="G585" s="26">
        <f>Hoja1!G582</f>
        <v>0</v>
      </c>
      <c r="H585" s="26">
        <f>Hoja1!H582</f>
        <v>0</v>
      </c>
      <c r="I585">
        <f>Hoja1!I582</f>
        <v>0</v>
      </c>
      <c r="J585" t="e">
        <f>VLOOKUP(Hoja1!J582,Data!$G$1:$H$501,2,0)</f>
        <v>#N/A</v>
      </c>
      <c r="K585" s="21">
        <f>IF(Hoja1!M582=1,Hoja1!K582,0)</f>
        <v>0</v>
      </c>
      <c r="L585">
        <f>IF(Hoja1!M582=1,Hoja1!L582:$N583,0)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25">
      <c r="A586">
        <f>IF(Hoja1!M583=1,Hoja1!A583,0)</f>
        <v>0</v>
      </c>
      <c r="B586" s="26" t="e">
        <f>VLOOKUP(Hoja1!B583,Data!$A$1:$B$500,2,0)</f>
        <v>#N/A</v>
      </c>
      <c r="C586" s="26">
        <f>Hoja1!C583</f>
        <v>0</v>
      </c>
      <c r="D586">
        <f>Hoja1!D583</f>
        <v>0</v>
      </c>
      <c r="E586" s="27">
        <f>IF(Hoja1!M583=1,Hoja1!E583,0)</f>
        <v>0</v>
      </c>
      <c r="F586" s="26" t="e">
        <f>VLOOKUP(Hoja1!F583,Data!$D$1:$E$500,2,0)</f>
        <v>#N/A</v>
      </c>
      <c r="G586" s="26">
        <f>Hoja1!G583</f>
        <v>0</v>
      </c>
      <c r="H586" s="26">
        <f>Hoja1!H583</f>
        <v>0</v>
      </c>
      <c r="I586">
        <f>Hoja1!I583</f>
        <v>0</v>
      </c>
      <c r="J586" t="e">
        <f>VLOOKUP(Hoja1!J583,Data!$G$1:$H$501,2,0)</f>
        <v>#N/A</v>
      </c>
      <c r="K586" s="21">
        <f>IF(Hoja1!M583=1,Hoja1!K583,0)</f>
        <v>0</v>
      </c>
      <c r="L586">
        <f>IF(Hoja1!M583=1,Hoja1!L583:$N584,0)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25">
      <c r="A587">
        <f>IF(Hoja1!M584=1,Hoja1!A584,0)</f>
        <v>0</v>
      </c>
      <c r="B587" s="26" t="e">
        <f>VLOOKUP(Hoja1!B584,Data!$A$1:$B$500,2,0)</f>
        <v>#N/A</v>
      </c>
      <c r="C587" s="26">
        <f>Hoja1!C584</f>
        <v>0</v>
      </c>
      <c r="D587">
        <f>Hoja1!D584</f>
        <v>0</v>
      </c>
      <c r="E587" s="27">
        <f>IF(Hoja1!M584=1,Hoja1!E584,0)</f>
        <v>0</v>
      </c>
      <c r="F587" s="26" t="e">
        <f>VLOOKUP(Hoja1!F584,Data!$D$1:$E$500,2,0)</f>
        <v>#N/A</v>
      </c>
      <c r="G587" s="26">
        <f>Hoja1!G584</f>
        <v>0</v>
      </c>
      <c r="H587" s="26">
        <f>Hoja1!H584</f>
        <v>0</v>
      </c>
      <c r="I587">
        <f>Hoja1!I584</f>
        <v>0</v>
      </c>
      <c r="J587" t="e">
        <f>VLOOKUP(Hoja1!J584,Data!$G$1:$H$501,2,0)</f>
        <v>#N/A</v>
      </c>
      <c r="K587" s="21">
        <f>IF(Hoja1!M584=1,Hoja1!K584,0)</f>
        <v>0</v>
      </c>
      <c r="L587">
        <f>IF(Hoja1!M584=1,Hoja1!L584:$N585,0)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25">
      <c r="A588">
        <f>IF(Hoja1!M585=1,Hoja1!A585,0)</f>
        <v>0</v>
      </c>
      <c r="B588" s="26" t="e">
        <f>VLOOKUP(Hoja1!B585,Data!$A$1:$B$500,2,0)</f>
        <v>#N/A</v>
      </c>
      <c r="C588" s="26">
        <f>Hoja1!C585</f>
        <v>0</v>
      </c>
      <c r="D588">
        <f>Hoja1!D585</f>
        <v>0</v>
      </c>
      <c r="E588" s="27">
        <f>IF(Hoja1!M585=1,Hoja1!E585,0)</f>
        <v>0</v>
      </c>
      <c r="F588" s="26" t="e">
        <f>VLOOKUP(Hoja1!F585,Data!$D$1:$E$500,2,0)</f>
        <v>#N/A</v>
      </c>
      <c r="G588" s="26">
        <f>Hoja1!G585</f>
        <v>0</v>
      </c>
      <c r="H588" s="26">
        <f>Hoja1!H585</f>
        <v>0</v>
      </c>
      <c r="I588">
        <f>Hoja1!I585</f>
        <v>0</v>
      </c>
      <c r="J588" t="e">
        <f>VLOOKUP(Hoja1!J585,Data!$G$1:$H$501,2,0)</f>
        <v>#N/A</v>
      </c>
      <c r="K588" s="21">
        <f>IF(Hoja1!M585=1,Hoja1!K585,0)</f>
        <v>0</v>
      </c>
      <c r="L588">
        <f>IF(Hoja1!M585=1,Hoja1!L585:$N586,0)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25">
      <c r="A589">
        <f>IF(Hoja1!M586=1,Hoja1!A586,0)</f>
        <v>0</v>
      </c>
      <c r="B589" s="26" t="e">
        <f>VLOOKUP(Hoja1!B586,Data!$A$1:$B$500,2,0)</f>
        <v>#N/A</v>
      </c>
      <c r="C589" s="26">
        <f>Hoja1!C586</f>
        <v>0</v>
      </c>
      <c r="D589">
        <f>Hoja1!D586</f>
        <v>0</v>
      </c>
      <c r="E589" s="27">
        <f>IF(Hoja1!M586=1,Hoja1!E586,0)</f>
        <v>0</v>
      </c>
      <c r="F589" s="26" t="e">
        <f>VLOOKUP(Hoja1!F586,Data!$D$1:$E$500,2,0)</f>
        <v>#N/A</v>
      </c>
      <c r="G589" s="26">
        <f>Hoja1!G586</f>
        <v>0</v>
      </c>
      <c r="H589" s="26">
        <f>Hoja1!H586</f>
        <v>0</v>
      </c>
      <c r="I589">
        <f>Hoja1!I586</f>
        <v>0</v>
      </c>
      <c r="J589" t="e">
        <f>VLOOKUP(Hoja1!J586,Data!$G$1:$H$501,2,0)</f>
        <v>#N/A</v>
      </c>
      <c r="K589" s="21">
        <f>IF(Hoja1!M586=1,Hoja1!K586,0)</f>
        <v>0</v>
      </c>
      <c r="L589">
        <f>IF(Hoja1!M586=1,Hoja1!L586:$N587,0)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25">
      <c r="A590">
        <f>IF(Hoja1!M587=1,Hoja1!A587,0)</f>
        <v>0</v>
      </c>
      <c r="B590" s="26" t="e">
        <f>VLOOKUP(Hoja1!B587,Data!$A$1:$B$500,2,0)</f>
        <v>#N/A</v>
      </c>
      <c r="C590" s="26">
        <f>Hoja1!C587</f>
        <v>0</v>
      </c>
      <c r="D590">
        <f>Hoja1!D587</f>
        <v>0</v>
      </c>
      <c r="E590" s="27">
        <f>IF(Hoja1!M587=1,Hoja1!E587,0)</f>
        <v>0</v>
      </c>
      <c r="F590" s="26" t="e">
        <f>VLOOKUP(Hoja1!F587,Data!$D$1:$E$500,2,0)</f>
        <v>#N/A</v>
      </c>
      <c r="G590" s="26">
        <f>Hoja1!G587</f>
        <v>0</v>
      </c>
      <c r="H590" s="26">
        <f>Hoja1!H587</f>
        <v>0</v>
      </c>
      <c r="I590">
        <f>Hoja1!I587</f>
        <v>0</v>
      </c>
      <c r="J590" t="e">
        <f>VLOOKUP(Hoja1!J587,Data!$G$1:$H$501,2,0)</f>
        <v>#N/A</v>
      </c>
      <c r="K590" s="21">
        <f>IF(Hoja1!M587=1,Hoja1!K587,0)</f>
        <v>0</v>
      </c>
      <c r="L590">
        <f>IF(Hoja1!M587=1,Hoja1!L587:$N588,0)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25">
      <c r="A591">
        <f>IF(Hoja1!M588=1,Hoja1!A588,0)</f>
        <v>0</v>
      </c>
      <c r="B591" s="26" t="e">
        <f>VLOOKUP(Hoja1!B588,Data!$A$1:$B$500,2,0)</f>
        <v>#N/A</v>
      </c>
      <c r="C591" s="26">
        <f>Hoja1!C588</f>
        <v>0</v>
      </c>
      <c r="D591">
        <f>Hoja1!D588</f>
        <v>0</v>
      </c>
      <c r="E591" s="27">
        <f>IF(Hoja1!M588=1,Hoja1!E588,0)</f>
        <v>0</v>
      </c>
      <c r="F591" s="26" t="e">
        <f>VLOOKUP(Hoja1!F588,Data!$D$1:$E$500,2,0)</f>
        <v>#N/A</v>
      </c>
      <c r="G591" s="26">
        <f>Hoja1!G588</f>
        <v>0</v>
      </c>
      <c r="H591" s="26">
        <f>Hoja1!H588</f>
        <v>0</v>
      </c>
      <c r="I591">
        <f>Hoja1!I588</f>
        <v>0</v>
      </c>
      <c r="J591" t="e">
        <f>VLOOKUP(Hoja1!J588,Data!$G$1:$H$501,2,0)</f>
        <v>#N/A</v>
      </c>
      <c r="K591" s="21">
        <f>IF(Hoja1!M588=1,Hoja1!K588,0)</f>
        <v>0</v>
      </c>
      <c r="L591">
        <f>IF(Hoja1!M588=1,Hoja1!L588:$N589,0)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25">
      <c r="A592">
        <f>IF(Hoja1!M589=1,Hoja1!A589,0)</f>
        <v>0</v>
      </c>
      <c r="B592" s="26" t="e">
        <f>VLOOKUP(Hoja1!B589,Data!$A$1:$B$500,2,0)</f>
        <v>#N/A</v>
      </c>
      <c r="C592" s="26">
        <f>Hoja1!C589</f>
        <v>0</v>
      </c>
      <c r="D592">
        <f>Hoja1!D589</f>
        <v>0</v>
      </c>
      <c r="E592" s="27">
        <f>IF(Hoja1!M589=1,Hoja1!E589,0)</f>
        <v>0</v>
      </c>
      <c r="F592" s="26" t="e">
        <f>VLOOKUP(Hoja1!F589,Data!$D$1:$E$500,2,0)</f>
        <v>#N/A</v>
      </c>
      <c r="G592" s="26">
        <f>Hoja1!G589</f>
        <v>0</v>
      </c>
      <c r="H592" s="26">
        <f>Hoja1!H589</f>
        <v>0</v>
      </c>
      <c r="I592">
        <f>Hoja1!I589</f>
        <v>0</v>
      </c>
      <c r="J592" t="e">
        <f>VLOOKUP(Hoja1!J589,Data!$G$1:$H$501,2,0)</f>
        <v>#N/A</v>
      </c>
      <c r="K592" s="21">
        <f>IF(Hoja1!M589=1,Hoja1!K589,0)</f>
        <v>0</v>
      </c>
      <c r="L592">
        <f>IF(Hoja1!M589=1,Hoja1!L589:$N590,0)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25">
      <c r="A593">
        <f>IF(Hoja1!M590=1,Hoja1!A590,0)</f>
        <v>0</v>
      </c>
      <c r="B593" s="26" t="e">
        <f>VLOOKUP(Hoja1!B590,Data!$A$1:$B$500,2,0)</f>
        <v>#N/A</v>
      </c>
      <c r="C593" s="26">
        <f>Hoja1!C590</f>
        <v>0</v>
      </c>
      <c r="D593">
        <f>Hoja1!D590</f>
        <v>0</v>
      </c>
      <c r="E593" s="27">
        <f>IF(Hoja1!M590=1,Hoja1!E590,0)</f>
        <v>0</v>
      </c>
      <c r="F593" s="26" t="e">
        <f>VLOOKUP(Hoja1!F590,Data!$D$1:$E$500,2,0)</f>
        <v>#N/A</v>
      </c>
      <c r="G593" s="26">
        <f>Hoja1!G590</f>
        <v>0</v>
      </c>
      <c r="H593" s="26">
        <f>Hoja1!H590</f>
        <v>0</v>
      </c>
      <c r="I593">
        <f>Hoja1!I590</f>
        <v>0</v>
      </c>
      <c r="J593" t="e">
        <f>VLOOKUP(Hoja1!J590,Data!$G$1:$H$501,2,0)</f>
        <v>#N/A</v>
      </c>
      <c r="K593" s="21">
        <f>IF(Hoja1!M590=1,Hoja1!K590,0)</f>
        <v>0</v>
      </c>
      <c r="L593">
        <f>IF(Hoja1!M590=1,Hoja1!L590:$N591,0)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25">
      <c r="A594">
        <f>IF(Hoja1!M591=1,Hoja1!A591,0)</f>
        <v>0</v>
      </c>
      <c r="B594" s="26" t="e">
        <f>VLOOKUP(Hoja1!B591,Data!$A$1:$B$500,2,0)</f>
        <v>#N/A</v>
      </c>
      <c r="C594" s="26">
        <f>Hoja1!C591</f>
        <v>0</v>
      </c>
      <c r="D594">
        <f>Hoja1!D591</f>
        <v>0</v>
      </c>
      <c r="E594" s="27">
        <f>IF(Hoja1!M591=1,Hoja1!E591,0)</f>
        <v>0</v>
      </c>
      <c r="F594" s="26" t="e">
        <f>VLOOKUP(Hoja1!F591,Data!$D$1:$E$500,2,0)</f>
        <v>#N/A</v>
      </c>
      <c r="G594" s="26">
        <f>Hoja1!G591</f>
        <v>0</v>
      </c>
      <c r="H594" s="26">
        <f>Hoja1!H591</f>
        <v>0</v>
      </c>
      <c r="I594">
        <f>Hoja1!I591</f>
        <v>0</v>
      </c>
      <c r="J594" t="e">
        <f>VLOOKUP(Hoja1!J591,Data!$G$1:$H$501,2,0)</f>
        <v>#N/A</v>
      </c>
      <c r="K594" s="21">
        <f>IF(Hoja1!M591=1,Hoja1!K591,0)</f>
        <v>0</v>
      </c>
      <c r="L594">
        <f>IF(Hoja1!M591=1,Hoja1!L591:$N592,0)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25">
      <c r="A595">
        <f>IF(Hoja1!M592=1,Hoja1!A592,0)</f>
        <v>0</v>
      </c>
      <c r="B595" s="26" t="e">
        <f>VLOOKUP(Hoja1!B592,Data!$A$1:$B$500,2,0)</f>
        <v>#N/A</v>
      </c>
      <c r="C595" s="26">
        <f>Hoja1!C592</f>
        <v>0</v>
      </c>
      <c r="D595">
        <f>Hoja1!D592</f>
        <v>0</v>
      </c>
      <c r="E595" s="27">
        <f>IF(Hoja1!M592=1,Hoja1!E592,0)</f>
        <v>0</v>
      </c>
      <c r="F595" s="26" t="e">
        <f>VLOOKUP(Hoja1!F592,Data!$D$1:$E$500,2,0)</f>
        <v>#N/A</v>
      </c>
      <c r="G595" s="26">
        <f>Hoja1!G592</f>
        <v>0</v>
      </c>
      <c r="H595" s="26">
        <f>Hoja1!H592</f>
        <v>0</v>
      </c>
      <c r="I595">
        <f>Hoja1!I592</f>
        <v>0</v>
      </c>
      <c r="J595" t="e">
        <f>VLOOKUP(Hoja1!J592,Data!$G$1:$H$501,2,0)</f>
        <v>#N/A</v>
      </c>
      <c r="K595" s="21">
        <f>IF(Hoja1!M592=1,Hoja1!K592,0)</f>
        <v>0</v>
      </c>
      <c r="L595">
        <f>IF(Hoja1!M592=1,Hoja1!L592:$N593,0)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25">
      <c r="A596">
        <f>IF(Hoja1!M593=1,Hoja1!A593,0)</f>
        <v>0</v>
      </c>
      <c r="B596" s="26" t="e">
        <f>VLOOKUP(Hoja1!B593,Data!$A$1:$B$500,2,0)</f>
        <v>#N/A</v>
      </c>
      <c r="C596" s="26">
        <f>Hoja1!C593</f>
        <v>0</v>
      </c>
      <c r="D596">
        <f>Hoja1!D593</f>
        <v>0</v>
      </c>
      <c r="E596" s="27">
        <f>IF(Hoja1!M593=1,Hoja1!E593,0)</f>
        <v>0</v>
      </c>
      <c r="F596" s="26" t="e">
        <f>VLOOKUP(Hoja1!F593,Data!$D$1:$E$500,2,0)</f>
        <v>#N/A</v>
      </c>
      <c r="G596" s="26">
        <f>Hoja1!G593</f>
        <v>0</v>
      </c>
      <c r="H596" s="26">
        <f>Hoja1!H593</f>
        <v>0</v>
      </c>
      <c r="I596">
        <f>Hoja1!I593</f>
        <v>0</v>
      </c>
      <c r="J596" t="e">
        <f>VLOOKUP(Hoja1!J593,Data!$G$1:$H$501,2,0)</f>
        <v>#N/A</v>
      </c>
      <c r="K596" s="21">
        <f>IF(Hoja1!M593=1,Hoja1!K593,0)</f>
        <v>0</v>
      </c>
      <c r="L596">
        <f>IF(Hoja1!M593=1,Hoja1!L593:$N594,0)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25">
      <c r="A597">
        <f>IF(Hoja1!M594=1,Hoja1!A594,0)</f>
        <v>0</v>
      </c>
      <c r="B597" s="26" t="e">
        <f>VLOOKUP(Hoja1!B594,Data!$A$1:$B$500,2,0)</f>
        <v>#N/A</v>
      </c>
      <c r="C597" s="26">
        <f>Hoja1!C594</f>
        <v>0</v>
      </c>
      <c r="D597">
        <f>Hoja1!D594</f>
        <v>0</v>
      </c>
      <c r="E597" s="27">
        <f>IF(Hoja1!M594=1,Hoja1!E594,0)</f>
        <v>0</v>
      </c>
      <c r="F597" s="26" t="e">
        <f>VLOOKUP(Hoja1!F594,Data!$D$1:$E$500,2,0)</f>
        <v>#N/A</v>
      </c>
      <c r="G597" s="26">
        <f>Hoja1!G594</f>
        <v>0</v>
      </c>
      <c r="H597" s="26">
        <f>Hoja1!H594</f>
        <v>0</v>
      </c>
      <c r="I597">
        <f>Hoja1!I594</f>
        <v>0</v>
      </c>
      <c r="J597" t="e">
        <f>VLOOKUP(Hoja1!J594,Data!$G$1:$H$501,2,0)</f>
        <v>#N/A</v>
      </c>
      <c r="K597" s="21">
        <f>IF(Hoja1!M594=1,Hoja1!K594,0)</f>
        <v>0</v>
      </c>
      <c r="L597">
        <f>IF(Hoja1!M594=1,Hoja1!L594:$N595,0)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25">
      <c r="A598">
        <f>IF(Hoja1!M595=1,Hoja1!A595,0)</f>
        <v>0</v>
      </c>
      <c r="B598" s="26" t="e">
        <f>VLOOKUP(Hoja1!B595,Data!$A$1:$B$500,2,0)</f>
        <v>#N/A</v>
      </c>
      <c r="C598" s="26">
        <f>Hoja1!C595</f>
        <v>0</v>
      </c>
      <c r="D598">
        <f>Hoja1!D595</f>
        <v>0</v>
      </c>
      <c r="E598" s="27">
        <f>IF(Hoja1!M595=1,Hoja1!E595,0)</f>
        <v>0</v>
      </c>
      <c r="F598" s="26" t="e">
        <f>VLOOKUP(Hoja1!F595,Data!$D$1:$E$500,2,0)</f>
        <v>#N/A</v>
      </c>
      <c r="G598" s="26">
        <f>Hoja1!G595</f>
        <v>0</v>
      </c>
      <c r="H598" s="26">
        <f>Hoja1!H595</f>
        <v>0</v>
      </c>
      <c r="I598">
        <f>Hoja1!I595</f>
        <v>0</v>
      </c>
      <c r="J598" t="e">
        <f>VLOOKUP(Hoja1!J595,Data!$G$1:$H$501,2,0)</f>
        <v>#N/A</v>
      </c>
      <c r="K598" s="21">
        <f>IF(Hoja1!M595=1,Hoja1!K595,0)</f>
        <v>0</v>
      </c>
      <c r="L598">
        <f>IF(Hoja1!M595=1,Hoja1!L595:$N596,0)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25">
      <c r="A599">
        <f>IF(Hoja1!M596=1,Hoja1!A596,0)</f>
        <v>0</v>
      </c>
      <c r="B599" s="26" t="e">
        <f>VLOOKUP(Hoja1!B596,Data!$A$1:$B$500,2,0)</f>
        <v>#N/A</v>
      </c>
      <c r="C599" s="26">
        <f>Hoja1!C596</f>
        <v>0</v>
      </c>
      <c r="D599">
        <f>Hoja1!D596</f>
        <v>0</v>
      </c>
      <c r="E599" s="27">
        <f>IF(Hoja1!M596=1,Hoja1!E596,0)</f>
        <v>0</v>
      </c>
      <c r="F599" s="26" t="e">
        <f>VLOOKUP(Hoja1!F596,Data!$D$1:$E$500,2,0)</f>
        <v>#N/A</v>
      </c>
      <c r="G599" s="26">
        <f>Hoja1!G596</f>
        <v>0</v>
      </c>
      <c r="H599" s="26">
        <f>Hoja1!H596</f>
        <v>0</v>
      </c>
      <c r="I599">
        <f>Hoja1!I596</f>
        <v>0</v>
      </c>
      <c r="J599" t="e">
        <f>VLOOKUP(Hoja1!J596,Data!$G$1:$H$501,2,0)</f>
        <v>#N/A</v>
      </c>
      <c r="K599" s="21">
        <f>IF(Hoja1!M596=1,Hoja1!K596,0)</f>
        <v>0</v>
      </c>
      <c r="L599">
        <f>IF(Hoja1!M596=1,Hoja1!L596:$N597,0)</f>
        <v>0</v>
      </c>
      <c r="M599">
        <f t="shared" si="20"/>
        <v>0</v>
      </c>
      <c r="N599" t="str">
        <f t="shared" si="21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74" zoomScale="85" zoomScaleNormal="85" workbookViewId="0">
      <selection activeCell="A2" sqref="A2:H2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IF(Hoja1!M2=2,Hoja1!A2,0)</f>
        <v>0</v>
      </c>
      <c r="B2" s="26" t="str">
        <f>VLOOKUP(Hoja1!B2,Data!$A$1:$B$500,2,0)</f>
        <v xml:space="preserve">Mexicana de Aviación </v>
      </c>
      <c r="C2" s="26" t="str">
        <f>Hoja1!C2</f>
        <v>E95</v>
      </c>
      <c r="D2" t="str">
        <f>Hoja1!D2</f>
        <v>XN 1105</v>
      </c>
      <c r="E2" s="27">
        <f>IF(Hoja1!M2=2,Hoja1!E2,0)</f>
        <v>0</v>
      </c>
      <c r="F2" s="26" t="str">
        <f>VLOOKUP(Hoja1!F2,Data!$D$1:$E$5000,2,0)</f>
        <v>Monterrey</v>
      </c>
      <c r="G2" s="26">
        <f>Hoja1!G2</f>
        <v>2</v>
      </c>
      <c r="H2" s="26" t="str">
        <f>Hoja1!H2</f>
        <v>108A</v>
      </c>
      <c r="I2" t="str">
        <f>Hoja1!I2</f>
        <v>XN 1440</v>
      </c>
      <c r="J2" t="str">
        <f>VLOOKUP(Hoja1!J2,Data!$G$1:$H$501,2,0)</f>
        <v>Puerto Vallarta</v>
      </c>
      <c r="K2" s="21">
        <f>IF(Hoja1!M2=2,Hoja1!K2,0)</f>
        <v>0</v>
      </c>
      <c r="L2">
        <f>IF(Hoja1!M2=2,Hoja1!L2:$N3,0)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 t="str">
        <f>IF(Hoja1!M3=2,Hoja1!A3,0)</f>
        <v>Last bag</v>
      </c>
      <c r="B3" s="26" t="str">
        <f>VLOOKUP(Hoja1!B3,Data!$A$1:$B$500,2,0)</f>
        <v>Awesome Cargo</v>
      </c>
      <c r="C3" s="26">
        <f>Hoja1!C3</f>
        <v>332</v>
      </c>
      <c r="D3" t="str">
        <f>Hoja1!D3</f>
        <v>A7 902</v>
      </c>
      <c r="E3" s="27">
        <f>IF(Hoja1!M3=2,Hoja1!E3,0)</f>
        <v>45953.506944444445</v>
      </c>
      <c r="F3" s="26" t="str">
        <f>VLOOKUP(Hoja1!F3,Data!$D$1:$E$5000,2,0)</f>
        <v>Anchorage</v>
      </c>
      <c r="G3" s="26" t="str">
        <f>Hoja1!G3</f>
        <v>---</v>
      </c>
      <c r="H3" s="26">
        <f>Hoja1!H3</f>
        <v>602</v>
      </c>
      <c r="I3" t="str">
        <f>Hoja1!I3</f>
        <v>A7 901</v>
      </c>
      <c r="J3" t="str">
        <f>VLOOKUP(Hoja1!J3,Data!$G$1:$H$501,2,0)</f>
        <v>Anchorage</v>
      </c>
      <c r="K3" s="21">
        <f>IF(Hoja1!M3=2,Hoja1!K3,0)</f>
        <v>45954.690972222219</v>
      </c>
      <c r="L3" t="str">
        <f>IF(Hoja1!M3=2,Hoja1!L3:$N4,0)</f>
        <v>F</v>
      </c>
      <c r="M3">
        <f t="shared" ref="M3:M66" si="0">IF(A3&gt;0,1,0)</f>
        <v>1</v>
      </c>
      <c r="N3">
        <f t="shared" ref="N3:N66" si="1">IF(M3=0,"",M3)</f>
        <v>1</v>
      </c>
      <c r="O3">
        <f>IF(N3="","",MAX(O$1:O2)+1)</f>
        <v>1</v>
      </c>
    </row>
    <row r="4" spans="1:15" x14ac:dyDescent="0.25">
      <c r="A4">
        <f>IF(Hoja1!M4=2,Hoja1!A4,0)</f>
        <v>0</v>
      </c>
      <c r="B4" s="26" t="str">
        <f>VLOOKUP(Hoja1!B4,Data!$A$1:$B$500,2,0)</f>
        <v xml:space="preserve">Viva </v>
      </c>
      <c r="C4" s="26" t="str">
        <f>Hoja1!C4</f>
        <v>32Q/321</v>
      </c>
      <c r="D4" t="str">
        <f>Hoja1!D4</f>
        <v>VB 7417</v>
      </c>
      <c r="E4" s="27">
        <f>IF(Hoja1!M4=2,Hoja1!E4,0)</f>
        <v>0</v>
      </c>
      <c r="F4" s="26" t="str">
        <f>VLOOKUP(Hoja1!F4,Data!$D$1:$E$5000,2,0)</f>
        <v>Culiacan</v>
      </c>
      <c r="G4" s="26">
        <f>Hoja1!G4</f>
        <v>1</v>
      </c>
      <c r="H4" s="26">
        <f>Hoja1!H4</f>
        <v>502</v>
      </c>
      <c r="I4" t="str">
        <f>Hoja1!I4</f>
        <v>VB 9222I</v>
      </c>
      <c r="J4" t="str">
        <f>VLOOKUP(Hoja1!J4,Data!$G$1:$H$501,2,0)</f>
        <v>Puerto Escondido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1433</v>
      </c>
      <c r="E5" s="27">
        <f>IF(Hoja1!M5=2,Hoja1!E5,0)</f>
        <v>0</v>
      </c>
      <c r="F5" s="26" t="str">
        <f>VLOOKUP(Hoja1!F5,Data!$D$1:$E$5000,2,0)</f>
        <v>Guadalajara</v>
      </c>
      <c r="G5" s="26">
        <f>Hoja1!G5</f>
        <v>3</v>
      </c>
      <c r="H5" s="26" t="str">
        <f>Hoja1!H5</f>
        <v>108A</v>
      </c>
      <c r="I5" t="str">
        <f>Hoja1!I5</f>
        <v>XN 1204</v>
      </c>
      <c r="J5" t="str">
        <f>VLOOKUP(Hoja1!J5,Data!$G$1:$H$501,2,0)</f>
        <v>Tijuana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 xml:space="preserve">Mexicana de Aviación </v>
      </c>
      <c r="C6" s="26" t="str">
        <f>Hoja1!C6</f>
        <v>E95</v>
      </c>
      <c r="D6" t="str">
        <f>Hoja1!D6</f>
        <v>XN 1763</v>
      </c>
      <c r="E6" s="27">
        <f>IF(Hoja1!M6=2,Hoja1!E6,0)</f>
        <v>0</v>
      </c>
      <c r="F6" s="26" t="str">
        <f>VLOOKUP(Hoja1!F6,Data!$D$1:$E$5000,2,0)</f>
        <v>Merida</v>
      </c>
      <c r="G6" s="26">
        <f>Hoja1!G6</f>
        <v>1</v>
      </c>
      <c r="H6" s="26" t="str">
        <f>Hoja1!H6</f>
        <v>108A</v>
      </c>
      <c r="I6" t="str">
        <f>Hoja1!I6</f>
        <v>XN 1780</v>
      </c>
      <c r="J6" t="str">
        <f>VLOOKUP(Hoja1!J6,Data!$G$1:$H$501,2,0)</f>
        <v>Tulum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2041</v>
      </c>
      <c r="E7" s="27">
        <f>IF(Hoja1!M7=2,Hoja1!E7,0)</f>
        <v>0</v>
      </c>
      <c r="F7" s="26" t="str">
        <f>VLOOKUP(Hoja1!F7,Data!$D$1:$E$5000,2,0)</f>
        <v>Oaxaca</v>
      </c>
      <c r="G7" s="26">
        <f>Hoja1!G7</f>
        <v>3</v>
      </c>
      <c r="H7" s="26" t="str">
        <f>Hoja1!H7</f>
        <v>111A</v>
      </c>
      <c r="I7" t="str">
        <f>Hoja1!I7</f>
        <v>AM 878</v>
      </c>
      <c r="J7" t="str">
        <f>VLOOKUP(Hoja1!J7,Data!$G$1:$H$501,2,0)</f>
        <v>Merida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>Aeromexico</v>
      </c>
      <c r="C8" s="26" t="str">
        <f>Hoja1!C8</f>
        <v>E90</v>
      </c>
      <c r="D8" t="str">
        <f>Hoja1!D8</f>
        <v>AM 871</v>
      </c>
      <c r="E8" s="27">
        <f>IF(Hoja1!M8=2,Hoja1!E8,0)</f>
        <v>0</v>
      </c>
      <c r="F8" s="26" t="str">
        <f>VLOOKUP(Hoja1!F8,Data!$D$1:$E$5000,2,0)</f>
        <v>Veracruz</v>
      </c>
      <c r="G8" s="26">
        <f>Hoja1!G8</f>
        <v>3</v>
      </c>
      <c r="H8" s="26" t="str">
        <f>Hoja1!H8</f>
        <v>111B</v>
      </c>
      <c r="I8" t="str">
        <f>Hoja1!I8</f>
        <v>AM 592</v>
      </c>
      <c r="J8" t="str">
        <f>VLOOKUP(Hoja1!J8,Data!$G$1:$H$501,2,0)</f>
        <v>Tulum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 t="str">
        <f>IF(Hoja1!M9=2,Hoja1!A9,0)</f>
        <v>Flight scheduled</v>
      </c>
      <c r="B9" s="26" t="str">
        <f>VLOOKUP(Hoja1!B9,Data!$A$1:$B$500,2,0)</f>
        <v>Aerounión</v>
      </c>
      <c r="C9" s="26">
        <f>Hoja1!C9</f>
        <v>333</v>
      </c>
      <c r="D9" t="str">
        <f>Hoja1!D9</f>
        <v>6R 7089</v>
      </c>
      <c r="E9" s="27">
        <f>IF(Hoja1!M9=2,Hoja1!E9,0)</f>
        <v>45953.930555555555</v>
      </c>
      <c r="F9" s="26" t="str">
        <f>VLOOKUP(Hoja1!F9,Data!$D$1:$E$5000,2,0)</f>
        <v>Guadalajara</v>
      </c>
      <c r="G9" s="26" t="str">
        <f>Hoja1!G9</f>
        <v>---</v>
      </c>
      <c r="H9" s="26">
        <f>Hoja1!H9</f>
        <v>603</v>
      </c>
      <c r="I9" t="str">
        <f>Hoja1!I9</f>
        <v>6R 7089</v>
      </c>
      <c r="J9" t="str">
        <f>VLOOKUP(Hoja1!J9,Data!$G$1:$H$501,2,0)</f>
        <v>San Jose</v>
      </c>
      <c r="K9" s="21">
        <f>IF(Hoja1!M9=2,Hoja1!K9,0)</f>
        <v>45954.03125</v>
      </c>
      <c r="L9" t="str">
        <f>IF(Hoja1!M9=2,Hoja1!L9:$N10,0)</f>
        <v>F</v>
      </c>
      <c r="M9">
        <f t="shared" si="0"/>
        <v>1</v>
      </c>
      <c r="N9">
        <f t="shared" si="1"/>
        <v>1</v>
      </c>
      <c r="O9">
        <f>IF(N9="","",MAX(O$1:O8)+1)</f>
        <v>2</v>
      </c>
    </row>
    <row r="10" spans="1:15" x14ac:dyDescent="0.25">
      <c r="A10">
        <f>IF(Hoja1!M10=2,Hoja1!A10,0)</f>
        <v>0</v>
      </c>
      <c r="B10" s="26" t="str">
        <f>VLOOKUP(Hoja1!B10,Data!$A$1:$B$500,2,0)</f>
        <v>Volaris</v>
      </c>
      <c r="C10" s="26">
        <f>Hoja1!C10</f>
        <v>320</v>
      </c>
      <c r="D10" t="str">
        <f>Hoja1!D10</f>
        <v>Y4 3534</v>
      </c>
      <c r="E10" s="27">
        <f>IF(Hoja1!M10=2,Hoja1!E10,0)</f>
        <v>0</v>
      </c>
      <c r="F10" s="26" t="str">
        <f>VLOOKUP(Hoja1!F10,Data!$D$1:$E$5000,2,0)</f>
        <v>Cancun</v>
      </c>
      <c r="G10" s="26">
        <f>Hoja1!G10</f>
        <v>2</v>
      </c>
      <c r="H10" s="26" t="str">
        <f>Hoja1!H10</f>
        <v>109A</v>
      </c>
      <c r="I10" t="str">
        <f>Hoja1!I10</f>
        <v>Y4 7110</v>
      </c>
      <c r="J10" t="str">
        <f>VLOOKUP(Hoja1!J10,Data!$G$1:$H$501,2,0)</f>
        <v>Merida</v>
      </c>
      <c r="K10" s="21">
        <f>IF(Hoja1!M10=2,Hoja1!K10,0)</f>
        <v>0</v>
      </c>
      <c r="L10">
        <f>IF(Hoja1!M10=2,Hoja1!L10:$N11,0)</f>
        <v>0</v>
      </c>
      <c r="M10">
        <f t="shared" si="0"/>
        <v>0</v>
      </c>
      <c r="N10" t="str">
        <f t="shared" si="1"/>
        <v/>
      </c>
      <c r="O10" t="str">
        <f>IF(N10="","",MAX(O$1:O9)+1)</f>
        <v/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320</v>
      </c>
      <c r="D11" t="str">
        <f>Hoja1!D11</f>
        <v>VB 9407</v>
      </c>
      <c r="E11" s="27">
        <f>IF(Hoja1!M11=2,Hoja1!E11,0)</f>
        <v>0</v>
      </c>
      <c r="F11" s="26" t="str">
        <f>VLOOKUP(Hoja1!F11,Data!$D$1:$E$5000,2,0)</f>
        <v>Monterrey</v>
      </c>
      <c r="G11" s="26">
        <f>Hoja1!G11</f>
        <v>1</v>
      </c>
      <c r="H11" s="26" t="str">
        <f>Hoja1!H11</f>
        <v>107A</v>
      </c>
      <c r="I11" t="str">
        <f>Hoja1!I11</f>
        <v>VB 9520</v>
      </c>
      <c r="J11" t="str">
        <f>VLOOKUP(Hoja1!J11,Data!$G$1:$H$501,2,0)</f>
        <v>Guadalajara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 t="str">
        <f>IF(Hoja1!M12=2,Hoja1!A12,0)</f>
        <v>Flight scheduled</v>
      </c>
      <c r="B12" s="26" t="str">
        <f>VLOOKUP(Hoja1!B12,Data!$A$1:$B$500,2,0)</f>
        <v>Estafeta</v>
      </c>
      <c r="C12" s="26">
        <f>Hoja1!C12</f>
        <v>734</v>
      </c>
      <c r="D12" t="str">
        <f>Hoja1!D12</f>
        <v>E7 610</v>
      </c>
      <c r="E12" s="27">
        <f>IF(Hoja1!M12=2,Hoja1!E12,0)</f>
        <v>45953.96875</v>
      </c>
      <c r="F12" s="26" t="str">
        <f>VLOOKUP(Hoja1!F12,Data!$D$1:$E$5000,2,0)</f>
        <v>Merida</v>
      </c>
      <c r="G12" s="26" t="str">
        <f>Hoja1!G12</f>
        <v>---</v>
      </c>
      <c r="H12" s="26" t="str">
        <f>Hoja1!H12</f>
        <v>601B</v>
      </c>
      <c r="I12" t="str">
        <f>Hoja1!I12</f>
        <v>E7 610</v>
      </c>
      <c r="J12" t="str">
        <f>VLOOKUP(Hoja1!J12,Data!$G$1:$H$501,2,0)</f>
        <v>San Luis Potosi</v>
      </c>
      <c r="K12" s="21">
        <f>IF(Hoja1!M12=2,Hoja1!K12,0)</f>
        <v>45954.041666666664</v>
      </c>
      <c r="L12" t="str">
        <f>IF(Hoja1!M12=2,Hoja1!L12:$N13,0)</f>
        <v>F</v>
      </c>
      <c r="M12">
        <f t="shared" si="0"/>
        <v>1</v>
      </c>
      <c r="N12">
        <f t="shared" si="1"/>
        <v>1</v>
      </c>
      <c r="O12">
        <f>IF(N12="","",MAX(O$1:O11)+1)</f>
        <v>3</v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2288</v>
      </c>
      <c r="E13" s="27">
        <f>IF(Hoja1!M13=2,Hoja1!E13,0)</f>
        <v>0</v>
      </c>
      <c r="F13" s="26" t="str">
        <f>VLOOKUP(Hoja1!F13,Data!$D$1:$E$5000,2,0)</f>
        <v>Cancun</v>
      </c>
      <c r="G13" s="26">
        <f>Hoja1!G13</f>
        <v>2</v>
      </c>
      <c r="H13" s="26">
        <f>Hoja1!H13</f>
        <v>505</v>
      </c>
      <c r="I13" t="str">
        <f>Hoja1!I13</f>
        <v>VB 2281</v>
      </c>
      <c r="J13" t="str">
        <f>VLOOKUP(Hoja1!J13,Data!$G$1:$H$501,2,0)</f>
        <v>Cancun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9405</v>
      </c>
      <c r="E14" s="27">
        <f>IF(Hoja1!M14=2,Hoja1!E14,0)</f>
        <v>0</v>
      </c>
      <c r="F14" s="26" t="str">
        <f>VLOOKUP(Hoja1!F14,Data!$D$1:$E$5000,2,0)</f>
        <v>Monterrey</v>
      </c>
      <c r="G14" s="26">
        <f>Hoja1!G14</f>
        <v>1</v>
      </c>
      <c r="H14" s="26" t="str">
        <f>Hoja1!H14</f>
        <v>106B</v>
      </c>
      <c r="I14" t="str">
        <f>Hoja1!I14</f>
        <v>VB 7382</v>
      </c>
      <c r="J14" t="str">
        <f>VLOOKUP(Hoja1!J14,Data!$G$1:$H$501,2,0)</f>
        <v>Monterrey</v>
      </c>
      <c r="K14" s="21">
        <f>IF(Hoja1!M14=2,Hoja1!K14,0)</f>
        <v>0</v>
      </c>
      <c r="L14">
        <f>IF(Hoja1!M14=2,Hoja1!L14:$N15,0)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IF(Hoja1!M15=2,Hoja1!E15,0)</f>
        <v>0</v>
      </c>
      <c r="F15" s="26" t="str">
        <f>VLOOKUP(Hoja1!F15,Data!$D$1:$E$5000,2,0)</f>
        <v>Guadalajara</v>
      </c>
      <c r="G15" s="26">
        <f>Hoja1!G15</f>
        <v>3</v>
      </c>
      <c r="H15" s="26" t="str">
        <f>Hoja1!H15</f>
        <v>106A</v>
      </c>
      <c r="I15" t="str">
        <f>Hoja1!I15</f>
        <v>VB 9410</v>
      </c>
      <c r="J15" t="str">
        <f>VLOOKUP(Hoja1!J15,Data!$G$1:$H$501,2,0)</f>
        <v>Merida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>
        <f>IF(Hoja1!M16=2,Hoja1!A16,0)</f>
        <v>0</v>
      </c>
      <c r="B16" s="26" t="str">
        <f>VLOOKUP(Hoja1!B16,Data!$A$1:$B$500,2,0)</f>
        <v>Volaris</v>
      </c>
      <c r="C16" s="26" t="str">
        <f>Hoja1!C16</f>
        <v>32N</v>
      </c>
      <c r="D16" t="str">
        <f>Hoja1!D16</f>
        <v>Y4 3296</v>
      </c>
      <c r="E16" s="27">
        <f>IF(Hoja1!M16=2,Hoja1!E16,0)</f>
        <v>0</v>
      </c>
      <c r="F16" s="26" t="str">
        <f>VLOOKUP(Hoja1!F16,Data!$D$1:$E$5000,2,0)</f>
        <v>Tijuana</v>
      </c>
      <c r="G16" s="26">
        <f>Hoja1!G16</f>
        <v>3</v>
      </c>
      <c r="H16" s="26" t="str">
        <f>Hoja1!H16</f>
        <v>109B</v>
      </c>
      <c r="I16" t="str">
        <f>Hoja1!I16</f>
        <v>Y4 3297</v>
      </c>
      <c r="J16" t="str">
        <f>VLOOKUP(Hoja1!J16,Data!$G$1:$H$501,2,0)</f>
        <v>Tijuana</v>
      </c>
      <c r="K16" s="21">
        <f>IF(Hoja1!M16=2,Hoja1!K16,0)</f>
        <v>0</v>
      </c>
      <c r="L16">
        <f>IF(Hoja1!M16=2,Hoja1!L16:$N17,0)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 t="str">
        <f>IF(Hoja1!M17=2,Hoja1!A17,0)</f>
        <v>Departed from previous airport</v>
      </c>
      <c r="B17" s="26" t="str">
        <f>VLOOKUP(Hoja1!B17,Data!$A$1:$B$500,2,0)</f>
        <v>Emirates Airlines</v>
      </c>
      <c r="C17" s="26" t="str">
        <f>Hoja1!C17</f>
        <v>77F</v>
      </c>
      <c r="D17" t="str">
        <f>Hoja1!D17</f>
        <v>EK 9935</v>
      </c>
      <c r="E17" s="27">
        <f>IF(Hoja1!M17=2,Hoja1!E17,0)</f>
        <v>45954.041666666664</v>
      </c>
      <c r="F17" s="26" t="str">
        <f>VLOOKUP(Hoja1!F17,Data!$D$1:$E$5000,2,0)</f>
        <v>Frankfurt</v>
      </c>
      <c r="G17" s="26" t="str">
        <f>Hoja1!G17</f>
        <v>---</v>
      </c>
      <c r="H17" s="26" t="str">
        <f>Hoja1!H17</f>
        <v>605A</v>
      </c>
      <c r="I17" t="str">
        <f>Hoja1!I17</f>
        <v>EK 9936</v>
      </c>
      <c r="J17" t="str">
        <f>VLOOKUP(Hoja1!J17,Data!$G$1:$H$501,2,0)</f>
        <v>Houston</v>
      </c>
      <c r="K17" s="21">
        <f>IF(Hoja1!M17=2,Hoja1!K17,0)</f>
        <v>45954.190972222219</v>
      </c>
      <c r="L17" t="str">
        <f>IF(Hoja1!M17=2,Hoja1!L17:$N18,0)</f>
        <v>F</v>
      </c>
      <c r="M17">
        <f t="shared" si="0"/>
        <v>1</v>
      </c>
      <c r="N17">
        <f t="shared" si="1"/>
        <v>1</v>
      </c>
      <c r="O17">
        <f>IF(N17="","",MAX(O$1:O16)+1)</f>
        <v>4</v>
      </c>
    </row>
    <row r="18" spans="1:15" x14ac:dyDescent="0.25">
      <c r="A18" t="str">
        <f>IF(Hoja1!M18=2,Hoja1!A18,0)</f>
        <v>Departed from previous airport</v>
      </c>
      <c r="B18" s="26" t="str">
        <f>VLOOKUP(Hoja1!B18,Data!$A$1:$B$500,2,0)</f>
        <v>Air Canada</v>
      </c>
      <c r="C18" s="26">
        <f>Hoja1!C18</f>
        <v>763</v>
      </c>
      <c r="D18" t="str">
        <f>Hoja1!D18</f>
        <v>AC 7242</v>
      </c>
      <c r="E18" s="27">
        <f>IF(Hoja1!M18=2,Hoja1!E18,0)</f>
        <v>45954.090277777781</v>
      </c>
      <c r="F18" s="26" t="str">
        <f>VLOOKUP(Hoja1!F18,Data!$D$1:$E$5000,2,0)</f>
        <v>Toronto</v>
      </c>
      <c r="G18" s="26" t="str">
        <f>Hoja1!G18</f>
        <v>---</v>
      </c>
      <c r="H18" s="26" t="str">
        <f>Hoja1!H18</f>
        <v>601A</v>
      </c>
      <c r="I18" t="str">
        <f>Hoja1!I18</f>
        <v>AC 7242</v>
      </c>
      <c r="J18" t="str">
        <f>VLOOKUP(Hoja1!J18,Data!$G$1:$H$501,2,0)</f>
        <v>Guadalajara</v>
      </c>
      <c r="K18" s="21">
        <f>IF(Hoja1!M18=2,Hoja1!K18,0)</f>
        <v>45954.277777777781</v>
      </c>
      <c r="L18" t="str">
        <f>IF(Hoja1!M18=2,Hoja1!L18:$N19,0)</f>
        <v>F</v>
      </c>
      <c r="M18">
        <f t="shared" si="0"/>
        <v>1</v>
      </c>
      <c r="N18">
        <f t="shared" si="1"/>
        <v>1</v>
      </c>
      <c r="O18">
        <f>IF(N18="","",MAX(O$1:O17)+1)</f>
        <v>5</v>
      </c>
    </row>
    <row r="19" spans="1:15" x14ac:dyDescent="0.25">
      <c r="A19">
        <f>IF(Hoja1!M19=2,Hoja1!A19,0)</f>
        <v>0</v>
      </c>
      <c r="B19" s="26" t="str">
        <f>VLOOKUP(Hoja1!B19,Data!$A$1:$B$500,2,0)</f>
        <v xml:space="preserve">Mexicana de Aviación </v>
      </c>
      <c r="C19" s="26" t="str">
        <f>Hoja1!C19</f>
        <v>E95</v>
      </c>
      <c r="D19" t="str">
        <f>Hoja1!D19</f>
        <v>XN 1205</v>
      </c>
      <c r="E19" s="27">
        <f>IF(Hoja1!M19=2,Hoja1!E19,0)</f>
        <v>0</v>
      </c>
      <c r="F19" s="26" t="str">
        <f>VLOOKUP(Hoja1!F19,Data!$D$1:$E$5000,2,0)</f>
        <v>Tijuana</v>
      </c>
      <c r="G19" s="26">
        <f>Hoja1!G19</f>
        <v>2</v>
      </c>
      <c r="H19" s="26" t="str">
        <f>Hoja1!H19</f>
        <v>108B</v>
      </c>
      <c r="I19" t="str">
        <f>Hoja1!I19</f>
        <v>XN 1260</v>
      </c>
      <c r="J19" t="str">
        <f>VLOOKUP(Hoja1!J19,Data!$G$1:$H$501,2,0)</f>
        <v>Mazatlan</v>
      </c>
      <c r="K19" s="21">
        <f>IF(Hoja1!M19=2,Hoja1!K19,0)</f>
        <v>0</v>
      </c>
      <c r="L19">
        <f>IF(Hoja1!M19=2,Hoja1!L19:$N20,0)</f>
        <v>0</v>
      </c>
      <c r="M19">
        <f t="shared" si="0"/>
        <v>0</v>
      </c>
      <c r="N19" t="str">
        <f t="shared" si="1"/>
        <v/>
      </c>
      <c r="O19" t="str">
        <f>IF(N19="","",MAX(O$1:O18)+1)</f>
        <v/>
      </c>
    </row>
    <row r="20" spans="1:15" x14ac:dyDescent="0.25">
      <c r="A20" t="str">
        <f>IF(Hoja1!M20=2,Hoja1!A20,0)</f>
        <v>Departed from previous airport</v>
      </c>
      <c r="B20" s="26" t="str">
        <f>VLOOKUP(Hoja1!B20,Data!$A$1:$B$500,2,0)</f>
        <v>Kalitta Air</v>
      </c>
      <c r="C20" s="26" t="str">
        <f>Hoja1!C20</f>
        <v>74Y</v>
      </c>
      <c r="D20" t="str">
        <f>Hoja1!D20</f>
        <v>K4 535</v>
      </c>
      <c r="E20" s="27">
        <f>IF(Hoja1!M20=2,Hoja1!E20,0)</f>
        <v>45954.166666666664</v>
      </c>
      <c r="F20" s="26" t="str">
        <f>VLOOKUP(Hoja1!F20,Data!$D$1:$E$5000,2,0)</f>
        <v>Anchorage</v>
      </c>
      <c r="G20" s="26" t="str">
        <f>Hoja1!G20</f>
        <v>---</v>
      </c>
      <c r="H20" s="26">
        <f>Hoja1!H20</f>
        <v>603</v>
      </c>
      <c r="I20" t="str">
        <f>Hoja1!I20</f>
        <v>K4 9164</v>
      </c>
      <c r="J20" t="str">
        <f>VLOOKUP(Hoja1!J20,Data!$G$1:$H$501,2,0)</f>
        <v>Dover Air Force Base</v>
      </c>
      <c r="K20" s="21">
        <f>IF(Hoja1!M20=2,Hoja1!K20,0)</f>
        <v>45954.645833333336</v>
      </c>
      <c r="L20" t="str">
        <f>IF(Hoja1!M20=2,Hoja1!L20:$N21,0)</f>
        <v>F</v>
      </c>
      <c r="M20">
        <f t="shared" si="0"/>
        <v>1</v>
      </c>
      <c r="N20">
        <f t="shared" si="1"/>
        <v>1</v>
      </c>
      <c r="O20">
        <f>IF(N20="","",MAX(O$1:O19)+1)</f>
        <v>6</v>
      </c>
    </row>
    <row r="21" spans="1:15" x14ac:dyDescent="0.25">
      <c r="A21" t="str">
        <f>IF(Hoja1!M21=2,Hoja1!A21,0)</f>
        <v>Flight scheduled</v>
      </c>
      <c r="B21" s="26" t="str">
        <f>VLOOKUP(Hoja1!B21,Data!$A$1:$B$500,2,0)</f>
        <v>Estafeta</v>
      </c>
      <c r="C21" s="26">
        <f>Hoja1!C21</f>
        <v>734</v>
      </c>
      <c r="D21" t="str">
        <f>Hoja1!D21</f>
        <v>E7 615</v>
      </c>
      <c r="E21" s="27">
        <f>IF(Hoja1!M21=2,Hoja1!E21,0)</f>
        <v>45954.208333333336</v>
      </c>
      <c r="F21" s="26" t="str">
        <f>VLOOKUP(Hoja1!F21,Data!$D$1:$E$5000,2,0)</f>
        <v>San Luis Potosi</v>
      </c>
      <c r="G21" s="26" t="str">
        <f>Hoja1!G21</f>
        <v>---</v>
      </c>
      <c r="H21" s="26" t="str">
        <f>Hoja1!H21</f>
        <v>601B</v>
      </c>
      <c r="I21" t="str">
        <f>Hoja1!I21</f>
        <v>E7 615</v>
      </c>
      <c r="J21" t="str">
        <f>VLOOKUP(Hoja1!J21,Data!$G$1:$H$501,2,0)</f>
        <v>Merida</v>
      </c>
      <c r="K21" s="21">
        <f>IF(Hoja1!M21=2,Hoja1!K21,0)</f>
        <v>45954.229166666664</v>
      </c>
      <c r="L21" t="str">
        <f>IF(Hoja1!M21=2,Hoja1!L21:$N22,0)</f>
        <v>F</v>
      </c>
      <c r="M21">
        <f t="shared" si="0"/>
        <v>1</v>
      </c>
      <c r="N21">
        <f t="shared" si="1"/>
        <v>1</v>
      </c>
      <c r="O21">
        <f>IF(N21="","",MAX(O$1:O20)+1)</f>
        <v>7</v>
      </c>
    </row>
    <row r="22" spans="1:15" x14ac:dyDescent="0.25">
      <c r="A22">
        <f>IF(Hoja1!M22=2,Hoja1!A22,0)</f>
        <v>0</v>
      </c>
      <c r="B22" s="26" t="str">
        <f>VLOOKUP(Hoja1!B22,Data!$A$1:$B$500,2,0)</f>
        <v xml:space="preserve">Viva </v>
      </c>
      <c r="C22" s="26">
        <f>Hoja1!C22</f>
        <v>320</v>
      </c>
      <c r="D22" t="str">
        <f>Hoja1!D22</f>
        <v>VB 771</v>
      </c>
      <c r="E22" s="27">
        <f>IF(Hoja1!M22=2,Hoja1!E22,0)</f>
        <v>0</v>
      </c>
      <c r="F22" s="26" t="str">
        <f>VLOOKUP(Hoja1!F22,Data!$D$1:$E$5000,2,0)</f>
        <v>Bogota</v>
      </c>
      <c r="G22" s="26">
        <f>Hoja1!G22</f>
        <v>6</v>
      </c>
      <c r="H22" s="26" t="str">
        <f>Hoja1!H22</f>
        <v>114A</v>
      </c>
      <c r="I22" t="str">
        <f>Hoja1!I22</f>
        <v>VB 9532</v>
      </c>
      <c r="J22" t="str">
        <f>VLOOKUP(Hoja1!J22,Data!$G$1:$H$501,2,0)</f>
        <v>Matamoros</v>
      </c>
      <c r="K22" s="21">
        <f>IF(Hoja1!M22=2,Hoja1!K22,0)</f>
        <v>0</v>
      </c>
      <c r="L22">
        <f>IF(Hoja1!M22=2,Hoja1!L22:$N23,0)</f>
        <v>0</v>
      </c>
      <c r="M22">
        <f t="shared" si="0"/>
        <v>0</v>
      </c>
      <c r="N22" t="str">
        <f t="shared" si="1"/>
        <v/>
      </c>
      <c r="O22" t="str">
        <f>IF(N22="","",MAX(O$1:O21)+1)</f>
        <v/>
      </c>
    </row>
    <row r="23" spans="1:15" x14ac:dyDescent="0.25">
      <c r="A23" t="str">
        <f>IF(Hoja1!M23=2,Hoja1!A23,0)</f>
        <v>Flight scheduled</v>
      </c>
      <c r="B23" s="26" t="str">
        <f>VLOOKUP(Hoja1!B23,Data!$A$1:$B$500,2,0)</f>
        <v>Estafeta</v>
      </c>
      <c r="C23" s="26">
        <f>Hoja1!C23</f>
        <v>734</v>
      </c>
      <c r="D23" t="str">
        <f>Hoja1!D23</f>
        <v>E7 1710</v>
      </c>
      <c r="E23" s="27">
        <f>IF(Hoja1!M23=2,Hoja1!E23,0)</f>
        <v>45954.232638888891</v>
      </c>
      <c r="F23" s="26" t="str">
        <f>VLOOKUP(Hoja1!F23,Data!$D$1:$E$5000,2,0)</f>
        <v>San Luis Potosi</v>
      </c>
      <c r="G23" s="26" t="str">
        <f>Hoja1!G23</f>
        <v>---</v>
      </c>
      <c r="H23" s="26" t="str">
        <f>Hoja1!H23</f>
        <v>134B</v>
      </c>
      <c r="I23" t="str">
        <f>Hoja1!I23</f>
        <v>E7 1711</v>
      </c>
      <c r="J23" t="str">
        <f>VLOOKUP(Hoja1!J23,Data!$G$1:$H$501,2,0)</f>
        <v>Villahermosa</v>
      </c>
      <c r="K23" s="21">
        <f>IF(Hoja1!M23=2,Hoja1!K23,0)</f>
        <v>45954.253472222219</v>
      </c>
      <c r="L23" t="str">
        <f>IF(Hoja1!M23=2,Hoja1!L23:$N24,0)</f>
        <v>F</v>
      </c>
      <c r="M23">
        <f t="shared" si="0"/>
        <v>1</v>
      </c>
      <c r="N23">
        <f t="shared" si="1"/>
        <v>1</v>
      </c>
      <c r="O23">
        <f>IF(N23="","",MAX(O$1:O22)+1)</f>
        <v>8</v>
      </c>
    </row>
    <row r="24" spans="1:15" x14ac:dyDescent="0.25">
      <c r="A24" t="str">
        <f>IF(Hoja1!M24=2,Hoja1!A24,0)</f>
        <v>Flight scheduled</v>
      </c>
      <c r="B24" s="26" t="str">
        <f>VLOOKUP(Hoja1!B24,Data!$A$1:$B$500,2,0)</f>
        <v>MasAir</v>
      </c>
      <c r="C24" s="26">
        <f>Hoja1!C24</f>
        <v>333</v>
      </c>
      <c r="D24" t="str">
        <f>Hoja1!D24</f>
        <v>M7 8750</v>
      </c>
      <c r="E24" s="27">
        <f>IF(Hoja1!M24=2,Hoja1!E24,0)</f>
        <v>45954.239583333336</v>
      </c>
      <c r="F24" s="26" t="str">
        <f>VLOOKUP(Hoja1!F24,Data!$D$1:$E$5000,2,0)</f>
        <v>Quito</v>
      </c>
      <c r="G24" s="26" t="str">
        <f>Hoja1!G24</f>
        <v>---</v>
      </c>
      <c r="H24" s="26">
        <f>Hoja1!H24</f>
        <v>602</v>
      </c>
      <c r="I24" t="str">
        <f>Hoja1!I24</f>
        <v>M7 8860</v>
      </c>
      <c r="J24" t="str">
        <f>VLOOKUP(Hoja1!J24,Data!$G$1:$H$501,2,0)</f>
        <v>Los Angeles</v>
      </c>
      <c r="K24" s="21">
        <f>IF(Hoja1!M24=2,Hoja1!K24,0)</f>
        <v>45954.305555555555</v>
      </c>
      <c r="L24" t="str">
        <f>IF(Hoja1!M24=2,Hoja1!L24:$N25,0)</f>
        <v>F</v>
      </c>
      <c r="M24">
        <f t="shared" si="0"/>
        <v>1</v>
      </c>
      <c r="N24">
        <f t="shared" si="1"/>
        <v>1</v>
      </c>
      <c r="O24">
        <f>IF(N24="","",MAX(O$1:O23)+1)</f>
        <v>9</v>
      </c>
    </row>
    <row r="25" spans="1:15" x14ac:dyDescent="0.25">
      <c r="A25" t="str">
        <f>IF(Hoja1!M25=2,Hoja1!A25,0)</f>
        <v>Flight scheduled</v>
      </c>
      <c r="B25" s="26" t="str">
        <f>VLOOKUP(Hoja1!B25,Data!$A$1:$B$500,2,0)</f>
        <v>Cathay Pacific</v>
      </c>
      <c r="C25" s="26" t="str">
        <f>Hoja1!C25</f>
        <v>74N</v>
      </c>
      <c r="D25" t="str">
        <f>Hoja1!D25</f>
        <v>CX 096</v>
      </c>
      <c r="E25" s="27">
        <f>IF(Hoja1!M25=2,Hoja1!E25,0)</f>
        <v>45954.243055555555</v>
      </c>
      <c r="F25" s="26" t="str">
        <f>VLOOKUP(Hoja1!F25,Data!$D$1:$E$5000,2,0)</f>
        <v>Anchorage</v>
      </c>
      <c r="G25" s="26" t="str">
        <f>Hoja1!G25</f>
        <v>---</v>
      </c>
      <c r="H25" s="26">
        <f>Hoja1!H25</f>
        <v>604</v>
      </c>
      <c r="I25" t="str">
        <f>Hoja1!I25</f>
        <v>CX 097</v>
      </c>
      <c r="J25" t="str">
        <f>VLOOKUP(Hoja1!J25,Data!$G$1:$H$501,2,0)</f>
        <v>Guadalajara</v>
      </c>
      <c r="K25" s="21">
        <f>IF(Hoja1!M25=2,Hoja1!K25,0)</f>
        <v>45954.326388888891</v>
      </c>
      <c r="L25" t="str">
        <f>IF(Hoja1!M25=2,Hoja1!L25:$N26,0)</f>
        <v>F</v>
      </c>
      <c r="M25">
        <f t="shared" si="0"/>
        <v>1</v>
      </c>
      <c r="N25">
        <f t="shared" si="1"/>
        <v>1</v>
      </c>
      <c r="O25">
        <f>IF(N25="","",MAX(O$1:O24)+1)</f>
        <v>10</v>
      </c>
    </row>
    <row r="26" spans="1:15" x14ac:dyDescent="0.25">
      <c r="A26" t="str">
        <f>IF(Hoja1!M26=2,Hoja1!A26,0)</f>
        <v>Flight scheduled</v>
      </c>
      <c r="B26" s="26" t="str">
        <f>VLOOKUP(Hoja1!B26,Data!$A$1:$B$500,2,0)</f>
        <v>United Parcel Service</v>
      </c>
      <c r="C26" s="26">
        <f>Hoja1!C26</f>
        <v>763</v>
      </c>
      <c r="D26" t="str">
        <f>Hoja1!D26</f>
        <v>5X 320</v>
      </c>
      <c r="E26" s="27">
        <f>IF(Hoja1!M26=2,Hoja1!E26,0)</f>
        <v>45954.263194444444</v>
      </c>
      <c r="F26" s="26" t="str">
        <f>VLOOKUP(Hoja1!F26,Data!$D$1:$E$5000,2,0)</f>
        <v>Louisville</v>
      </c>
      <c r="G26" s="26" t="str">
        <f>Hoja1!G26</f>
        <v>---</v>
      </c>
      <c r="H26" s="26" t="str">
        <f>Hoja1!H26</f>
        <v>601B</v>
      </c>
      <c r="I26" t="str">
        <f>Hoja1!I26</f>
        <v>5X 321</v>
      </c>
      <c r="J26" t="str">
        <f>VLOOKUP(Hoja1!J26,Data!$G$1:$H$501,2,0)</f>
        <v>Louisville</v>
      </c>
      <c r="K26" s="21">
        <f>IF(Hoja1!M26=2,Hoja1!K26,0)</f>
        <v>45954.818055555559</v>
      </c>
      <c r="L26" t="str">
        <f>IF(Hoja1!M26=2,Hoja1!L26:$N27,0)</f>
        <v>F</v>
      </c>
      <c r="M26">
        <f t="shared" si="0"/>
        <v>1</v>
      </c>
      <c r="N26">
        <f t="shared" si="1"/>
        <v>1</v>
      </c>
      <c r="O26">
        <f>IF(N26="","",MAX(O$1:O25)+1)</f>
        <v>11</v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7240</v>
      </c>
      <c r="E27" s="27">
        <f>IF(Hoja1!M27=2,Hoja1!E27,0)</f>
        <v>0</v>
      </c>
      <c r="F27" s="26" t="str">
        <f>VLOOKUP(Hoja1!F27,Data!$D$1:$E$5000,2,0)</f>
        <v>Guadalajara</v>
      </c>
      <c r="G27" s="26">
        <f>Hoja1!G27</f>
        <v>1</v>
      </c>
      <c r="H27" s="26" t="str">
        <f>Hoja1!H27</f>
        <v>106A</v>
      </c>
      <c r="I27" t="str">
        <f>Hoja1!I27</f>
        <v>VB 7240</v>
      </c>
      <c r="J27" t="str">
        <f>VLOOKUP(Hoja1!J27,Data!$G$1:$H$501,2,0)</f>
        <v>Tulum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IF(Hoja1!M28=2,Hoja1!A28,0)</f>
        <v>0</v>
      </c>
      <c r="B28" s="26" t="str">
        <f>VLOOKUP(Hoja1!B28,Data!$A$1:$B$500,2,0)</f>
        <v xml:space="preserve">Viva </v>
      </c>
      <c r="C28" s="26">
        <f>Hoja1!C28</f>
        <v>320</v>
      </c>
      <c r="D28" t="str">
        <f>Hoja1!D28</f>
        <v>VB 7344</v>
      </c>
      <c r="E28" s="27">
        <f>IF(Hoja1!M28=2,Hoja1!E28,0)</f>
        <v>0</v>
      </c>
      <c r="F28" s="26" t="str">
        <f>VLOOKUP(Hoja1!F28,Data!$D$1:$E$5000,2,0)</f>
        <v xml:space="preserve">Bajio </v>
      </c>
      <c r="G28" s="26">
        <f>Hoja1!G28</f>
        <v>1</v>
      </c>
      <c r="H28" s="26">
        <f>Hoja1!H28</f>
        <v>503</v>
      </c>
      <c r="I28" t="str">
        <f>Hoja1!I28</f>
        <v>VB 7344</v>
      </c>
      <c r="J28" t="str">
        <f>VLOOKUP(Hoja1!J28,Data!$G$1:$H$501,2,0)</f>
        <v>Chihuahua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2272</v>
      </c>
      <c r="E29" s="27">
        <f>IF(Hoja1!M29=2,Hoja1!E29,0)</f>
        <v>0</v>
      </c>
      <c r="F29" s="26" t="str">
        <f>VLOOKUP(Hoja1!F29,Data!$D$1:$E$5000,2,0)</f>
        <v>Cancun</v>
      </c>
      <c r="G29" s="26">
        <f>Hoja1!G29</f>
        <v>2</v>
      </c>
      <c r="H29" s="26" t="str">
        <f>Hoja1!H29</f>
        <v>106B</v>
      </c>
      <c r="I29" t="str">
        <f>Hoja1!I29</f>
        <v>VB 2273</v>
      </c>
      <c r="J29" t="str">
        <f>VLOOKUP(Hoja1!J29,Data!$G$1:$H$501,2,0)</f>
        <v>Cancun</v>
      </c>
      <c r="K29" s="21">
        <f>IF(Hoja1!M29=2,Hoja1!K29,0)</f>
        <v>0</v>
      </c>
      <c r="L29">
        <f>IF(Hoja1!M29=2,Hoja1!L29:$N30,0)</f>
        <v>0</v>
      </c>
      <c r="M29">
        <f t="shared" si="0"/>
        <v>0</v>
      </c>
      <c r="N29" t="str">
        <f t="shared" si="1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 xml:space="preserve">Viva </v>
      </c>
      <c r="C30" s="26">
        <f>Hoja1!C30</f>
        <v>321</v>
      </c>
      <c r="D30" t="str">
        <f>Hoja1!D30</f>
        <v>VB 7350</v>
      </c>
      <c r="E30" s="27">
        <f>IF(Hoja1!M30=2,Hoja1!E30,0)</f>
        <v>0</v>
      </c>
      <c r="F30" s="26" t="str">
        <f>VLOOKUP(Hoja1!F30,Data!$D$1:$E$5000,2,0)</f>
        <v>Merida</v>
      </c>
      <c r="G30" s="26">
        <f>Hoja1!G30</f>
        <v>2</v>
      </c>
      <c r="H30" s="26" t="str">
        <f>Hoja1!H30</f>
        <v>115B</v>
      </c>
      <c r="I30" t="str">
        <f>Hoja1!I30</f>
        <v>VB 7350</v>
      </c>
      <c r="J30" t="str">
        <f>VLOOKUP(Hoja1!J30,Data!$G$1:$H$501,2,0)</f>
        <v>Puerto Vallarta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>Volaris</v>
      </c>
      <c r="C31" s="26" t="str">
        <f>Hoja1!C31</f>
        <v>32N</v>
      </c>
      <c r="D31" t="str">
        <f>Hoja1!D31</f>
        <v>Y4 1290</v>
      </c>
      <c r="E31" s="27">
        <f>IF(Hoja1!M31=2,Hoja1!E31,0)</f>
        <v>0</v>
      </c>
      <c r="F31" s="26" t="str">
        <f>VLOOKUP(Hoja1!F31,Data!$D$1:$E$5000,2,0)</f>
        <v>Guadalajara</v>
      </c>
      <c r="G31" s="26">
        <f>Hoja1!G31</f>
        <v>2</v>
      </c>
      <c r="H31" s="26" t="str">
        <f>Hoja1!H31</f>
        <v>109A</v>
      </c>
      <c r="I31" t="str">
        <f>Hoja1!I31</f>
        <v>Y4 3533</v>
      </c>
      <c r="J31" t="str">
        <f>VLOOKUP(Hoja1!J31,Data!$G$1:$H$501,2,0)</f>
        <v>Cancun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>
        <f>IF(Hoja1!M32=2,Hoja1!A32,0)</f>
        <v>0</v>
      </c>
      <c r="B32" s="26" t="str">
        <f>VLOOKUP(Hoja1!B32,Data!$A$1:$B$500,2,0)</f>
        <v xml:space="preserve">Viva </v>
      </c>
      <c r="C32" s="26">
        <f>Hoja1!C32</f>
        <v>320</v>
      </c>
      <c r="D32" t="str">
        <f>Hoja1!D32</f>
        <v>VB 7332</v>
      </c>
      <c r="E32" s="27">
        <f>IF(Hoja1!M32=2,Hoja1!E32,0)</f>
        <v>0</v>
      </c>
      <c r="F32" s="26" t="str">
        <f>VLOOKUP(Hoja1!F32,Data!$D$1:$E$5000,2,0)</f>
        <v>Monterrey</v>
      </c>
      <c r="G32" s="26">
        <f>Hoja1!G32</f>
        <v>1</v>
      </c>
      <c r="H32" s="26">
        <f>Hoja1!H32</f>
        <v>505</v>
      </c>
      <c r="I32" t="str">
        <f>Hoja1!I32</f>
        <v>VB 7332</v>
      </c>
      <c r="J32" t="str">
        <f>VLOOKUP(Hoja1!J32,Data!$G$1:$H$501,2,0)</f>
        <v>Villahermosa</v>
      </c>
      <c r="K32" s="21">
        <f>IF(Hoja1!M32=2,Hoja1!K32,0)</f>
        <v>0</v>
      </c>
      <c r="L32">
        <f>IF(Hoja1!M32=2,Hoja1!L32:$N33,0)</f>
        <v>0</v>
      </c>
      <c r="M32">
        <f t="shared" si="0"/>
        <v>0</v>
      </c>
      <c r="N32" t="str">
        <f t="shared" si="1"/>
        <v/>
      </c>
      <c r="O32" t="str">
        <f>IF(N32="","",MAX(O$1:O31)+1)</f>
        <v/>
      </c>
    </row>
    <row r="33" spans="1:15" x14ac:dyDescent="0.25">
      <c r="A33" t="str">
        <f>IF(Hoja1!M33=2,Hoja1!A33,0)</f>
        <v>Flight scheduled</v>
      </c>
      <c r="B33" s="26" t="str">
        <f>VLOOKUP(Hoja1!B33,Data!$A$1:$B$500,2,0)</f>
        <v>Cargojet Airways</v>
      </c>
      <c r="C33" s="26" t="str">
        <f>Hoja1!C33</f>
        <v>76Y</v>
      </c>
      <c r="D33" t="str">
        <f>Hoja1!D33</f>
        <v>W8 952</v>
      </c>
      <c r="E33" s="27">
        <f>IF(Hoja1!M33=2,Hoja1!E33,0)</f>
        <v>45954.354166666664</v>
      </c>
      <c r="F33" s="26" t="str">
        <f>VLOOKUP(Hoja1!F33,Data!$D$1:$E$5000,2,0)</f>
        <v>Cincinnati</v>
      </c>
      <c r="G33" s="26" t="str">
        <f>Hoja1!G33</f>
        <v>---</v>
      </c>
      <c r="H33" s="26" t="str">
        <f>Hoja1!H33</f>
        <v>601A</v>
      </c>
      <c r="I33" t="str">
        <f>Hoja1!I33</f>
        <v>W8 951</v>
      </c>
      <c r="J33" t="str">
        <f>VLOOKUP(Hoja1!J33,Data!$G$1:$H$501,2,0)</f>
        <v>Cincinnati</v>
      </c>
      <c r="K33" s="21">
        <f>IF(Hoja1!M33=2,Hoja1!K33,0)</f>
        <v>45954.833333333336</v>
      </c>
      <c r="L33" t="str">
        <f>IF(Hoja1!M33=2,Hoja1!L33:$N34,0)</f>
        <v>F</v>
      </c>
      <c r="M33">
        <f t="shared" si="0"/>
        <v>1</v>
      </c>
      <c r="N33">
        <f t="shared" si="1"/>
        <v>1</v>
      </c>
      <c r="O33">
        <f>IF(N33="","",MAX(O$1:O32)+1)</f>
        <v>12</v>
      </c>
    </row>
    <row r="34" spans="1:15" x14ac:dyDescent="0.25">
      <c r="A34">
        <f>IF(Hoja1!M34=2,Hoja1!A34,0)</f>
        <v>0</v>
      </c>
      <c r="B34" s="26" t="str">
        <f>VLOOKUP(Hoja1!B34,Data!$A$1:$B$500,2,0)</f>
        <v>Aeromexico</v>
      </c>
      <c r="C34" s="26" t="str">
        <f>Hoja1!C34</f>
        <v>E90</v>
      </c>
      <c r="D34" t="str">
        <f>Hoja1!D34</f>
        <v>AM 287</v>
      </c>
      <c r="E34" s="27">
        <f>IF(Hoja1!M34=2,Hoja1!E34,0)</f>
        <v>0</v>
      </c>
      <c r="F34" s="26" t="str">
        <f>VLOOKUP(Hoja1!F34,Data!$D$1:$E$5000,2,0)</f>
        <v>Guadalajara</v>
      </c>
      <c r="G34" s="26">
        <f>Hoja1!G34</f>
        <v>3</v>
      </c>
      <c r="H34" s="26" t="str">
        <f>Hoja1!H34</f>
        <v>110B</v>
      </c>
      <c r="I34" t="str">
        <f>Hoja1!I34</f>
        <v>AM 2436</v>
      </c>
      <c r="J34" t="str">
        <f>VLOOKUP(Hoja1!J34,Data!$G$1:$H$501,2,0)</f>
        <v>Colima</v>
      </c>
      <c r="K34" s="21">
        <f>IF(Hoja1!M34=2,Hoja1!K34,0)</f>
        <v>0</v>
      </c>
      <c r="L34">
        <f>IF(Hoja1!M34=2,Hoja1!L34:$N35,0)</f>
        <v>0</v>
      </c>
      <c r="M34">
        <f t="shared" si="0"/>
        <v>0</v>
      </c>
      <c r="N34" t="str">
        <f t="shared" si="1"/>
        <v/>
      </c>
      <c r="O34" t="str">
        <f>IF(N34="","",MAX(O$1:O33)+1)</f>
        <v/>
      </c>
    </row>
    <row r="35" spans="1:15" x14ac:dyDescent="0.25">
      <c r="A35">
        <f>IF(Hoja1!M35=2,Hoja1!A35,0)</f>
        <v>0</v>
      </c>
      <c r="B35" s="26" t="str">
        <f>VLOOKUP(Hoja1!B35,Data!$A$1:$B$500,2,0)</f>
        <v xml:space="preserve">Viva </v>
      </c>
      <c r="C35" s="26">
        <f>Hoja1!C35</f>
        <v>320</v>
      </c>
      <c r="D35" t="str">
        <f>Hoja1!D35</f>
        <v>VB 9521</v>
      </c>
      <c r="E35" s="27">
        <f>IF(Hoja1!M35=2,Hoja1!E35,0)</f>
        <v>0</v>
      </c>
      <c r="F35" s="26" t="str">
        <f>VLOOKUP(Hoja1!F35,Data!$D$1:$E$5000,2,0)</f>
        <v>Guadalajara</v>
      </c>
      <c r="G35" s="26">
        <f>Hoja1!G35</f>
        <v>2</v>
      </c>
      <c r="H35" s="26" t="str">
        <f>Hoja1!H35</f>
        <v>106B</v>
      </c>
      <c r="I35" t="str">
        <f>Hoja1!I35</f>
        <v>VB 5069</v>
      </c>
      <c r="J35" t="str">
        <f>VLOOKUP(Hoja1!J35,Data!$G$1:$H$501,2,0)</f>
        <v>Tijuana</v>
      </c>
      <c r="K35" s="21">
        <f>IF(Hoja1!M35=2,Hoja1!K35,0)</f>
        <v>0</v>
      </c>
      <c r="L35">
        <f>IF(Hoja1!M35=2,Hoja1!L35:$N36,0)</f>
        <v>0</v>
      </c>
      <c r="M35">
        <f t="shared" si="0"/>
        <v>0</v>
      </c>
      <c r="N35" t="str">
        <f t="shared" si="1"/>
        <v/>
      </c>
      <c r="O35" t="str">
        <f>IF(N35="","",MAX(O$1:O34)+1)</f>
        <v/>
      </c>
    </row>
    <row r="36" spans="1:15" x14ac:dyDescent="0.25">
      <c r="A36" t="str">
        <f>IF(Hoja1!M36=2,Hoja1!A36,0)</f>
        <v>Flight scheduled</v>
      </c>
      <c r="B36" s="26" t="str">
        <f>VLOOKUP(Hoja1!B36,Data!$A$1:$B$500,2,0)</f>
        <v>Atlas Air</v>
      </c>
      <c r="C36" s="26" t="str">
        <f>Hoja1!C36</f>
        <v>74Y/744</v>
      </c>
      <c r="D36" t="str">
        <f>Hoja1!D36</f>
        <v>5Y 8178</v>
      </c>
      <c r="E36" s="27">
        <f>IF(Hoja1!M36=2,Hoja1!E36,0)</f>
        <v>45954.399305555555</v>
      </c>
      <c r="F36" s="26" t="str">
        <f>VLOOKUP(Hoja1!F36,Data!$D$1:$E$5000,2,0)</f>
        <v>Anchorage</v>
      </c>
      <c r="G36" s="26" t="str">
        <f>Hoja1!G36</f>
        <v>---</v>
      </c>
      <c r="H36" s="26">
        <f>Hoja1!H36</f>
        <v>604</v>
      </c>
      <c r="I36" t="str">
        <f>Hoja1!I36</f>
        <v>5Y 8178</v>
      </c>
      <c r="J36" t="str">
        <f>VLOOKUP(Hoja1!J36,Data!$G$1:$H$501,2,0)</f>
        <v>Los Angeles</v>
      </c>
      <c r="K36" s="21">
        <f>IF(Hoja1!M36=2,Hoja1!K36,0)</f>
        <v>45954.482638888891</v>
      </c>
      <c r="L36" t="str">
        <f>IF(Hoja1!M36=2,Hoja1!L36:$N37,0)</f>
        <v>F</v>
      </c>
      <c r="M36">
        <f t="shared" si="0"/>
        <v>1</v>
      </c>
      <c r="N36">
        <f t="shared" si="1"/>
        <v>1</v>
      </c>
      <c r="O36">
        <f>IF(N36="","",MAX(O$1:O35)+1)</f>
        <v>13</v>
      </c>
    </row>
    <row r="37" spans="1:15" x14ac:dyDescent="0.25">
      <c r="A37">
        <f>IF(Hoja1!M37=2,Hoja1!A37,0)</f>
        <v>0</v>
      </c>
      <c r="B37" s="26" t="str">
        <f>VLOOKUP(Hoja1!B37,Data!$A$1:$B$500,2,0)</f>
        <v>Aerus</v>
      </c>
      <c r="C37" s="26" t="str">
        <f>Hoja1!C37</f>
        <v>CNF</v>
      </c>
      <c r="D37" t="str">
        <f>Hoja1!D37</f>
        <v>ZV 341</v>
      </c>
      <c r="E37" s="27">
        <f>IF(Hoja1!M37=2,Hoja1!E37,0)</f>
        <v>0</v>
      </c>
      <c r="F37" s="26" t="str">
        <f>VLOOKUP(Hoja1!F37,Data!$D$1:$E$5000,2,0)</f>
        <v>San Luis Potosi</v>
      </c>
      <c r="G37" s="26">
        <f>Hoja1!G37</f>
        <v>1</v>
      </c>
      <c r="H37" s="26">
        <f>Hoja1!H37</f>
        <v>501</v>
      </c>
      <c r="I37" t="str">
        <f>Hoja1!I37</f>
        <v>ZV 360</v>
      </c>
      <c r="J37" t="str">
        <f>VLOOKUP(Hoja1!J37,Data!$G$1:$H$501,2,0)</f>
        <v>Ciudad Victoria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9401</v>
      </c>
      <c r="E38" s="27">
        <f>IF(Hoja1!M38=2,Hoja1!E38,0)</f>
        <v>0</v>
      </c>
      <c r="F38" s="26" t="str">
        <f>VLOOKUP(Hoja1!F38,Data!$D$1:$E$5000,2,0)</f>
        <v>Monterrey</v>
      </c>
      <c r="G38" s="26">
        <f>Hoja1!G38</f>
        <v>2</v>
      </c>
      <c r="H38" s="26" t="str">
        <f>Hoja1!H38</f>
        <v>107B</v>
      </c>
      <c r="I38" t="str">
        <f>Hoja1!I38</f>
        <v>VB 9402</v>
      </c>
      <c r="J38" t="str">
        <f>VLOOKUP(Hoja1!J38,Data!$G$1:$H$501,2,0)</f>
        <v>Monterrey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7428</v>
      </c>
      <c r="E39" s="27">
        <f>IF(Hoja1!M39=2,Hoja1!E39,0)</f>
        <v>0</v>
      </c>
      <c r="F39" s="26" t="str">
        <f>VLOOKUP(Hoja1!F39,Data!$D$1:$E$5000,2,0)</f>
        <v>Tijuana</v>
      </c>
      <c r="G39" s="26">
        <f>Hoja1!G39</f>
        <v>1</v>
      </c>
      <c r="H39" s="26" t="str">
        <f>Hoja1!H39</f>
        <v>115B</v>
      </c>
      <c r="I39" t="str">
        <f>Hoja1!I39</f>
        <v>VB 7428</v>
      </c>
      <c r="J39" t="str">
        <f>VLOOKUP(Hoja1!J39,Data!$G$1:$H$501,2,0)</f>
        <v>Tuxtla Gutierrez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IF(Hoja1!M40=2,Hoja1!E40,0)</f>
        <v>0</v>
      </c>
      <c r="F40" s="26" t="str">
        <f>VLOOKUP(Hoja1!F40,Data!$D$1:$E$5000,2,0)</f>
        <v>Matamoros</v>
      </c>
      <c r="G40" s="26">
        <f>Hoja1!G40</f>
        <v>1</v>
      </c>
      <c r="H40" s="26" t="str">
        <f>Hoja1!H40</f>
        <v>106A</v>
      </c>
      <c r="I40" t="str">
        <f>Hoja1!I40</f>
        <v>VB 9312</v>
      </c>
      <c r="J40" t="str">
        <f>VLOOKUP(Hoja1!J40,Data!$G$1:$H$501,2,0)</f>
        <v>Ixtapa Zihuatanejo</v>
      </c>
      <c r="K40" s="21">
        <f>IF(Hoja1!M40=2,Hoja1!K40,0)</f>
        <v>0</v>
      </c>
      <c r="L40">
        <f>IF(Hoja1!M40=2,Hoja1!L40:$N41,0)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25">
      <c r="A41" t="str">
        <f>IF(Hoja1!M41=2,Hoja1!A41,0)</f>
        <v>Flight scheduled</v>
      </c>
      <c r="B41" s="26" t="str">
        <f>VLOOKUP(Hoja1!B41,Data!$A$1:$B$500,2,0)</f>
        <v>MasAir</v>
      </c>
      <c r="C41" s="26">
        <f>Hoja1!C41</f>
        <v>332</v>
      </c>
      <c r="D41" t="str">
        <f>Hoja1!D41</f>
        <v>M7 3228</v>
      </c>
      <c r="E41" s="27">
        <f>IF(Hoja1!M41=2,Hoja1!E41,0)</f>
        <v>45954.430555555555</v>
      </c>
      <c r="F41" s="26" t="str">
        <f>VLOOKUP(Hoja1!F41,Data!$D$1:$E$5000,2,0)</f>
        <v>Anchorage</v>
      </c>
      <c r="G41" s="26" t="str">
        <f>Hoja1!G41</f>
        <v>---</v>
      </c>
      <c r="H41" s="26">
        <f>Hoja1!H41</f>
        <v>602</v>
      </c>
      <c r="I41" t="str">
        <f>Hoja1!I41</f>
        <v>M7 3114</v>
      </c>
      <c r="J41" t="str">
        <f>VLOOKUP(Hoja1!J41,Data!$G$1:$H$501,2,0)</f>
        <v>Los Angeles</v>
      </c>
      <c r="K41" s="21">
        <f>IF(Hoja1!M41=2,Hoja1!K41,0)</f>
        <v>45954.555555555555</v>
      </c>
      <c r="L41" t="str">
        <f>IF(Hoja1!M41=2,Hoja1!L41:$N42,0)</f>
        <v>F</v>
      </c>
      <c r="M41">
        <f t="shared" si="0"/>
        <v>1</v>
      </c>
      <c r="N41">
        <f t="shared" si="1"/>
        <v>1</v>
      </c>
      <c r="O41">
        <f>IF(N41="","",MAX(O$1:O40)+1)</f>
        <v>14</v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9223</v>
      </c>
      <c r="E42" s="27">
        <f>IF(Hoja1!M42=2,Hoja1!E42,0)</f>
        <v>0</v>
      </c>
      <c r="F42" s="26" t="str">
        <f>VLOOKUP(Hoja1!F42,Data!$D$1:$E$5000,2,0)</f>
        <v>Puerto Escondido</v>
      </c>
      <c r="G42" s="26">
        <f>Hoja1!G42</f>
        <v>2</v>
      </c>
      <c r="H42" s="26" t="str">
        <f>Hoja1!H42</f>
        <v>107A</v>
      </c>
      <c r="I42" t="str">
        <f>Hoja1!I42</f>
        <v>VB 9294</v>
      </c>
      <c r="J42" t="str">
        <f>VLOOKUP(Hoja1!J42,Data!$G$1:$H$501,2,0)</f>
        <v>Huatulco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9411</v>
      </c>
      <c r="E43" s="27">
        <f>IF(Hoja1!M43=2,Hoja1!E43,0)</f>
        <v>0</v>
      </c>
      <c r="F43" s="26" t="str">
        <f>VLOOKUP(Hoja1!F43,Data!$D$1:$E$5000,2,0)</f>
        <v>Merida</v>
      </c>
      <c r="G43" s="26">
        <f>Hoja1!G43</f>
        <v>2</v>
      </c>
      <c r="H43" s="26">
        <f>Hoja1!H43</f>
        <v>502</v>
      </c>
      <c r="I43" t="str">
        <f>Hoja1!I43</f>
        <v>VB 9450</v>
      </c>
      <c r="J43" t="str">
        <f>VLOOKUP(Hoja1!J43,Data!$G$1:$H$501,2,0)</f>
        <v>Nuevo Laredo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 t="str">
        <f>IF(Hoja1!M44=2,Hoja1!A44,0)</f>
        <v>Flight scheduled</v>
      </c>
      <c r="B44" s="26" t="str">
        <f>VLOOKUP(Hoja1!B44,Data!$A$1:$B$500,2,0)</f>
        <v>Atlas Air</v>
      </c>
      <c r="C44" s="26" t="str">
        <f>Hoja1!C44</f>
        <v>77F</v>
      </c>
      <c r="D44" t="str">
        <f>Hoja1!D44</f>
        <v>5Y 8915</v>
      </c>
      <c r="E44" s="27">
        <f>IF(Hoja1!M44=2,Hoja1!E44,0)</f>
        <v>45954.440972222219</v>
      </c>
      <c r="F44" s="26" t="str">
        <f>VLOOKUP(Hoja1!F44,Data!$D$1:$E$5000,2,0)</f>
        <v>Anchorage</v>
      </c>
      <c r="G44" s="26" t="str">
        <f>Hoja1!G44</f>
        <v>---</v>
      </c>
      <c r="H44" s="26">
        <f>Hoja1!H44</f>
        <v>603</v>
      </c>
      <c r="I44" t="str">
        <f>Hoja1!I44</f>
        <v>5Y 8915</v>
      </c>
      <c r="J44" t="str">
        <f>VLOOKUP(Hoja1!J44,Data!$G$1:$H$501,2,0)</f>
        <v>Los Angeles</v>
      </c>
      <c r="K44" s="21">
        <f>IF(Hoja1!M44=2,Hoja1!K44,0)</f>
        <v>45954.565972222219</v>
      </c>
      <c r="L44" t="str">
        <f>IF(Hoja1!M44=2,Hoja1!L44:$N45,0)</f>
        <v>F</v>
      </c>
      <c r="M44">
        <f t="shared" si="0"/>
        <v>1</v>
      </c>
      <c r="N44">
        <f t="shared" si="1"/>
        <v>1</v>
      </c>
      <c r="O44">
        <f>IF(N44="","",MAX(O$1:O43)+1)</f>
        <v>15</v>
      </c>
    </row>
    <row r="45" spans="1:15" x14ac:dyDescent="0.25">
      <c r="A45">
        <f>IF(Hoja1!M45=2,Hoja1!A45,0)</f>
        <v>0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7442</v>
      </c>
      <c r="E45" s="27">
        <f>IF(Hoja1!M45=2,Hoja1!E45,0)</f>
        <v>0</v>
      </c>
      <c r="F45" s="26" t="str">
        <f>VLOOKUP(Hoja1!F45,Data!$D$1:$E$5000,2,0)</f>
        <v>San Jose Del Cabo</v>
      </c>
      <c r="G45" s="26">
        <f>Hoja1!G45</f>
        <v>1</v>
      </c>
      <c r="H45" s="26">
        <f>Hoja1!H45</f>
        <v>505</v>
      </c>
      <c r="I45" t="str">
        <f>Hoja1!I45</f>
        <v>VB 7442</v>
      </c>
      <c r="J45" t="str">
        <f>VLOOKUP(Hoja1!J45,Data!$G$1:$H$501,2,0)</f>
        <v>Cancun</v>
      </c>
      <c r="K45" s="21">
        <f>IF(Hoja1!M45=2,Hoja1!K45,0)</f>
        <v>0</v>
      </c>
      <c r="L45">
        <f>IF(Hoja1!M45=2,Hoja1!L45:$N46,0)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>
        <f>IF(Hoja1!M46=2,Hoja1!A46,0)</f>
        <v>0</v>
      </c>
      <c r="B46" s="26" t="str">
        <f>VLOOKUP(Hoja1!B46,Data!$A$1:$B$500,2,0)</f>
        <v>Volaris</v>
      </c>
      <c r="C46" s="26">
        <f>Hoja1!C46</f>
        <v>320</v>
      </c>
      <c r="D46" t="str">
        <f>Hoja1!D46</f>
        <v>Y4 7111</v>
      </c>
      <c r="E46" s="27">
        <f>IF(Hoja1!M46=2,Hoja1!E46,0)</f>
        <v>0</v>
      </c>
      <c r="F46" s="26" t="str">
        <f>VLOOKUP(Hoja1!F46,Data!$D$1:$E$5000,2,0)</f>
        <v>Merida</v>
      </c>
      <c r="G46" s="26">
        <f>Hoja1!G46</f>
        <v>2</v>
      </c>
      <c r="H46" s="26" t="str">
        <f>Hoja1!H46</f>
        <v>109A</v>
      </c>
      <c r="I46" t="str">
        <f>Hoja1!I46</f>
        <v>Y4 7120</v>
      </c>
      <c r="J46" t="str">
        <f>VLOOKUP(Hoja1!J46,Data!$G$1:$H$501,2,0)</f>
        <v>San Jose Del Cabo</v>
      </c>
      <c r="K46" s="21">
        <f>IF(Hoja1!M46=2,Hoja1!K46,0)</f>
        <v>0</v>
      </c>
      <c r="L46">
        <f>IF(Hoja1!M46=2,Hoja1!L46:$N47,0)</f>
        <v>0</v>
      </c>
      <c r="M46">
        <f t="shared" si="0"/>
        <v>0</v>
      </c>
      <c r="N46" t="str">
        <f t="shared" si="1"/>
        <v/>
      </c>
      <c r="O46" t="str">
        <f>IF(N46="","",MAX(O$1:O45)+1)</f>
        <v/>
      </c>
    </row>
    <row r="47" spans="1:15" x14ac:dyDescent="0.25">
      <c r="A47" t="str">
        <f>IF(Hoja1!M47=2,Hoja1!A47,0)</f>
        <v>Flight scheduled</v>
      </c>
      <c r="B47" s="26" t="str">
        <f>VLOOKUP(Hoja1!B47,Data!$A$1:$B$500,2,0)</f>
        <v>Kalitta Air</v>
      </c>
      <c r="C47" s="26">
        <f>Hoja1!C47</f>
        <v>744</v>
      </c>
      <c r="D47" t="str">
        <f>Hoja1!D47</f>
        <v>K4 819</v>
      </c>
      <c r="E47" s="27">
        <f>IF(Hoja1!M47=2,Hoja1!E47,0)</f>
        <v>45954.479166666664</v>
      </c>
      <c r="F47" s="26" t="str">
        <f>VLOOKUP(Hoja1!F47,Data!$D$1:$E$5000,2,0)</f>
        <v>Anchorage</v>
      </c>
      <c r="G47" s="26" t="str">
        <f>Hoja1!G47</f>
        <v>---</v>
      </c>
      <c r="H47" s="26">
        <f>Hoja1!H47</f>
        <v>601</v>
      </c>
      <c r="I47" t="str">
        <f>Hoja1!I47</f>
        <v>K4 810</v>
      </c>
      <c r="J47" t="str">
        <f>VLOOKUP(Hoja1!J47,Data!$G$1:$H$501,2,0)</f>
        <v>Anchorage</v>
      </c>
      <c r="K47" s="21">
        <f>IF(Hoja1!M47=2,Hoja1!K47,0)</f>
        <v>45954.5625</v>
      </c>
      <c r="L47" t="str">
        <f>IF(Hoja1!M47=2,Hoja1!L47:$N48,0)</f>
        <v>F</v>
      </c>
      <c r="M47">
        <f t="shared" si="0"/>
        <v>1</v>
      </c>
      <c r="N47">
        <f t="shared" si="1"/>
        <v>1</v>
      </c>
      <c r="O47">
        <f>IF(N47="","",MAX(O$1:O46)+1)</f>
        <v>16</v>
      </c>
    </row>
    <row r="48" spans="1:15" x14ac:dyDescent="0.25">
      <c r="A48">
        <f>IF(Hoja1!M48=2,Hoja1!A48,0)</f>
        <v>0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7438</v>
      </c>
      <c r="E48" s="27">
        <f>IF(Hoja1!M48=2,Hoja1!E48,0)</f>
        <v>0</v>
      </c>
      <c r="F48" s="26" t="str">
        <f>VLOOKUP(Hoja1!F48,Data!$D$1:$E$5000,2,0)</f>
        <v>Ciudad Juarez</v>
      </c>
      <c r="G48" s="26">
        <f>Hoja1!G48</f>
        <v>2</v>
      </c>
      <c r="H48" s="26">
        <f>Hoja1!H48</f>
        <v>502</v>
      </c>
      <c r="I48" t="str">
        <f>Hoja1!I48</f>
        <v>VB 7438</v>
      </c>
      <c r="J48" t="str">
        <f>VLOOKUP(Hoja1!J48,Data!$G$1:$H$501,2,0)</f>
        <v>Cancun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 xml:space="preserve">Viva </v>
      </c>
      <c r="C49" s="26">
        <f>Hoja1!C49</f>
        <v>321</v>
      </c>
      <c r="D49" t="str">
        <f>Hoja1!D49</f>
        <v>VB 7416</v>
      </c>
      <c r="E49" s="27">
        <f>IF(Hoja1!M49=2,Hoja1!E49,0)</f>
        <v>0</v>
      </c>
      <c r="F49" s="26" t="str">
        <f>VLOOKUP(Hoja1!F49,Data!$D$1:$E$5000,2,0)</f>
        <v>Cancun</v>
      </c>
      <c r="G49" s="26">
        <f>Hoja1!G49</f>
        <v>1</v>
      </c>
      <c r="H49" s="26" t="str">
        <f>Hoja1!H49</f>
        <v>107B</v>
      </c>
      <c r="I49" t="str">
        <f>Hoja1!I49</f>
        <v>VB 7416</v>
      </c>
      <c r="J49" t="str">
        <f>VLOOKUP(Hoja1!J49,Data!$G$1:$H$501,2,0)</f>
        <v>Culiacan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>Aeromexico</v>
      </c>
      <c r="C50" s="26" t="str">
        <f>Hoja1!C50</f>
        <v>7S8</v>
      </c>
      <c r="D50" t="str">
        <f>Hoja1!D50</f>
        <v>AM 589</v>
      </c>
      <c r="E50" s="27">
        <f>IF(Hoja1!M50=2,Hoja1!E50,0)</f>
        <v>0</v>
      </c>
      <c r="F50" s="26" t="str">
        <f>VLOOKUP(Hoja1!F50,Data!$D$1:$E$5000,2,0)</f>
        <v>Cancun</v>
      </c>
      <c r="G50" s="26">
        <f>Hoja1!G50</f>
        <v>3</v>
      </c>
      <c r="H50" s="26" t="str">
        <f>Hoja1!H50</f>
        <v>110B</v>
      </c>
      <c r="I50" t="str">
        <f>Hoja1!I50</f>
        <v>AM 528</v>
      </c>
      <c r="J50" t="str">
        <f>VLOOKUP(Hoja1!J50,Data!$G$1:$H$501,2,0)</f>
        <v>Cancun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2781</v>
      </c>
      <c r="E51" s="27">
        <f>IF(Hoja1!M51=2,Hoja1!E51,0)</f>
        <v>0</v>
      </c>
      <c r="F51" s="26" t="str">
        <f>VLOOKUP(Hoja1!F51,Data!$D$1:$E$5000,2,0)</f>
        <v>Houston</v>
      </c>
      <c r="G51" s="26">
        <f>Hoja1!G51</f>
        <v>7</v>
      </c>
      <c r="H51" s="26" t="str">
        <f>Hoja1!H51</f>
        <v>113A</v>
      </c>
      <c r="I51" t="str">
        <f>Hoja1!I51</f>
        <v>AM 2782</v>
      </c>
      <c r="J51" t="str">
        <f>VLOOKUP(Hoja1!J51,Data!$G$1:$H$501,2,0)</f>
        <v>Mcallen Mission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7446</v>
      </c>
      <c r="E52" s="27">
        <f>IF(Hoja1!M52=2,Hoja1!E52,0)</f>
        <v>0</v>
      </c>
      <c r="F52" s="26" t="str">
        <f>VLOOKUP(Hoja1!F52,Data!$D$1:$E$5000,2,0)</f>
        <v>Hermosillo</v>
      </c>
      <c r="G52" s="26">
        <f>Hoja1!G52</f>
        <v>1</v>
      </c>
      <c r="H52" s="26" t="str">
        <f>Hoja1!H52</f>
        <v>115B</v>
      </c>
      <c r="I52" t="str">
        <f>Hoja1!I52</f>
        <v>VB 7446</v>
      </c>
      <c r="J52" t="str">
        <f>VLOOKUP(Hoja1!J52,Data!$G$1:$H$501,2,0)</f>
        <v>Tulum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IF(Hoja1!M53=2,Hoja1!E53,0)</f>
        <v>0</v>
      </c>
      <c r="F53" s="26" t="str">
        <f>VLOOKUP(Hoja1!F53,Data!$D$1:$E$5000,2,0)</f>
        <v>Puerto Vallarta</v>
      </c>
      <c r="G53" s="26">
        <f>Hoja1!G53</f>
        <v>1</v>
      </c>
      <c r="H53" s="26" t="str">
        <f>Hoja1!H53</f>
        <v>106A</v>
      </c>
      <c r="I53" t="str">
        <f>Hoja1!I53</f>
        <v>VB 7351</v>
      </c>
      <c r="J53" t="str">
        <f>VLOOKUP(Hoja1!J53,Data!$G$1:$H$501,2,0)</f>
        <v>Merida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Mexicana de Aviación </v>
      </c>
      <c r="C54" s="26">
        <f>Hoja1!C54</f>
        <v>738</v>
      </c>
      <c r="D54" t="str">
        <f>Hoja1!D54</f>
        <v>XN 1261</v>
      </c>
      <c r="E54" s="27">
        <f>IF(Hoja1!M54=2,Hoja1!E54,0)</f>
        <v>0</v>
      </c>
      <c r="F54" s="26" t="str">
        <f>VLOOKUP(Hoja1!F54,Data!$D$1:$E$5000,2,0)</f>
        <v>Mazatlan</v>
      </c>
      <c r="G54" s="26">
        <f>Hoja1!G54</f>
        <v>2</v>
      </c>
      <c r="H54" s="26" t="str">
        <f>Hoja1!H54</f>
        <v>108B</v>
      </c>
      <c r="I54">
        <f>Hoja1!I54</f>
        <v>0</v>
      </c>
      <c r="J54" t="e">
        <f>VLOOKUP(Hoja1!J54,Data!$G$1:$H$501,2,0)</f>
        <v>#N/A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 xml:space="preserve">Mexicana de Aviación </v>
      </c>
      <c r="C55" s="26">
        <f>Hoja1!C55</f>
        <v>738</v>
      </c>
      <c r="D55" t="str">
        <f>Hoja1!D55</f>
        <v>XN 1441</v>
      </c>
      <c r="E55" s="27">
        <f>IF(Hoja1!M55=2,Hoja1!E55,0)</f>
        <v>0</v>
      </c>
      <c r="F55" s="26" t="str">
        <f>VLOOKUP(Hoja1!F55,Data!$D$1:$E$5000,2,0)</f>
        <v>Puerto Vallarta</v>
      </c>
      <c r="G55" s="26">
        <f>Hoja1!G55</f>
        <v>3</v>
      </c>
      <c r="H55" s="26" t="str">
        <f>Hoja1!H55</f>
        <v>108A</v>
      </c>
      <c r="I55" t="str">
        <f>Hoja1!I55</f>
        <v>XN 1734</v>
      </c>
      <c r="J55" t="str">
        <f>VLOOKUP(Hoja1!J55,Data!$G$1:$H$501,2,0)</f>
        <v>Chetumal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7333</v>
      </c>
      <c r="E56" s="27">
        <f>IF(Hoja1!M56=2,Hoja1!E56,0)</f>
        <v>0</v>
      </c>
      <c r="F56" s="26" t="str">
        <f>VLOOKUP(Hoja1!F56,Data!$D$1:$E$5000,2,0)</f>
        <v>Villahermosa</v>
      </c>
      <c r="G56" s="26">
        <f>Hoja1!G56</f>
        <v>2</v>
      </c>
      <c r="H56" s="26">
        <f>Hoja1!H56</f>
        <v>505</v>
      </c>
      <c r="I56" t="str">
        <f>Hoja1!I56</f>
        <v>VB 7333</v>
      </c>
      <c r="J56" t="str">
        <f>VLOOKUP(Hoja1!J56,Data!$G$1:$H$501,2,0)</f>
        <v>Monterrey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 t="str">
        <f>IF(Hoja1!M57=2,Hoja1!A57,0)</f>
        <v>Flight scheduled</v>
      </c>
      <c r="B57" s="26" t="str">
        <f>VLOOKUP(Hoja1!B57,Data!$A$1:$B$500,2,0)</f>
        <v>Aerounión</v>
      </c>
      <c r="C57" s="26">
        <f>Hoja1!C57</f>
        <v>333</v>
      </c>
      <c r="D57" t="str">
        <f>Hoja1!D57</f>
        <v>6R 7081</v>
      </c>
      <c r="E57" s="27">
        <f>IF(Hoja1!M57=2,Hoja1!E57,0)</f>
        <v>45954.520833333336</v>
      </c>
      <c r="F57" s="26" t="str">
        <f>VLOOKUP(Hoja1!F57,Data!$D$1:$E$5000,2,0)</f>
        <v>Guadalajara</v>
      </c>
      <c r="G57" s="26" t="str">
        <f>Hoja1!G57</f>
        <v>---</v>
      </c>
      <c r="H57" s="26">
        <f>Hoja1!H57</f>
        <v>604</v>
      </c>
      <c r="I57" t="str">
        <f>Hoja1!I57</f>
        <v>6R 7081</v>
      </c>
      <c r="J57" t="str">
        <f>VLOOKUP(Hoja1!J57,Data!$G$1:$H$501,2,0)</f>
        <v>Bogota</v>
      </c>
      <c r="K57" s="21">
        <f>IF(Hoja1!M57=2,Hoja1!K57,0)</f>
        <v>45954.604166666664</v>
      </c>
      <c r="L57" t="str">
        <f>IF(Hoja1!M57=2,Hoja1!L57:$N58,0)</f>
        <v>F</v>
      </c>
      <c r="M57">
        <f t="shared" si="0"/>
        <v>1</v>
      </c>
      <c r="N57">
        <f t="shared" si="1"/>
        <v>1</v>
      </c>
      <c r="O57">
        <f>IF(N57="","",MAX(O$1:O56)+1)</f>
        <v>17</v>
      </c>
    </row>
    <row r="58" spans="1:15" x14ac:dyDescent="0.25">
      <c r="A58">
        <f>IF(Hoja1!M58=2,Hoja1!A58,0)</f>
        <v>0</v>
      </c>
      <c r="B58" s="26" t="str">
        <f>VLOOKUP(Hoja1!B58,Data!$A$1:$B$500,2,0)</f>
        <v>Aeromexico</v>
      </c>
      <c r="C58" s="26" t="str">
        <f>Hoja1!C58</f>
        <v>E90</v>
      </c>
      <c r="D58" t="str">
        <f>Hoja1!D58</f>
        <v>AM 2437</v>
      </c>
      <c r="E58" s="27">
        <f>IF(Hoja1!M58=2,Hoja1!E58,0)</f>
        <v>0</v>
      </c>
      <c r="F58" s="26" t="str">
        <f>VLOOKUP(Hoja1!F58,Data!$D$1:$E$5000,2,0)</f>
        <v>Colima</v>
      </c>
      <c r="G58" s="26">
        <f>Hoja1!G58</f>
        <v>3</v>
      </c>
      <c r="H58" s="26" t="str">
        <f>Hoja1!H58</f>
        <v>110A</v>
      </c>
      <c r="I58" t="str">
        <f>Hoja1!I58</f>
        <v>AM 2600</v>
      </c>
      <c r="J58" t="str">
        <f>VLOOKUP(Hoja1!J58,Data!$G$1:$H$501,2,0)</f>
        <v>Durango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7241</v>
      </c>
      <c r="E59" s="27">
        <f>IF(Hoja1!M59=2,Hoja1!E59,0)</f>
        <v>0</v>
      </c>
      <c r="F59" s="26" t="str">
        <f>VLOOKUP(Hoja1!F59,Data!$D$1:$E$5000,2,0)</f>
        <v>Tulum</v>
      </c>
      <c r="G59" s="26">
        <f>Hoja1!G59</f>
        <v>2</v>
      </c>
      <c r="H59" s="26">
        <f>Hoja1!H59</f>
        <v>504</v>
      </c>
      <c r="I59" t="str">
        <f>Hoja1!I59</f>
        <v>VB 7241</v>
      </c>
      <c r="J59" t="str">
        <f>VLOOKUP(Hoja1!J59,Data!$G$1:$H$501,2,0)</f>
        <v>Guadalajara</v>
      </c>
      <c r="K59" s="21">
        <f>IF(Hoja1!M59=2,Hoja1!K59,0)</f>
        <v>0</v>
      </c>
      <c r="L59">
        <f>IF(Hoja1!M59=2,Hoja1!L59:$N60,0)</f>
        <v>0</v>
      </c>
      <c r="M59">
        <f t="shared" si="0"/>
        <v>0</v>
      </c>
      <c r="N59" t="str">
        <f t="shared" si="1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7345</v>
      </c>
      <c r="E60" s="27">
        <f>IF(Hoja1!M60=2,Hoja1!E60,0)</f>
        <v>0</v>
      </c>
      <c r="F60" s="26" t="str">
        <f>VLOOKUP(Hoja1!F60,Data!$D$1:$E$5000,2,0)</f>
        <v>Chihuahua</v>
      </c>
      <c r="G60" s="26">
        <f>Hoja1!G60</f>
        <v>1</v>
      </c>
      <c r="H60" s="26">
        <f>Hoja1!H60</f>
        <v>502</v>
      </c>
      <c r="I60" t="str">
        <f>Hoja1!I60</f>
        <v>VB 7345</v>
      </c>
      <c r="J60" t="str">
        <f>VLOOKUP(Hoja1!J60,Data!$G$1:$H$501,2,0)</f>
        <v xml:space="preserve">Bajio 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>Aeromexico</v>
      </c>
      <c r="C61" s="26" t="str">
        <f>Hoja1!C61</f>
        <v>E90</v>
      </c>
      <c r="D61" t="str">
        <f>Hoja1!D61</f>
        <v>AM 593</v>
      </c>
      <c r="E61" s="27">
        <f>IF(Hoja1!M61=2,Hoja1!E61,0)</f>
        <v>0</v>
      </c>
      <c r="F61" s="26" t="str">
        <f>VLOOKUP(Hoja1!F61,Data!$D$1:$E$5000,2,0)</f>
        <v>Tulum</v>
      </c>
      <c r="G61" s="26">
        <f>Hoja1!G61</f>
        <v>3</v>
      </c>
      <c r="H61" s="26" t="str">
        <f>Hoja1!H61</f>
        <v>111A</v>
      </c>
      <c r="I61" t="str">
        <f>Hoja1!I61</f>
        <v>AM 880</v>
      </c>
      <c r="J61" t="str">
        <f>VLOOKUP(Hoja1!J61,Data!$G$1:$H$501,2,0)</f>
        <v>Puerto Vallarta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>
        <f>IF(Hoja1!M62=2,Hoja1!A62,0)</f>
        <v>0</v>
      </c>
      <c r="B62" s="26" t="str">
        <f>VLOOKUP(Hoja1!B62,Data!$A$1:$B$500,2,0)</f>
        <v xml:space="preserve">Viva </v>
      </c>
      <c r="C62" s="26">
        <f>Hoja1!C62</f>
        <v>320</v>
      </c>
      <c r="D62" t="str">
        <f>Hoja1!D62</f>
        <v>VB 9313</v>
      </c>
      <c r="E62" s="27">
        <f>IF(Hoja1!M62=2,Hoja1!E62,0)</f>
        <v>0</v>
      </c>
      <c r="F62" s="26" t="str">
        <f>VLOOKUP(Hoja1!F62,Data!$D$1:$E$5000,2,0)</f>
        <v>Ixtapa Zihuatanejo</v>
      </c>
      <c r="G62" s="26">
        <f>Hoja1!G62</f>
        <v>1</v>
      </c>
      <c r="H62" s="26" t="str">
        <f>Hoja1!H62</f>
        <v>112A</v>
      </c>
      <c r="I62" t="str">
        <f>Hoja1!I62</f>
        <v>VB 9386</v>
      </c>
      <c r="J62" t="str">
        <f>VLOOKUP(Hoja1!J62,Data!$G$1:$H$501,2,0)</f>
        <v>Reynosa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>Volaris</v>
      </c>
      <c r="C63" s="26" t="str">
        <f>Hoja1!C63</f>
        <v>32N</v>
      </c>
      <c r="D63" t="str">
        <f>Hoja1!D63</f>
        <v>Y4 3532</v>
      </c>
      <c r="E63" s="27">
        <f>IF(Hoja1!M63=2,Hoja1!E63,0)</f>
        <v>0</v>
      </c>
      <c r="F63" s="26" t="str">
        <f>VLOOKUP(Hoja1!F63,Data!$D$1:$E$5000,2,0)</f>
        <v>Cancun</v>
      </c>
      <c r="G63" s="26">
        <f>Hoja1!G63</f>
        <v>1</v>
      </c>
      <c r="H63" s="26" t="str">
        <f>Hoja1!H63</f>
        <v>109A</v>
      </c>
      <c r="I63" t="str">
        <f>Hoja1!I63</f>
        <v>Y4 1291</v>
      </c>
      <c r="J63" t="str">
        <f>VLOOKUP(Hoja1!J63,Data!$G$1:$H$501,2,0)</f>
        <v>Guadalajara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 t="str">
        <f>IF(Hoja1!M64=2,Hoja1!A64,0)</f>
        <v>Flight scheduled</v>
      </c>
      <c r="B64" s="26" t="str">
        <f>VLOOKUP(Hoja1!B64,Data!$A$1:$B$500,2,0)</f>
        <v>DHL Guatemala</v>
      </c>
      <c r="C64" s="26" t="str">
        <f>Hoja1!C64</f>
        <v>75F</v>
      </c>
      <c r="D64" t="str">
        <f>Hoja1!D64</f>
        <v>L3 5218</v>
      </c>
      <c r="E64" s="27">
        <f>IF(Hoja1!M64=2,Hoja1!E64,0)</f>
        <v>45954.597222222219</v>
      </c>
      <c r="F64" s="26" t="str">
        <f>VLOOKUP(Hoja1!F64,Data!$D$1:$E$5000,2,0)</f>
        <v>Guatemala City</v>
      </c>
      <c r="G64" s="26" t="str">
        <f>Hoja1!G64</f>
        <v>---</v>
      </c>
      <c r="H64" s="26" t="str">
        <f>Hoja1!H64</f>
        <v>601A</v>
      </c>
      <c r="I64" t="str">
        <f>Hoja1!I64</f>
        <v>L3 5217</v>
      </c>
      <c r="J64" t="str">
        <f>VLOOKUP(Hoja1!J64,Data!$G$1:$H$501,2,0)</f>
        <v>Guatemala City</v>
      </c>
      <c r="K64" s="21">
        <f>IF(Hoja1!M64=2,Hoja1!K64,0)</f>
        <v>45954.659722222219</v>
      </c>
      <c r="L64" t="str">
        <f>IF(Hoja1!M64=2,Hoja1!L64:$N65,0)</f>
        <v>F</v>
      </c>
      <c r="M64">
        <f t="shared" si="0"/>
        <v>1</v>
      </c>
      <c r="N64">
        <f t="shared" si="1"/>
        <v>1</v>
      </c>
      <c r="O64">
        <f>IF(N64="","",MAX(O$1:O63)+1)</f>
        <v>18</v>
      </c>
    </row>
    <row r="65" spans="1:15" x14ac:dyDescent="0.25">
      <c r="A65">
        <f>IF(Hoja1!M65=2,Hoja1!A65,0)</f>
        <v>0</v>
      </c>
      <c r="B65" s="26" t="str">
        <f>VLOOKUP(Hoja1!B65,Data!$A$1:$B$500,2,0)</f>
        <v>Aerus</v>
      </c>
      <c r="C65" s="26" t="str">
        <f>Hoja1!C65</f>
        <v>CNF</v>
      </c>
      <c r="D65" t="str">
        <f>Hoja1!D65</f>
        <v>ZV 361</v>
      </c>
      <c r="E65" s="27">
        <f>IF(Hoja1!M65=2,Hoja1!E65,0)</f>
        <v>0</v>
      </c>
      <c r="F65" s="26" t="str">
        <f>VLOOKUP(Hoja1!F65,Data!$D$1:$E$5000,2,0)</f>
        <v>Ciudad Victoria</v>
      </c>
      <c r="G65" s="26">
        <f>Hoja1!G65</f>
        <v>1</v>
      </c>
      <c r="H65" s="26">
        <f>Hoja1!H65</f>
        <v>501</v>
      </c>
      <c r="I65" t="str">
        <f>Hoja1!I65</f>
        <v>ZV 340</v>
      </c>
      <c r="J65" t="str">
        <f>VLOOKUP(Hoja1!J65,Data!$G$1:$H$501,2,0)</f>
        <v>San Luis Potosi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9295</v>
      </c>
      <c r="E66" s="27">
        <f>IF(Hoja1!M66=2,Hoja1!E66,0)</f>
        <v>0</v>
      </c>
      <c r="F66" s="26" t="str">
        <f>VLOOKUP(Hoja1!F66,Data!$D$1:$E$5000,2,0)</f>
        <v>Huatulco</v>
      </c>
      <c r="G66" s="26">
        <f>Hoja1!G66</f>
        <v>2</v>
      </c>
      <c r="H66" s="26" t="str">
        <f>Hoja1!H66</f>
        <v>106B</v>
      </c>
      <c r="I66" t="str">
        <f>Hoja1!I66</f>
        <v>VB 770</v>
      </c>
      <c r="J66" t="str">
        <f>VLOOKUP(Hoja1!J66,Data!$G$1:$H$501,2,0)</f>
        <v>Bogota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320</v>
      </c>
      <c r="D67" t="str">
        <f>Hoja1!D67</f>
        <v>VB 9451</v>
      </c>
      <c r="E67" s="27">
        <f>IF(Hoja1!M67=2,Hoja1!E67,0)</f>
        <v>0</v>
      </c>
      <c r="F67" s="26" t="str">
        <f>VLOOKUP(Hoja1!F67,Data!$D$1:$E$5000,2,0)</f>
        <v>Nuevo Laredo</v>
      </c>
      <c r="G67" s="26">
        <f>Hoja1!G67</f>
        <v>2</v>
      </c>
      <c r="H67" s="26" t="str">
        <f>Hoja1!H67</f>
        <v>106A</v>
      </c>
      <c r="I67" t="str">
        <f>Hoja1!I67</f>
        <v>VB 9404</v>
      </c>
      <c r="J67" t="str">
        <f>VLOOKUP(Hoja1!J67,Data!$G$1:$H$501,2,0)</f>
        <v>Monterrey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Viva </v>
      </c>
      <c r="C68" s="26">
        <f>Hoja1!C68</f>
        <v>321</v>
      </c>
      <c r="D68" t="str">
        <f>Hoja1!D68</f>
        <v>VB 7383</v>
      </c>
      <c r="E68" s="27">
        <f>IF(Hoja1!M68=2,Hoja1!E68,0)</f>
        <v>0</v>
      </c>
      <c r="F68" s="26" t="str">
        <f>VLOOKUP(Hoja1!F68,Data!$D$1:$E$5000,2,0)</f>
        <v>Monterrey</v>
      </c>
      <c r="G68" s="26">
        <f>Hoja1!G68</f>
        <v>2</v>
      </c>
      <c r="H68" s="26" t="str">
        <f>Hoja1!H68</f>
        <v>107B</v>
      </c>
      <c r="I68" t="str">
        <f>Hoja1!I68</f>
        <v>VB 9234</v>
      </c>
      <c r="J68" t="str">
        <f>VLOOKUP(Hoja1!J68,Data!$G$1:$H$501,2,0)</f>
        <v>Mazatlan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Mexicana de Aviación </v>
      </c>
      <c r="C69" s="26">
        <f>Hoja1!C69</f>
        <v>738</v>
      </c>
      <c r="D69" t="str">
        <f>Hoja1!D69</f>
        <v>XN 1781</v>
      </c>
      <c r="E69" s="27">
        <f>IF(Hoja1!M69=2,Hoja1!E69,0)</f>
        <v>0</v>
      </c>
      <c r="F69" s="26" t="str">
        <f>VLOOKUP(Hoja1!F69,Data!$D$1:$E$5000,2,0)</f>
        <v>Tulum</v>
      </c>
      <c r="G69" s="26">
        <f>Hoja1!G69</f>
        <v>3</v>
      </c>
      <c r="H69" s="26" t="str">
        <f>Hoja1!H69</f>
        <v>108B</v>
      </c>
      <c r="I69" t="str">
        <f>Hoja1!I69</f>
        <v>XN 1434</v>
      </c>
      <c r="J69" t="str">
        <f>VLOOKUP(Hoja1!J69,Data!$G$1:$H$501,2,0)</f>
        <v>Guadalajara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 xml:space="preserve">Viva </v>
      </c>
      <c r="C70" s="26">
        <f>Hoja1!C70</f>
        <v>321</v>
      </c>
      <c r="D70" t="str">
        <f>Hoja1!D70</f>
        <v>VB 7429</v>
      </c>
      <c r="E70" s="27">
        <f>IF(Hoja1!M70=2,Hoja1!E70,0)</f>
        <v>0</v>
      </c>
      <c r="F70" s="26" t="str">
        <f>VLOOKUP(Hoja1!F70,Data!$D$1:$E$5000,2,0)</f>
        <v>Tuxtla Gutierrez</v>
      </c>
      <c r="G70" s="26">
        <f>Hoja1!G70</f>
        <v>1</v>
      </c>
      <c r="H70" s="26" t="str">
        <f>Hoja1!H70</f>
        <v>107A</v>
      </c>
      <c r="I70" t="str">
        <f>Hoja1!I70</f>
        <v>VB 7429</v>
      </c>
      <c r="J70" t="str">
        <f>VLOOKUP(Hoja1!J70,Data!$G$1:$H$501,2,0)</f>
        <v>Tijuana</v>
      </c>
      <c r="K70" s="21">
        <f>IF(Hoja1!M70=2,Hoja1!K70,0)</f>
        <v>0</v>
      </c>
      <c r="L70">
        <f>IF(Hoja1!M70=2,Hoja1!L70:$N71,0)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25">
      <c r="A71" t="str">
        <f>IF(Hoja1!M71=2,Hoja1!A71,0)</f>
        <v>Flight scheduled</v>
      </c>
      <c r="B71" s="26" t="str">
        <f>VLOOKUP(Hoja1!B71,Data!$A$1:$B$500,2,0)</f>
        <v>MasAir</v>
      </c>
      <c r="C71" s="26">
        <f>Hoja1!C71</f>
        <v>333</v>
      </c>
      <c r="D71" t="str">
        <f>Hoja1!D71</f>
        <v>M7 6442</v>
      </c>
      <c r="E71" s="27">
        <f>IF(Hoja1!M71=2,Hoja1!E71,0)</f>
        <v>45954.645833333336</v>
      </c>
      <c r="F71" s="26" t="str">
        <f>VLOOKUP(Hoja1!F71,Data!$D$1:$E$5000,2,0)</f>
        <v>Campinas</v>
      </c>
      <c r="G71" s="26" t="str">
        <f>Hoja1!G71</f>
        <v>---</v>
      </c>
      <c r="H71" s="26">
        <f>Hoja1!H71</f>
        <v>602</v>
      </c>
      <c r="I71" t="str">
        <f>Hoja1!I71</f>
        <v>M7 6850</v>
      </c>
      <c r="J71" t="str">
        <f>VLOOKUP(Hoja1!J71,Data!$G$1:$H$501,2,0)</f>
        <v>Los Angeles</v>
      </c>
      <c r="K71" s="21">
        <f>IF(Hoja1!M71=2,Hoja1!K71,0)</f>
        <v>45954.729166666664</v>
      </c>
      <c r="L71" t="str">
        <f>IF(Hoja1!M71=2,Hoja1!L71:$N72,0)</f>
        <v>F</v>
      </c>
      <c r="M71">
        <f t="shared" si="2"/>
        <v>1</v>
      </c>
      <c r="N71">
        <f t="shared" si="3"/>
        <v>1</v>
      </c>
      <c r="O71">
        <f>IF(N71="","",MAX(O$1:O70)+1)</f>
        <v>19</v>
      </c>
    </row>
    <row r="72" spans="1:15" x14ac:dyDescent="0.25">
      <c r="A72">
        <f>IF(Hoja1!M72=2,Hoja1!A72,0)</f>
        <v>0</v>
      </c>
      <c r="B72" s="26" t="str">
        <f>VLOOKUP(Hoja1!B72,Data!$A$1:$B$500,2,0)</f>
        <v xml:space="preserve">Viva </v>
      </c>
      <c r="C72" s="26">
        <f>Hoja1!C72</f>
        <v>320</v>
      </c>
      <c r="D72" t="str">
        <f>Hoja1!D72</f>
        <v>VB 7370</v>
      </c>
      <c r="E72" s="27">
        <f>IF(Hoja1!M72=2,Hoja1!E72,0)</f>
        <v>0</v>
      </c>
      <c r="F72" s="26" t="str">
        <f>VLOOKUP(Hoja1!F72,Data!$D$1:$E$5000,2,0)</f>
        <v>La Paz</v>
      </c>
      <c r="G72" s="26">
        <f>Hoja1!G72</f>
        <v>1</v>
      </c>
      <c r="H72" s="26" t="str">
        <f>Hoja1!H72</f>
        <v>106A</v>
      </c>
      <c r="I72" t="str">
        <f>Hoja1!I72</f>
        <v>VB 7371</v>
      </c>
      <c r="J72" t="str">
        <f>VLOOKUP(Hoja1!J72,Data!$G$1:$H$501,2,0)</f>
        <v>La Paz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>
        <f>IF(Hoja1!M73=2,Hoja1!A73,0)</f>
        <v>0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875</v>
      </c>
      <c r="E73" s="27">
        <f>IF(Hoja1!M73=2,Hoja1!E73,0)</f>
        <v>0</v>
      </c>
      <c r="F73" s="26" t="str">
        <f>VLOOKUP(Hoja1!F73,Data!$D$1:$E$5000,2,0)</f>
        <v>Merida</v>
      </c>
      <c r="G73" s="26">
        <f>Hoja1!G73</f>
        <v>3</v>
      </c>
      <c r="H73" s="26" t="str">
        <f>Hoja1!H73</f>
        <v>111A</v>
      </c>
      <c r="I73" t="str">
        <f>Hoja1!I73</f>
        <v>AM 2780</v>
      </c>
      <c r="J73" t="str">
        <f>VLOOKUP(Hoja1!J73,Data!$G$1:$H$501,2,0)</f>
        <v>Houston</v>
      </c>
      <c r="K73" s="21">
        <f>IF(Hoja1!M73=2,Hoja1!K73,0)</f>
        <v>0</v>
      </c>
      <c r="L73">
        <f>IF(Hoja1!M73=2,Hoja1!L73:$N74,0)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25">
      <c r="A74">
        <f>IF(Hoja1!M74=2,Hoja1!A74,0)</f>
        <v>0</v>
      </c>
      <c r="B74" s="26" t="str">
        <f>VLOOKUP(Hoja1!B74,Data!$A$1:$B$500,2,0)</f>
        <v>Volaris</v>
      </c>
      <c r="C74" s="26">
        <f>Hoja1!C74</f>
        <v>320</v>
      </c>
      <c r="D74" t="str">
        <f>Hoja1!D74</f>
        <v>Y4 7121</v>
      </c>
      <c r="E74" s="27">
        <f>IF(Hoja1!M74=2,Hoja1!E74,0)</f>
        <v>0</v>
      </c>
      <c r="F74" s="26" t="str">
        <f>VLOOKUP(Hoja1!F74,Data!$D$1:$E$5000,2,0)</f>
        <v>San Jose Del Cabo</v>
      </c>
      <c r="G74" s="26">
        <f>Hoja1!G74</f>
        <v>1</v>
      </c>
      <c r="H74" s="26" t="str">
        <f>Hoja1!H74</f>
        <v>109A</v>
      </c>
      <c r="I74" t="str">
        <f>Hoja1!I74</f>
        <v>Y4 3535</v>
      </c>
      <c r="J74" t="str">
        <f>VLOOKUP(Hoja1!J74,Data!$G$1:$H$501,2,0)</f>
        <v>Cancun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7443</v>
      </c>
      <c r="E75" s="27">
        <f>IF(Hoja1!M75=2,Hoja1!E75,0)</f>
        <v>0</v>
      </c>
      <c r="F75" s="26" t="str">
        <f>VLOOKUP(Hoja1!F75,Data!$D$1:$E$5000,2,0)</f>
        <v>Cancun</v>
      </c>
      <c r="G75" s="26">
        <f>Hoja1!G75</f>
        <v>2</v>
      </c>
      <c r="H75" s="26">
        <f>Hoja1!H75</f>
        <v>505</v>
      </c>
      <c r="I75" t="str">
        <f>Hoja1!I75</f>
        <v>VB 7443</v>
      </c>
      <c r="J75" t="str">
        <f>VLOOKUP(Hoja1!J75,Data!$G$1:$H$501,2,0)</f>
        <v>San Jose Del Cabo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 t="str">
        <f>IF(Hoja1!M76=2,Hoja1!A76,0)</f>
        <v>Flight scheduled</v>
      </c>
      <c r="B76" s="26" t="str">
        <f>VLOOKUP(Hoja1!B76,Data!$A$1:$B$500,2,0)</f>
        <v>China Southerrn</v>
      </c>
      <c r="C76" s="26" t="str">
        <f>Hoja1!C76</f>
        <v>77F</v>
      </c>
      <c r="D76" t="str">
        <f>Hoja1!D76</f>
        <v>CZ 2525</v>
      </c>
      <c r="E76" s="27">
        <f>IF(Hoja1!M76=2,Hoja1!E76,0)</f>
        <v>45954.711805555555</v>
      </c>
      <c r="F76" s="26" t="str">
        <f>VLOOKUP(Hoja1!F76,Data!$D$1:$E$5000,2,0)</f>
        <v>Anchorage</v>
      </c>
      <c r="G76" s="26" t="str">
        <f>Hoja1!G76</f>
        <v>---</v>
      </c>
      <c r="H76" s="26">
        <f>Hoja1!H76</f>
        <v>604</v>
      </c>
      <c r="I76" t="str">
        <f>Hoja1!I76</f>
        <v>CZ 2526</v>
      </c>
      <c r="J76" t="str">
        <f>VLOOKUP(Hoja1!J76,Data!$G$1:$H$501,2,0)</f>
        <v>Shanghai</v>
      </c>
      <c r="K76" s="21">
        <f>IF(Hoja1!M76=2,Hoja1!K76,0)</f>
        <v>45954.836805555555</v>
      </c>
      <c r="L76" t="str">
        <f>IF(Hoja1!M76=2,Hoja1!L76:$N77,0)</f>
        <v>F</v>
      </c>
      <c r="M76">
        <f t="shared" si="2"/>
        <v>1</v>
      </c>
      <c r="N76">
        <f t="shared" si="3"/>
        <v>1</v>
      </c>
      <c r="O76">
        <f>IF(N76="","",MAX(O$1:O75)+1)</f>
        <v>20</v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321</v>
      </c>
      <c r="D77" t="str">
        <f>Hoja1!D77</f>
        <v>VB 7417</v>
      </c>
      <c r="E77" s="27">
        <f>IF(Hoja1!M77=2,Hoja1!E77,0)</f>
        <v>0</v>
      </c>
      <c r="F77" s="26" t="str">
        <f>VLOOKUP(Hoja1!F77,Data!$D$1:$E$5000,2,0)</f>
        <v>Culiacan</v>
      </c>
      <c r="G77" s="26">
        <f>Hoja1!G77</f>
        <v>2</v>
      </c>
      <c r="H77" s="26" t="str">
        <f>Hoja1!H77</f>
        <v>107B</v>
      </c>
      <c r="I77" t="str">
        <f>Hoja1!I77</f>
        <v>VB 7417</v>
      </c>
      <c r="J77" t="str">
        <f>VLOOKUP(Hoja1!J77,Data!$G$1:$H$501,2,0)</f>
        <v>Cancun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2783</v>
      </c>
      <c r="E78" s="27">
        <f>IF(Hoja1!M78=2,Hoja1!E78,0)</f>
        <v>0</v>
      </c>
      <c r="F78" s="26" t="str">
        <f>VLOOKUP(Hoja1!F78,Data!$D$1:$E$5000,2,0)</f>
        <v>Mcallen Mission</v>
      </c>
      <c r="G78" s="26">
        <f>Hoja1!G78</f>
        <v>7</v>
      </c>
      <c r="H78" s="26" t="str">
        <f>Hoja1!H78</f>
        <v>113A</v>
      </c>
      <c r="I78" t="str">
        <f>Hoja1!I78</f>
        <v>AM 2042</v>
      </c>
      <c r="J78" t="str">
        <f>VLOOKUP(Hoja1!J78,Data!$G$1:$H$501,2,0)</f>
        <v>Oaxaca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2469</v>
      </c>
      <c r="E79" s="27">
        <f>IF(Hoja1!M79=2,Hoja1!E79,0)</f>
        <v>0</v>
      </c>
      <c r="F79" s="26" t="str">
        <f>VLOOKUP(Hoja1!F79,Data!$D$1:$E$5000,2,0)</f>
        <v>Durango</v>
      </c>
      <c r="G79" s="26">
        <f>Hoja1!G79</f>
        <v>3</v>
      </c>
      <c r="H79" s="26" t="str">
        <f>Hoja1!H79</f>
        <v>110B</v>
      </c>
      <c r="I79" t="str">
        <f>Hoja1!I79</f>
        <v>AM 872</v>
      </c>
      <c r="J79" t="str">
        <f>VLOOKUP(Hoja1!J79,Data!$G$1:$H$501,2,0)</f>
        <v>Veracruz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7016</v>
      </c>
      <c r="E80" s="27">
        <f>IF(Hoja1!M80=2,Hoja1!E80,0)</f>
        <v>0</v>
      </c>
      <c r="F80" s="26" t="str">
        <f>VLOOKUP(Hoja1!F80,Data!$D$1:$E$5000,2,0)</f>
        <v>Monterrey</v>
      </c>
      <c r="G80" s="26">
        <f>Hoja1!G80</f>
        <v>1</v>
      </c>
      <c r="H80" s="26">
        <f>Hoja1!H80</f>
        <v>503</v>
      </c>
      <c r="I80" t="str">
        <f>Hoja1!I80</f>
        <v>VB 7016</v>
      </c>
      <c r="J80" t="str">
        <f>VLOOKUP(Hoja1!J80,Data!$G$1:$H$501,2,0)</f>
        <v>Acapulco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7447</v>
      </c>
      <c r="E81" s="27">
        <f>IF(Hoja1!M81=2,Hoja1!E81,0)</f>
        <v>0</v>
      </c>
      <c r="F81" s="26" t="str">
        <f>VLOOKUP(Hoja1!F81,Data!$D$1:$E$5000,2,0)</f>
        <v>Tulum</v>
      </c>
      <c r="G81" s="26">
        <f>Hoja1!G81</f>
        <v>1</v>
      </c>
      <c r="H81" s="26" t="str">
        <f>Hoja1!H81</f>
        <v>107A</v>
      </c>
      <c r="I81" t="str">
        <f>Hoja1!I81</f>
        <v>VB 7447</v>
      </c>
      <c r="J81" t="str">
        <f>VLOOKUP(Hoja1!J81,Data!$G$1:$H$501,2,0)</f>
        <v>Hermosillo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5070</v>
      </c>
      <c r="E82" s="27">
        <f>IF(Hoja1!M82=2,Hoja1!E82,0)</f>
        <v>0</v>
      </c>
      <c r="F82" s="26" t="str">
        <f>VLOOKUP(Hoja1!F82,Data!$D$1:$E$5000,2,0)</f>
        <v>Tijuana</v>
      </c>
      <c r="G82" s="26">
        <f>Hoja1!G82</f>
        <v>1</v>
      </c>
      <c r="H82" s="26" t="str">
        <f>Hoja1!H82</f>
        <v>112A</v>
      </c>
      <c r="I82" t="str">
        <f>Hoja1!I82</f>
        <v>VB 9406</v>
      </c>
      <c r="J82" t="str">
        <f>VLOOKUP(Hoja1!J82,Data!$G$1:$H$501,2,0)</f>
        <v>Monterrey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7439</v>
      </c>
      <c r="E83" s="27">
        <f>IF(Hoja1!M83=2,Hoja1!E83,0)</f>
        <v>0</v>
      </c>
      <c r="F83" s="26" t="str">
        <f>VLOOKUP(Hoja1!F83,Data!$D$1:$E$5000,2,0)</f>
        <v>Cancun</v>
      </c>
      <c r="G83" s="26">
        <f>Hoja1!G83</f>
        <v>1</v>
      </c>
      <c r="H83" s="26">
        <f>Hoja1!H83</f>
        <v>502</v>
      </c>
      <c r="I83" t="str">
        <f>Hoja1!I83</f>
        <v>VB 7439</v>
      </c>
      <c r="J83" t="str">
        <f>VLOOKUP(Hoja1!J83,Data!$G$1:$H$501,2,0)</f>
        <v>Ciudad Juarez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Mexicana de Aviación </v>
      </c>
      <c r="C84" s="26">
        <f>Hoja1!C84</f>
        <v>738</v>
      </c>
      <c r="D84" t="str">
        <f>Hoja1!D84</f>
        <v>XN 1735</v>
      </c>
      <c r="E84" s="27">
        <f>IF(Hoja1!M84=2,Hoja1!E84,0)</f>
        <v>0</v>
      </c>
      <c r="F84" s="26" t="str">
        <f>VLOOKUP(Hoja1!F84,Data!$D$1:$E$5000,2,0)</f>
        <v>Chetumal</v>
      </c>
      <c r="G84" s="26">
        <f>Hoja1!G84</f>
        <v>3</v>
      </c>
      <c r="H84" s="26" t="str">
        <f>Hoja1!H84</f>
        <v>108B</v>
      </c>
      <c r="I84" t="str">
        <f>Hoja1!I84</f>
        <v>XN 1764</v>
      </c>
      <c r="J84" t="str">
        <f>VLOOKUP(Hoja1!J84,Data!$G$1:$H$501,2,0)</f>
        <v>Merida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 t="str">
        <f>IF(Hoja1!M85=2,Hoja1!A85,0)</f>
        <v>Flight scheduled</v>
      </c>
      <c r="B85" s="26" t="str">
        <f>VLOOKUP(Hoja1!B85,Data!$A$1:$B$500,2,0)</f>
        <v>Air France</v>
      </c>
      <c r="C85" s="26" t="str">
        <f>Hoja1!C85</f>
        <v>77X</v>
      </c>
      <c r="D85" t="str">
        <f>Hoja1!D85</f>
        <v>AF 6722</v>
      </c>
      <c r="E85" s="27">
        <f>IF(Hoja1!M85=2,Hoja1!E85,0)</f>
        <v>45954.746527777781</v>
      </c>
      <c r="F85" s="26" t="str">
        <f>VLOOKUP(Hoja1!F85,Data!$D$1:$E$5000,2,0)</f>
        <v>Paris</v>
      </c>
      <c r="G85" s="26" t="str">
        <f>Hoja1!G85</f>
        <v>---</v>
      </c>
      <c r="H85" s="26" t="str">
        <f>Hoja1!H85</f>
        <v>605A</v>
      </c>
      <c r="I85" t="str">
        <f>Hoja1!I85</f>
        <v>AF 6723</v>
      </c>
      <c r="J85" t="str">
        <f>VLOOKUP(Hoja1!J85,Data!$G$1:$H$501,2,0)</f>
        <v>Paris</v>
      </c>
      <c r="K85" s="21">
        <f>IF(Hoja1!M85=2,Hoja1!K85,0)</f>
        <v>45954.850694444445</v>
      </c>
      <c r="L85" t="str">
        <f>IF(Hoja1!M85=2,Hoja1!L85:$N86,0)</f>
        <v>F</v>
      </c>
      <c r="M85">
        <f t="shared" si="2"/>
        <v>1</v>
      </c>
      <c r="N85">
        <f t="shared" si="3"/>
        <v>1</v>
      </c>
      <c r="O85">
        <f>IF(N85="","",MAX(O$1:O84)+1)</f>
        <v>21</v>
      </c>
    </row>
    <row r="86" spans="1:15" x14ac:dyDescent="0.25">
      <c r="A86">
        <f>IF(Hoja1!M86=2,Hoja1!A86,0)</f>
        <v>0</v>
      </c>
      <c r="B86" s="26" t="str">
        <f>VLOOKUP(Hoja1!B86,Data!$A$1:$B$500,2,0)</f>
        <v xml:space="preserve">Viva </v>
      </c>
      <c r="C86" s="26">
        <f>Hoja1!C86</f>
        <v>320</v>
      </c>
      <c r="D86" t="str">
        <f>Hoja1!D86</f>
        <v>VB 7304</v>
      </c>
      <c r="E86" s="27">
        <f>IF(Hoja1!M86=2,Hoja1!E86,0)</f>
        <v>0</v>
      </c>
      <c r="F86" s="26" t="str">
        <f>VLOOKUP(Hoja1!F86,Data!$D$1:$E$5000,2,0)</f>
        <v>Guadalajara</v>
      </c>
      <c r="G86" s="26">
        <f>Hoja1!G86</f>
        <v>2</v>
      </c>
      <c r="H86" s="26" t="str">
        <f>Hoja1!H86</f>
        <v>106A</v>
      </c>
      <c r="I86" t="str">
        <f>Hoja1!I86</f>
        <v>VB 7304</v>
      </c>
      <c r="J86" t="str">
        <f>VLOOKUP(Hoja1!J86,Data!$G$1:$H$501,2,0)</f>
        <v>Tampico</v>
      </c>
      <c r="K86" s="21">
        <f>IF(Hoja1!M86=2,Hoja1!K86,0)</f>
        <v>0</v>
      </c>
      <c r="L86">
        <f>IF(Hoja1!M86=2,Hoja1!L86:$N87,0)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25">
      <c r="A87">
        <f>IF(Hoja1!M87=2,Hoja1!A87,0)</f>
        <v>0</v>
      </c>
      <c r="B87" s="26" t="str">
        <f>VLOOKUP(Hoja1!B87,Data!$A$1:$B$500,2,0)</f>
        <v>Aeromexico</v>
      </c>
      <c r="C87" s="26" t="str">
        <f>Hoja1!C87</f>
        <v>E90</v>
      </c>
      <c r="D87" t="str">
        <f>Hoja1!D87</f>
        <v>AM 881</v>
      </c>
      <c r="E87" s="27">
        <f>IF(Hoja1!M87=2,Hoja1!E87,0)</f>
        <v>0</v>
      </c>
      <c r="F87" s="26" t="str">
        <f>VLOOKUP(Hoja1!F87,Data!$D$1:$E$5000,2,0)</f>
        <v>Puerto Vallarta</v>
      </c>
      <c r="G87" s="26">
        <f>Hoja1!G87</f>
        <v>3</v>
      </c>
      <c r="H87" s="26" t="str">
        <f>Hoja1!H87</f>
        <v>111A</v>
      </c>
      <c r="I87" t="str">
        <f>Hoja1!I87</f>
        <v>AM 284</v>
      </c>
      <c r="J87" t="str">
        <f>VLOOKUP(Hoja1!J87,Data!$G$1:$H$501,2,0)</f>
        <v>Guadalajara</v>
      </c>
      <c r="K87" s="21">
        <f>IF(Hoja1!M87=2,Hoja1!K87,0)</f>
        <v>0</v>
      </c>
      <c r="L87">
        <f>IF(Hoja1!M87=2,Hoja1!L87:$N88,0)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7282</v>
      </c>
      <c r="E88" s="27">
        <f>IF(Hoja1!M88=2,Hoja1!E88,0)</f>
        <v>0</v>
      </c>
      <c r="F88" s="26" t="str">
        <f>VLOOKUP(Hoja1!F88,Data!$D$1:$E$5000,2,0)</f>
        <v>Merida</v>
      </c>
      <c r="G88" s="26">
        <f>Hoja1!G88</f>
        <v>2</v>
      </c>
      <c r="H88" s="26" t="str">
        <f>Hoja1!H88</f>
        <v>107B</v>
      </c>
      <c r="I88" t="str">
        <f>Hoja1!I88</f>
        <v>VB 7282</v>
      </c>
      <c r="J88" t="str">
        <f>VLOOKUP(Hoja1!J88,Data!$G$1:$H$501,2,0)</f>
        <v>Puerto Escondido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 xml:space="preserve">Viva </v>
      </c>
      <c r="C89" s="26">
        <f>Hoja1!C89</f>
        <v>320</v>
      </c>
      <c r="D89" t="str">
        <f>Hoja1!D89</f>
        <v>VB 9387</v>
      </c>
      <c r="E89" s="27">
        <f>IF(Hoja1!M89=2,Hoja1!E89,0)</f>
        <v>0</v>
      </c>
      <c r="F89" s="26" t="str">
        <f>VLOOKUP(Hoja1!F89,Data!$D$1:$E$5000,2,0)</f>
        <v>Reynosa</v>
      </c>
      <c r="G89" s="26">
        <f>Hoja1!G89</f>
        <v>2</v>
      </c>
      <c r="H89" s="26" t="str">
        <f>Hoja1!H89</f>
        <v>112B</v>
      </c>
      <c r="I89" t="str">
        <f>Hoja1!I89</f>
        <v>VB 9400</v>
      </c>
      <c r="J89" t="str">
        <f>VLOOKUP(Hoja1!J89,Data!$G$1:$H$501,2,0)</f>
        <v>Monterrey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25">
      <c r="A90" t="str">
        <f>IF(Hoja1!M90=2,Hoja1!A90,0)</f>
        <v>Flight scheduled</v>
      </c>
      <c r="B90" s="26" t="str">
        <f>VLOOKUP(Hoja1!B90,Data!$A$1:$B$500,2,0)</f>
        <v>Lufthansa</v>
      </c>
      <c r="C90" s="26" t="str">
        <f>Hoja1!C90</f>
        <v>77X</v>
      </c>
      <c r="D90" t="str">
        <f>Hoja1!D90</f>
        <v>LH 8222</v>
      </c>
      <c r="E90" s="27">
        <f>IF(Hoja1!M90=2,Hoja1!E90,0)</f>
        <v>45954.795138888891</v>
      </c>
      <c r="F90" s="26" t="str">
        <f>VLOOKUP(Hoja1!F90,Data!$D$1:$E$5000,2,0)</f>
        <v>Frankfurt</v>
      </c>
      <c r="G90" s="26" t="str">
        <f>Hoja1!G90</f>
        <v>---</v>
      </c>
      <c r="H90" s="26">
        <f>Hoja1!H90</f>
        <v>603</v>
      </c>
      <c r="I90" t="str">
        <f>Hoja1!I90</f>
        <v>LH 8223</v>
      </c>
      <c r="J90" t="str">
        <f>VLOOKUP(Hoja1!J90,Data!$G$1:$H$501,2,0)</f>
        <v>Monterrey</v>
      </c>
      <c r="K90" s="21">
        <f>IF(Hoja1!M90=2,Hoja1!K90,0)</f>
        <v>45954.899305555555</v>
      </c>
      <c r="L90" t="str">
        <f>IF(Hoja1!M90=2,Hoja1!L90:$N91,0)</f>
        <v>F</v>
      </c>
      <c r="M90">
        <f t="shared" si="2"/>
        <v>1</v>
      </c>
      <c r="N90">
        <f t="shared" si="3"/>
        <v>1</v>
      </c>
      <c r="O90">
        <f>IF(N90="","",MAX(O$1:O89)+1)</f>
        <v>22</v>
      </c>
    </row>
    <row r="91" spans="1:15" x14ac:dyDescent="0.25">
      <c r="A91" t="str">
        <f>IF(Hoja1!M91=2,Hoja1!A91,0)</f>
        <v>Flight scheduled</v>
      </c>
      <c r="B91" s="26" t="str">
        <f>VLOOKUP(Hoja1!B91,Data!$A$1:$B$500,2,0)</f>
        <v>MasAir</v>
      </c>
      <c r="C91" s="26">
        <f>Hoja1!C91</f>
        <v>332</v>
      </c>
      <c r="D91" t="str">
        <f>Hoja1!D91</f>
        <v>M7 8861</v>
      </c>
      <c r="E91" s="27">
        <f>IF(Hoja1!M91=2,Hoja1!E91,0)</f>
        <v>45954.8125</v>
      </c>
      <c r="F91" s="26" t="str">
        <f>VLOOKUP(Hoja1!F91,Data!$D$1:$E$5000,2,0)</f>
        <v>Guadalajara</v>
      </c>
      <c r="G91" s="26" t="str">
        <f>Hoja1!G91</f>
        <v>---</v>
      </c>
      <c r="H91" s="26">
        <f>Hoja1!H91</f>
        <v>602</v>
      </c>
      <c r="I91">
        <f>Hoja1!I91</f>
        <v>0</v>
      </c>
      <c r="J91" t="e">
        <f>VLOOKUP(Hoja1!J91,Data!$G$1:$H$501,2,0)</f>
        <v>#N/A</v>
      </c>
      <c r="K91" s="21">
        <f>IF(Hoja1!M91=2,Hoja1!K91,0)</f>
        <v>0</v>
      </c>
      <c r="L91" t="str">
        <f>IF(Hoja1!M91=2,Hoja1!L91:$N92,0)</f>
        <v>F</v>
      </c>
      <c r="M91">
        <f t="shared" si="2"/>
        <v>1</v>
      </c>
      <c r="N91">
        <f t="shared" si="3"/>
        <v>1</v>
      </c>
      <c r="O91">
        <f>IF(N91="","",MAX(O$1:O90)+1)</f>
        <v>23</v>
      </c>
    </row>
    <row r="92" spans="1:15" x14ac:dyDescent="0.25">
      <c r="A92">
        <f>IF(Hoja1!M92=2,Hoja1!A92,0)</f>
        <v>0</v>
      </c>
      <c r="B92" s="26" t="str">
        <f>VLOOKUP(Hoja1!B92,Data!$A$1:$B$500,2,0)</f>
        <v xml:space="preserve">Viva </v>
      </c>
      <c r="C92" s="26">
        <f>Hoja1!C92</f>
        <v>321</v>
      </c>
      <c r="D92" t="str">
        <f>Hoja1!D92</f>
        <v>VB 9235</v>
      </c>
      <c r="E92" s="27">
        <f>IF(Hoja1!M92=2,Hoja1!E92,0)</f>
        <v>0</v>
      </c>
      <c r="F92" s="26" t="str">
        <f>VLOOKUP(Hoja1!F92,Data!$D$1:$E$5000,2,0)</f>
        <v>Mazatlan</v>
      </c>
      <c r="G92" s="26">
        <f>Hoja1!G92</f>
        <v>2</v>
      </c>
      <c r="H92" s="26" t="str">
        <f>Hoja1!H92</f>
        <v>107B</v>
      </c>
      <c r="I92" t="str">
        <f>Hoja1!I92</f>
        <v>VB 9522I</v>
      </c>
      <c r="J92" t="str">
        <f>VLOOKUP(Hoja1!J92,Data!$G$1:$H$501,2,0)</f>
        <v>Guadalajara</v>
      </c>
      <c r="K92" s="21">
        <f>IF(Hoja1!M92=2,Hoja1!K92,0)</f>
        <v>0</v>
      </c>
      <c r="L92">
        <f>IF(Hoja1!M92=2,Hoja1!L92:$N93,0)</f>
        <v>0</v>
      </c>
      <c r="M92">
        <f t="shared" si="2"/>
        <v>0</v>
      </c>
      <c r="N92" t="str">
        <f t="shared" si="3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>Aeromexico</v>
      </c>
      <c r="C93" s="26" t="str">
        <f>Hoja1!C93</f>
        <v>E90</v>
      </c>
      <c r="D93" t="str">
        <f>Hoja1!D93</f>
        <v>AM 995</v>
      </c>
      <c r="E93" s="27">
        <f>IF(Hoja1!M93=2,Hoja1!E93,0)</f>
        <v>0</v>
      </c>
      <c r="F93" s="26" t="str">
        <f>VLOOKUP(Hoja1!F93,Data!$D$1:$E$5000,2,0)</f>
        <v>Monterrey</v>
      </c>
      <c r="G93" s="26">
        <f>Hoja1!G93</f>
        <v>3</v>
      </c>
      <c r="H93" s="26" t="str">
        <f>Hoja1!H93</f>
        <v>110A</v>
      </c>
      <c r="I93" t="str">
        <f>Hoja1!I93</f>
        <v>AM 998</v>
      </c>
      <c r="J93" t="str">
        <f>VLOOKUP(Hoja1!J93,Data!$G$1:$H$501,2,0)</f>
        <v>Monterrey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>Aeromexico</v>
      </c>
      <c r="C94" s="26" t="str">
        <f>Hoja1!C94</f>
        <v>E90</v>
      </c>
      <c r="D94" t="str">
        <f>Hoja1!D94</f>
        <v>AM 2041</v>
      </c>
      <c r="E94" s="27">
        <f>IF(Hoja1!M94=2,Hoja1!E94,0)</f>
        <v>0</v>
      </c>
      <c r="F94" s="26" t="str">
        <f>VLOOKUP(Hoja1!F94,Data!$D$1:$E$5000,2,0)</f>
        <v>Oaxaca</v>
      </c>
      <c r="G94" s="26">
        <f>Hoja1!G94</f>
        <v>3</v>
      </c>
      <c r="H94" s="26" t="str">
        <f>Hoja1!H94</f>
        <v>110B</v>
      </c>
      <c r="I94">
        <f>Hoja1!I94</f>
        <v>0</v>
      </c>
      <c r="J94" t="e">
        <f>VLOOKUP(Hoja1!J94,Data!$G$1:$H$501,2,0)</f>
        <v>#N/A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7017</v>
      </c>
      <c r="E95" s="27">
        <f>IF(Hoja1!M95=2,Hoja1!E95,0)</f>
        <v>0</v>
      </c>
      <c r="F95" s="26" t="str">
        <f>VLOOKUP(Hoja1!F95,Data!$D$1:$E$5000,2,0)</f>
        <v>Acapulco</v>
      </c>
      <c r="G95" s="26">
        <f>Hoja1!G95</f>
        <v>1</v>
      </c>
      <c r="H95" s="26">
        <f>Hoja1!H95</f>
        <v>502</v>
      </c>
      <c r="I95" t="str">
        <f>Hoja1!I95</f>
        <v>VB 7017</v>
      </c>
      <c r="J95" t="str">
        <f>VLOOKUP(Hoja1!J95,Data!$G$1:$H$501,2,0)</f>
        <v>Monterrey</v>
      </c>
      <c r="K95" s="21">
        <f>IF(Hoja1!M95=2,Hoja1!K95,0)</f>
        <v>0</v>
      </c>
      <c r="L95">
        <f>IF(Hoja1!M95=2,Hoja1!L95:$N96,0)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25">
      <c r="A96">
        <f>IF(Hoja1!M96=2,Hoja1!A96,0)</f>
        <v>0</v>
      </c>
      <c r="B96" s="26" t="str">
        <f>VLOOKUP(Hoja1!B96,Data!$A$1:$B$500,2,0)</f>
        <v>Aeromexico</v>
      </c>
      <c r="C96" s="26" t="str">
        <f>Hoja1!C96</f>
        <v>E90</v>
      </c>
      <c r="D96" t="str">
        <f>Hoja1!D96</f>
        <v>AM 871</v>
      </c>
      <c r="E96" s="27">
        <f>IF(Hoja1!M96=2,Hoja1!E96,0)</f>
        <v>0</v>
      </c>
      <c r="F96" s="26" t="str">
        <f>VLOOKUP(Hoja1!F96,Data!$D$1:$E$5000,2,0)</f>
        <v>Veracruz</v>
      </c>
      <c r="G96" s="26">
        <f>Hoja1!G96</f>
        <v>3</v>
      </c>
      <c r="H96" s="26" t="str">
        <f>Hoja1!H96</f>
        <v>111A</v>
      </c>
      <c r="I96">
        <f>Hoja1!I96</f>
        <v>0</v>
      </c>
      <c r="J96" t="e">
        <f>VLOOKUP(Hoja1!J96,Data!$G$1:$H$501,2,0)</f>
        <v>#N/A</v>
      </c>
      <c r="K96" s="21">
        <f>IF(Hoja1!M96=2,Hoja1!K96,0)</f>
        <v>0</v>
      </c>
      <c r="L96">
        <f>IF(Hoja1!M96=2,Hoja1!L96:$N97,0)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 xml:space="preserve">Viva </v>
      </c>
      <c r="C97" s="26">
        <f>Hoja1!C97</f>
        <v>320</v>
      </c>
      <c r="D97" t="str">
        <f>Hoja1!D97</f>
        <v>VB 7305</v>
      </c>
      <c r="E97" s="27">
        <f>IF(Hoja1!M97=2,Hoja1!E97,0)</f>
        <v>0</v>
      </c>
      <c r="F97" s="26" t="str">
        <f>VLOOKUP(Hoja1!F97,Data!$D$1:$E$5000,2,0)</f>
        <v>Tampico</v>
      </c>
      <c r="G97" s="26">
        <f>Hoja1!G97</f>
        <v>2</v>
      </c>
      <c r="H97" s="26">
        <f>Hoja1!H97</f>
        <v>505</v>
      </c>
      <c r="I97" t="str">
        <f>Hoja1!I97</f>
        <v>VB 7305</v>
      </c>
      <c r="J97" t="str">
        <f>VLOOKUP(Hoja1!J97,Data!$G$1:$H$501,2,0)</f>
        <v>Guadalajara</v>
      </c>
      <c r="K97" s="21">
        <f>IF(Hoja1!M97=2,Hoja1!K97,0)</f>
        <v>0</v>
      </c>
      <c r="L97">
        <f>IF(Hoja1!M97=2,Hoja1!L97:$N98,0)</f>
        <v>0</v>
      </c>
      <c r="M97">
        <f t="shared" si="2"/>
        <v>0</v>
      </c>
      <c r="N97" t="str">
        <f t="shared" si="3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Viva </v>
      </c>
      <c r="C98" s="26">
        <f>Hoja1!C98</f>
        <v>321</v>
      </c>
      <c r="D98" t="str">
        <f>Hoja1!D98</f>
        <v>VB 7283</v>
      </c>
      <c r="E98" s="27">
        <f>IF(Hoja1!M98=2,Hoja1!E98,0)</f>
        <v>0</v>
      </c>
      <c r="F98" s="26" t="str">
        <f>VLOOKUP(Hoja1!F98,Data!$D$1:$E$5000,2,0)</f>
        <v>Puerto Escondido</v>
      </c>
      <c r="G98" s="26">
        <f>Hoja1!G98</f>
        <v>1</v>
      </c>
      <c r="H98" s="26" t="str">
        <f>Hoja1!H98</f>
        <v>106A</v>
      </c>
      <c r="I98" t="str">
        <f>Hoja1!I98</f>
        <v>VB 7283</v>
      </c>
      <c r="J98" t="str">
        <f>VLOOKUP(Hoja1!J98,Data!$G$1:$H$501,2,0)</f>
        <v>Merida</v>
      </c>
      <c r="K98" s="21">
        <f>IF(Hoja1!M98=2,Hoja1!K98,0)</f>
        <v>0</v>
      </c>
      <c r="L98">
        <f>IF(Hoja1!M98=2,Hoja1!L98:$N99,0)</f>
        <v>0</v>
      </c>
      <c r="M98">
        <f t="shared" si="2"/>
        <v>0</v>
      </c>
      <c r="N98" t="str">
        <f t="shared" si="3"/>
        <v/>
      </c>
      <c r="O98" t="str">
        <f>IF(N98="","",MAX(O$1:O97)+1)</f>
        <v/>
      </c>
    </row>
    <row r="99" spans="1:15" x14ac:dyDescent="0.25">
      <c r="A99">
        <f>IF(Hoja1!M99=2,Hoja1!A99,0)</f>
        <v>0</v>
      </c>
      <c r="B99" s="26" t="str">
        <f>VLOOKUP(Hoja1!B99,Data!$A$1:$B$500,2,0)</f>
        <v xml:space="preserve">Arajet </v>
      </c>
      <c r="C99" s="26" t="str">
        <f>Hoja1!C99</f>
        <v>7M8</v>
      </c>
      <c r="D99" t="str">
        <f>Hoja1!D99</f>
        <v>DM 4100</v>
      </c>
      <c r="E99" s="27">
        <f>IF(Hoja1!M99=2,Hoja1!E99,0)</f>
        <v>0</v>
      </c>
      <c r="F99" s="26" t="str">
        <f>VLOOKUP(Hoja1!F99,Data!$D$1:$E$5000,2,0)</f>
        <v>Santo Domingo</v>
      </c>
      <c r="G99" s="26">
        <f>Hoja1!G99</f>
        <v>6</v>
      </c>
      <c r="H99" s="26" t="str">
        <f>Hoja1!H99</f>
        <v>114A</v>
      </c>
      <c r="I99" t="str">
        <f>Hoja1!I99</f>
        <v>DM 4101</v>
      </c>
      <c r="J99" t="str">
        <f>VLOOKUP(Hoja1!J99,Data!$G$1:$H$501,2,0)</f>
        <v>Santo Domingo</v>
      </c>
      <c r="K99" s="21">
        <f>IF(Hoja1!M99=2,Hoja1!K99,0)</f>
        <v>0</v>
      </c>
      <c r="L99">
        <f>IF(Hoja1!M99=2,Hoja1!L99:$N100,0)</f>
        <v>0</v>
      </c>
      <c r="M99">
        <f t="shared" si="2"/>
        <v>0</v>
      </c>
      <c r="N99" t="str">
        <f t="shared" si="3"/>
        <v/>
      </c>
      <c r="O99" t="str">
        <f>IF(N99="","",MAX(O$1:O98)+1)</f>
        <v/>
      </c>
    </row>
    <row r="100" spans="1:15" x14ac:dyDescent="0.25">
      <c r="A100">
        <f>IF(Hoja1!M100=2,Hoja1!A100,0)</f>
        <v>0</v>
      </c>
      <c r="B100" s="26" t="str">
        <f>VLOOKUP(Hoja1!B100,Data!$A$1:$B$500,2,0)</f>
        <v xml:space="preserve">Mexicana de Aviación </v>
      </c>
      <c r="C100" s="26">
        <f>Hoja1!C100</f>
        <v>738</v>
      </c>
      <c r="D100" t="str">
        <f>Hoja1!D100</f>
        <v>XN 1435</v>
      </c>
      <c r="E100" s="27">
        <f>IF(Hoja1!M100=2,Hoja1!E100,0)</f>
        <v>0</v>
      </c>
      <c r="F100" s="26" t="str">
        <f>VLOOKUP(Hoja1!F100,Data!$D$1:$E$5000,2,0)</f>
        <v>Guadalajara</v>
      </c>
      <c r="G100" s="26">
        <f>Hoja1!G100</f>
        <v>1</v>
      </c>
      <c r="H100" s="26" t="str">
        <f>Hoja1!H100</f>
        <v>108A</v>
      </c>
      <c r="I100" t="str">
        <f>Hoja1!I100</f>
        <v>XN 1990</v>
      </c>
      <c r="J100" t="str">
        <f>VLOOKUP(Hoja1!J100,Data!$G$1:$H$501,2,0)</f>
        <v>Ixtepec</v>
      </c>
      <c r="K100" s="21">
        <f>IF(Hoja1!M100=2,Hoja1!K100,0)</f>
        <v>0</v>
      </c>
      <c r="L100">
        <f>IF(Hoja1!M100=2,Hoja1!L100:$N101,0)</f>
        <v>0</v>
      </c>
      <c r="M100">
        <f t="shared" si="2"/>
        <v>0</v>
      </c>
      <c r="N100" t="str">
        <f t="shared" si="3"/>
        <v/>
      </c>
      <c r="O100" t="str">
        <f>IF(N100="","",MAX(O$1:O99)+1)</f>
        <v/>
      </c>
    </row>
    <row r="101" spans="1:15" x14ac:dyDescent="0.25">
      <c r="A101">
        <f>IF(Hoja1!M101=2,Hoja1!A101,0)</f>
        <v>0</v>
      </c>
      <c r="B101" s="26" t="str">
        <f>VLOOKUP(Hoja1!B101,Data!$A$1:$B$500,2,0)</f>
        <v>Volaris</v>
      </c>
      <c r="C101" s="26">
        <f>Hoja1!C101</f>
        <v>320</v>
      </c>
      <c r="D101" t="str">
        <f>Hoja1!D101</f>
        <v>Y4 3534</v>
      </c>
      <c r="E101" s="27">
        <f>IF(Hoja1!M101=2,Hoja1!E101,0)</f>
        <v>0</v>
      </c>
      <c r="F101" s="26" t="str">
        <f>VLOOKUP(Hoja1!F101,Data!$D$1:$E$5000,2,0)</f>
        <v>Cancun</v>
      </c>
      <c r="G101" s="26">
        <f>Hoja1!G101</f>
        <v>2</v>
      </c>
      <c r="H101" s="26" t="str">
        <f>Hoja1!H101</f>
        <v>109A</v>
      </c>
      <c r="I101" t="str">
        <f>Hoja1!I101</f>
        <v>Y4 7110</v>
      </c>
      <c r="J101" t="str">
        <f>VLOOKUP(Hoja1!J101,Data!$G$1:$H$501,2,0)</f>
        <v>Merida</v>
      </c>
      <c r="K101" s="21">
        <f>IF(Hoja1!M101=2,Hoja1!K101,0)</f>
        <v>0</v>
      </c>
      <c r="L101">
        <f>IF(Hoja1!M101=2,Hoja1!L101:$N102,0)</f>
        <v>0</v>
      </c>
      <c r="M101">
        <f t="shared" si="2"/>
        <v>0</v>
      </c>
      <c r="N101" t="str">
        <f t="shared" si="3"/>
        <v/>
      </c>
      <c r="O101" t="str">
        <f>IF(N101="","",MAX(O$1:O100)+1)</f>
        <v/>
      </c>
    </row>
    <row r="102" spans="1:15" x14ac:dyDescent="0.25">
      <c r="A102">
        <f>IF(Hoja1!M102=2,Hoja1!A102,0)</f>
        <v>0</v>
      </c>
      <c r="B102" s="26" t="str">
        <f>VLOOKUP(Hoja1!B102,Data!$A$1:$B$500,2,0)</f>
        <v xml:space="preserve">Mexicana de Aviación </v>
      </c>
      <c r="C102" s="26">
        <f>Hoja1!C102</f>
        <v>738</v>
      </c>
      <c r="D102" t="str">
        <f>Hoja1!D102</f>
        <v>XN 1765</v>
      </c>
      <c r="E102" s="27">
        <f>IF(Hoja1!M102=2,Hoja1!E102,0)</f>
        <v>0</v>
      </c>
      <c r="F102" s="26" t="str">
        <f>VLOOKUP(Hoja1!F102,Data!$D$1:$E$5000,2,0)</f>
        <v>Merida</v>
      </c>
      <c r="G102" s="26">
        <f>Hoja1!G102</f>
        <v>1</v>
      </c>
      <c r="H102" s="26" t="str">
        <f>Hoja1!H102</f>
        <v>108B</v>
      </c>
      <c r="I102" t="str">
        <f>Hoja1!I102</f>
        <v>XN 1102</v>
      </c>
      <c r="J102" t="str">
        <f>VLOOKUP(Hoja1!J102,Data!$G$1:$H$501,2,0)</f>
        <v>Monterrey</v>
      </c>
      <c r="K102" s="21">
        <f>IF(Hoja1!M102=2,Hoja1!K102,0)</f>
        <v>0</v>
      </c>
      <c r="L102">
        <f>IF(Hoja1!M102=2,Hoja1!L102:$N103,0)</f>
        <v>0</v>
      </c>
      <c r="M102">
        <f t="shared" si="2"/>
        <v>0</v>
      </c>
      <c r="N102" t="str">
        <f t="shared" si="3"/>
        <v/>
      </c>
      <c r="O102" t="str">
        <f>IF(N102="","",MAX(O$1:O101)+1)</f>
        <v/>
      </c>
    </row>
    <row r="103" spans="1:15" x14ac:dyDescent="0.25">
      <c r="A103">
        <f>IF(Hoja1!M103=2,Hoja1!A103,0)</f>
        <v>0</v>
      </c>
      <c r="B103" s="26" t="str">
        <f>VLOOKUP(Hoja1!B103,Data!$A$1:$B$500,2,0)</f>
        <v xml:space="preserve">Viva </v>
      </c>
      <c r="C103" s="26">
        <f>Hoja1!C103</f>
        <v>320</v>
      </c>
      <c r="D103" t="str">
        <f>Hoja1!D103</f>
        <v>VB 9407</v>
      </c>
      <c r="E103" s="27">
        <f>IF(Hoja1!M103=2,Hoja1!E103,0)</f>
        <v>0</v>
      </c>
      <c r="F103" s="26" t="str">
        <f>VLOOKUP(Hoja1!F103,Data!$D$1:$E$5000,2,0)</f>
        <v>Monterrey</v>
      </c>
      <c r="G103" s="26">
        <f>Hoja1!G103</f>
        <v>2</v>
      </c>
      <c r="H103" s="26" t="str">
        <f>Hoja1!H103</f>
        <v>107B</v>
      </c>
      <c r="I103" t="str">
        <f>Hoja1!I103</f>
        <v>VB 9520</v>
      </c>
      <c r="J103" t="str">
        <f>VLOOKUP(Hoja1!J103,Data!$G$1:$H$501,2,0)</f>
        <v>Guadalajara</v>
      </c>
      <c r="K103" s="21">
        <f>IF(Hoja1!M103=2,Hoja1!K103,0)</f>
        <v>0</v>
      </c>
      <c r="L103">
        <f>IF(Hoja1!M103=2,Hoja1!L103:$N104,0)</f>
        <v>0</v>
      </c>
      <c r="M103">
        <f t="shared" si="2"/>
        <v>0</v>
      </c>
      <c r="N103" t="str">
        <f t="shared" si="3"/>
        <v/>
      </c>
      <c r="O103" t="str">
        <f>IF(N103="","",MAX(O$1:O102)+1)</f>
        <v/>
      </c>
    </row>
    <row r="104" spans="1:15" x14ac:dyDescent="0.25">
      <c r="A104">
        <f>IF(Hoja1!M104=2,Hoja1!A104,0)</f>
        <v>0</v>
      </c>
      <c r="B104" s="26" t="str">
        <f>VLOOKUP(Hoja1!B104,Data!$A$1:$B$500,2,0)</f>
        <v xml:space="preserve">Viva </v>
      </c>
      <c r="C104" s="26">
        <f>Hoja1!C104</f>
        <v>321</v>
      </c>
      <c r="D104" t="str">
        <f>Hoja1!D104</f>
        <v>VB 2288</v>
      </c>
      <c r="E104" s="27">
        <f>IF(Hoja1!M104=2,Hoja1!E104,0)</f>
        <v>0</v>
      </c>
      <c r="F104" s="26" t="str">
        <f>VLOOKUP(Hoja1!F104,Data!$D$1:$E$5000,2,0)</f>
        <v>Cancun</v>
      </c>
      <c r="G104" s="26">
        <f>Hoja1!G104</f>
        <v>2</v>
      </c>
      <c r="H104" s="26" t="str">
        <f>Hoja1!H104</f>
        <v>106B</v>
      </c>
      <c r="I104">
        <f>Hoja1!I104</f>
        <v>0</v>
      </c>
      <c r="J104" t="e">
        <f>VLOOKUP(Hoja1!J104,Data!$G$1:$H$501,2,0)</f>
        <v>#N/A</v>
      </c>
      <c r="K104" s="21">
        <f>IF(Hoja1!M104=2,Hoja1!K104,0)</f>
        <v>0</v>
      </c>
      <c r="L104">
        <f>IF(Hoja1!M104=2,Hoja1!L104:$N105,0)</f>
        <v>0</v>
      </c>
      <c r="M104">
        <f t="shared" si="2"/>
        <v>0</v>
      </c>
      <c r="N104" t="str">
        <f t="shared" si="3"/>
        <v/>
      </c>
      <c r="O104" t="str">
        <f>IF(N104="","",MAX(O$1:O103)+1)</f>
        <v/>
      </c>
    </row>
    <row r="105" spans="1:15" x14ac:dyDescent="0.25">
      <c r="A105">
        <f>IF(Hoja1!M105=2,Hoja1!A105,0)</f>
        <v>0</v>
      </c>
      <c r="B105" s="26" t="str">
        <f>VLOOKUP(Hoja1!B105,Data!$A$1:$B$500,2,0)</f>
        <v xml:space="preserve">Viva </v>
      </c>
      <c r="C105" s="26">
        <f>Hoja1!C105</f>
        <v>321</v>
      </c>
      <c r="D105" t="str">
        <f>Hoja1!D105</f>
        <v>VB 9405</v>
      </c>
      <c r="E105" s="27">
        <f>IF(Hoja1!M105=2,Hoja1!E105,0)</f>
        <v>0</v>
      </c>
      <c r="F105" s="26" t="str">
        <f>VLOOKUP(Hoja1!F105,Data!$D$1:$E$5000,2,0)</f>
        <v>Monterrey</v>
      </c>
      <c r="G105" s="26">
        <f>Hoja1!G105</f>
        <v>1</v>
      </c>
      <c r="H105" s="26">
        <f>Hoja1!H105</f>
        <v>505</v>
      </c>
      <c r="I105" t="str">
        <f>Hoja1!I105</f>
        <v>VB 2281</v>
      </c>
      <c r="J105" t="str">
        <f>VLOOKUP(Hoja1!J105,Data!$G$1:$H$501,2,0)</f>
        <v>Cancun</v>
      </c>
      <c r="K105" s="21">
        <f>IF(Hoja1!M105=2,Hoja1!K105,0)</f>
        <v>0</v>
      </c>
      <c r="L105">
        <f>IF(Hoja1!M105=2,Hoja1!L105:$N106,0)</f>
        <v>0</v>
      </c>
      <c r="M105">
        <f t="shared" si="2"/>
        <v>0</v>
      </c>
      <c r="N105" t="str">
        <f t="shared" si="3"/>
        <v/>
      </c>
      <c r="O105" t="str">
        <f>IF(N105="","",MAX(O$1:O104)+1)</f>
        <v/>
      </c>
    </row>
    <row r="106" spans="1:15" x14ac:dyDescent="0.25">
      <c r="A106">
        <f>IF(Hoja1!M106=2,Hoja1!A106,0)</f>
        <v>0</v>
      </c>
      <c r="B106" s="26" t="str">
        <f>VLOOKUP(Hoja1!B106,Data!$A$1:$B$500,2,0)</f>
        <v xml:space="preserve">Viva </v>
      </c>
      <c r="C106" s="26">
        <f>Hoja1!C106</f>
        <v>321</v>
      </c>
      <c r="D106" t="str">
        <f>Hoja1!D106</f>
        <v>VB 9523</v>
      </c>
      <c r="E106" s="27">
        <f>IF(Hoja1!M106=2,Hoja1!E106,0)</f>
        <v>0</v>
      </c>
      <c r="F106" s="26" t="str">
        <f>VLOOKUP(Hoja1!F106,Data!$D$1:$E$5000,2,0)</f>
        <v>Guadalajara</v>
      </c>
      <c r="G106" s="26">
        <f>Hoja1!G106</f>
        <v>2</v>
      </c>
      <c r="H106" s="26">
        <f>Hoja1!H106</f>
        <v>503</v>
      </c>
      <c r="I106" t="str">
        <f>Hoja1!I106</f>
        <v>VB 9294</v>
      </c>
      <c r="J106" t="str">
        <f>VLOOKUP(Hoja1!J106,Data!$G$1:$H$501,2,0)</f>
        <v>Huatulco</v>
      </c>
      <c r="K106" s="21">
        <f>IF(Hoja1!M106=2,Hoja1!K106,0)</f>
        <v>0</v>
      </c>
      <c r="L106">
        <f>IF(Hoja1!M106=2,Hoja1!L106:$N106,0)</f>
        <v>0</v>
      </c>
      <c r="M106">
        <f t="shared" si="2"/>
        <v>0</v>
      </c>
      <c r="N106" t="str">
        <f t="shared" si="3"/>
        <v/>
      </c>
      <c r="O106" t="str">
        <f>IF(N106="","",MAX(O$1:O105)+1)</f>
        <v/>
      </c>
    </row>
    <row r="107" spans="1:15" x14ac:dyDescent="0.25">
      <c r="A107" t="e">
        <f>IF(Hoja1!#REF!=2,Hoja1!#REF!,0)</f>
        <v>#REF!</v>
      </c>
      <c r="B107" s="26" t="e">
        <f>VLOOKUP(Hoja1!#REF!,Data!$A$1:$B$500,2,0)</f>
        <v>#REF!</v>
      </c>
      <c r="C107" s="26" t="e">
        <f>Hoja1!#REF!</f>
        <v>#REF!</v>
      </c>
      <c r="D107" t="e">
        <f>Hoja1!#REF!</f>
        <v>#REF!</v>
      </c>
      <c r="E107" s="27" t="e">
        <f>IF(Hoja1!#REF!=2,Hoja1!#REF!,0)</f>
        <v>#REF!</v>
      </c>
      <c r="F107" s="26" t="e">
        <f>VLOOKUP(Hoja1!#REF!,Data!$D$1:$E$5000,2,0)</f>
        <v>#REF!</v>
      </c>
      <c r="G107" s="26" t="e">
        <f>Hoja1!#REF!</f>
        <v>#REF!</v>
      </c>
      <c r="H107" s="26" t="e">
        <f>Hoja1!#REF!</f>
        <v>#REF!</v>
      </c>
      <c r="I107" t="e">
        <f>Hoja1!#REF!</f>
        <v>#REF!</v>
      </c>
      <c r="J107" t="e">
        <f>VLOOKUP(Hoja1!#REF!,Data!$G$1:$H$501,2,0)</f>
        <v>#REF!</v>
      </c>
      <c r="K107" s="21" t="e">
        <f>IF(Hoja1!#REF!=2,Hoja1!#REF!,0)</f>
        <v>#REF!</v>
      </c>
      <c r="L107" t="e">
        <f>_xlfn.SINGLE(IF(Hoja1!#REF!=2,Hoja1!#REF!,0))</f>
        <v>#REF!</v>
      </c>
      <c r="M107" t="e">
        <f t="shared" si="2"/>
        <v>#REF!</v>
      </c>
      <c r="N107" t="e">
        <f t="shared" si="3"/>
        <v>#REF!</v>
      </c>
      <c r="O107" t="e">
        <f>IF(N107="","",MAX(O$1:O106)+1)</f>
        <v>#REF!</v>
      </c>
    </row>
    <row r="108" spans="1:15" x14ac:dyDescent="0.25">
      <c r="A108" t="e">
        <f>IF(Hoja1!#REF!=2,Hoja1!#REF!,0)</f>
        <v>#REF!</v>
      </c>
      <c r="B108" s="26" t="e">
        <f>VLOOKUP(Hoja1!#REF!,Data!$A$1:$B$500,2,0)</f>
        <v>#REF!</v>
      </c>
      <c r="C108" s="26" t="e">
        <f>Hoja1!#REF!</f>
        <v>#REF!</v>
      </c>
      <c r="D108" t="e">
        <f>Hoja1!#REF!</f>
        <v>#REF!</v>
      </c>
      <c r="E108" s="27" t="e">
        <f>IF(Hoja1!#REF!=2,Hoja1!#REF!,0)</f>
        <v>#REF!</v>
      </c>
      <c r="F108" s="26" t="e">
        <f>VLOOKUP(Hoja1!#REF!,Data!$D$1:$E$5000,2,0)</f>
        <v>#REF!</v>
      </c>
      <c r="G108" s="26" t="e">
        <f>Hoja1!#REF!</f>
        <v>#REF!</v>
      </c>
      <c r="H108" s="26" t="e">
        <f>Hoja1!#REF!</f>
        <v>#REF!</v>
      </c>
      <c r="I108" t="e">
        <f>Hoja1!#REF!</f>
        <v>#REF!</v>
      </c>
      <c r="J108" t="e">
        <f>VLOOKUP(Hoja1!#REF!,Data!$G$1:$H$501,2,0)</f>
        <v>#REF!</v>
      </c>
      <c r="K108" s="21" t="e">
        <f>IF(Hoja1!#REF!=2,Hoja1!#REF!,0)</f>
        <v>#REF!</v>
      </c>
      <c r="L108" t="e">
        <f>_xlfn.SINGLE(IF(Hoja1!#REF!=2,Hoja1!#REF!,0))</f>
        <v>#REF!</v>
      </c>
      <c r="M108" t="e">
        <f t="shared" si="2"/>
        <v>#REF!</v>
      </c>
      <c r="N108" t="e">
        <f t="shared" si="3"/>
        <v>#REF!</v>
      </c>
      <c r="O108" t="e">
        <f>IF(N108="","",MAX(O$1:O107)+1)</f>
        <v>#REF!</v>
      </c>
    </row>
    <row r="109" spans="1:15" x14ac:dyDescent="0.25">
      <c r="A109" t="e">
        <f>IF(Hoja1!#REF!=2,Hoja1!#REF!,0)</f>
        <v>#REF!</v>
      </c>
      <c r="B109" s="26" t="e">
        <f>VLOOKUP(Hoja1!#REF!,Data!$A$1:$B$500,2,0)</f>
        <v>#REF!</v>
      </c>
      <c r="C109" s="26" t="e">
        <f>Hoja1!#REF!</f>
        <v>#REF!</v>
      </c>
      <c r="D109" t="e">
        <f>Hoja1!#REF!</f>
        <v>#REF!</v>
      </c>
      <c r="E109" s="27" t="e">
        <f>IF(Hoja1!#REF!=2,Hoja1!#REF!,0)</f>
        <v>#REF!</v>
      </c>
      <c r="F109" s="26" t="e">
        <f>VLOOKUP(Hoja1!#REF!,Data!$D$1:$E$5000,2,0)</f>
        <v>#REF!</v>
      </c>
      <c r="G109" s="26" t="e">
        <f>Hoja1!#REF!</f>
        <v>#REF!</v>
      </c>
      <c r="H109" s="26" t="e">
        <f>Hoja1!#REF!</f>
        <v>#REF!</v>
      </c>
      <c r="I109" t="e">
        <f>Hoja1!#REF!</f>
        <v>#REF!</v>
      </c>
      <c r="J109" t="e">
        <f>VLOOKUP(Hoja1!#REF!,Data!$G$1:$H$501,2,0)</f>
        <v>#REF!</v>
      </c>
      <c r="K109" s="21" t="e">
        <f>IF(Hoja1!#REF!=2,Hoja1!#REF!,0)</f>
        <v>#REF!</v>
      </c>
      <c r="L109" t="e">
        <f>IF(Hoja1!#REF!=2,Hoja1!L107:$N107,0)</f>
        <v>#REF!</v>
      </c>
      <c r="M109" t="e">
        <f t="shared" si="2"/>
        <v>#REF!</v>
      </c>
      <c r="N109" t="e">
        <f t="shared" si="3"/>
        <v>#REF!</v>
      </c>
      <c r="O109" t="e">
        <f>IF(N109="","",MAX(O$1:O108)+1)</f>
        <v>#REF!</v>
      </c>
    </row>
    <row r="110" spans="1:15" x14ac:dyDescent="0.25">
      <c r="A110" t="e">
        <f>IF(Hoja1!M107=2,Hoja1!A107,0)</f>
        <v>#N/A</v>
      </c>
      <c r="B110" s="26" t="e">
        <f>VLOOKUP(Hoja1!B107,Data!$A$1:$B$500,2,0)</f>
        <v>#N/A</v>
      </c>
      <c r="C110" s="26">
        <f>Hoja1!C107</f>
        <v>0</v>
      </c>
      <c r="D110">
        <f>Hoja1!D107</f>
        <v>0</v>
      </c>
      <c r="E110" s="27" t="e">
        <f>IF(Hoja1!M107=2,Hoja1!E107,0)</f>
        <v>#N/A</v>
      </c>
      <c r="F110" s="26" t="e">
        <f>VLOOKUP(Hoja1!F107,Data!$D$1:$E$5000,2,0)</f>
        <v>#N/A</v>
      </c>
      <c r="G110" s="26">
        <f>Hoja1!G107</f>
        <v>0</v>
      </c>
      <c r="H110" s="26">
        <f>Hoja1!H107</f>
        <v>0</v>
      </c>
      <c r="I110">
        <f>Hoja1!I107</f>
        <v>0</v>
      </c>
      <c r="J110" t="e">
        <f>VLOOKUP(Hoja1!J107,Data!$G$1:$H$501,2,0)</f>
        <v>#N/A</v>
      </c>
      <c r="K110" s="21" t="e">
        <f>IF(Hoja1!M107=2,Hoja1!K107,0)</f>
        <v>#N/A</v>
      </c>
      <c r="L110" t="e">
        <f>IF(Hoja1!M107=2,Hoja1!L107:$N108,0)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IF(Hoja1!M108=2,Hoja1!A108,0)</f>
        <v>#N/A</v>
      </c>
      <c r="B111" s="26" t="e">
        <f>VLOOKUP(Hoja1!B108,Data!$A$1:$B$500,2,0)</f>
        <v>#N/A</v>
      </c>
      <c r="C111" s="26">
        <f>Hoja1!C108</f>
        <v>0</v>
      </c>
      <c r="D111">
        <f>Hoja1!D108</f>
        <v>0</v>
      </c>
      <c r="E111" s="27" t="e">
        <f>IF(Hoja1!M108=2,Hoja1!E108,0)</f>
        <v>#N/A</v>
      </c>
      <c r="F111" s="26" t="e">
        <f>VLOOKUP(Hoja1!F108,Data!$D$1:$E$5000,2,0)</f>
        <v>#N/A</v>
      </c>
      <c r="G111" s="26">
        <f>Hoja1!G108</f>
        <v>0</v>
      </c>
      <c r="H111" s="26">
        <f>Hoja1!H108</f>
        <v>0</v>
      </c>
      <c r="I111">
        <f>Hoja1!I108</f>
        <v>0</v>
      </c>
      <c r="J111" t="e">
        <f>VLOOKUP(Hoja1!J108,Data!$G$1:$H$501,2,0)</f>
        <v>#N/A</v>
      </c>
      <c r="K111" s="21" t="e">
        <f>IF(Hoja1!M108=2,Hoja1!K108,0)</f>
        <v>#N/A</v>
      </c>
      <c r="L111" t="e">
        <f>IF(Hoja1!M108=2,Hoja1!L108:$N109,0)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IF(Hoja1!M109=2,Hoja1!A109,0)</f>
        <v>#N/A</v>
      </c>
      <c r="B112" s="26" t="e">
        <f>VLOOKUP(Hoja1!B109,Data!$A$1:$B$500,2,0)</f>
        <v>#N/A</v>
      </c>
      <c r="C112" s="26">
        <f>Hoja1!C109</f>
        <v>0</v>
      </c>
      <c r="D112">
        <f>Hoja1!D109</f>
        <v>0</v>
      </c>
      <c r="E112" s="27" t="e">
        <f>IF(Hoja1!M109=2,Hoja1!E109,0)</f>
        <v>#N/A</v>
      </c>
      <c r="F112" s="26" t="e">
        <f>VLOOKUP(Hoja1!F109,Data!$D$1:$E$5000,2,0)</f>
        <v>#N/A</v>
      </c>
      <c r="G112" s="26">
        <f>Hoja1!G109</f>
        <v>0</v>
      </c>
      <c r="H112" s="26">
        <f>Hoja1!H109</f>
        <v>0</v>
      </c>
      <c r="I112">
        <f>Hoja1!I109</f>
        <v>0</v>
      </c>
      <c r="J112" t="e">
        <f>VLOOKUP(Hoja1!J109,Data!$G$1:$H$501,2,0)</f>
        <v>#N/A</v>
      </c>
      <c r="K112" s="21" t="e">
        <f>IF(Hoja1!M109=2,Hoja1!K109,0)</f>
        <v>#N/A</v>
      </c>
      <c r="L112" t="e">
        <f>IF(Hoja1!M109=2,Hoja1!L109:$N110,0)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IF(Hoja1!M110=2,Hoja1!A110,0)</f>
        <v>#N/A</v>
      </c>
      <c r="B113" s="26" t="e">
        <f>VLOOKUP(Hoja1!B110,Data!$A$1:$B$500,2,0)</f>
        <v>#N/A</v>
      </c>
      <c r="C113" s="26">
        <f>Hoja1!C110</f>
        <v>0</v>
      </c>
      <c r="D113">
        <f>Hoja1!D110</f>
        <v>0</v>
      </c>
      <c r="E113" s="27" t="e">
        <f>IF(Hoja1!M110=2,Hoja1!E110,0)</f>
        <v>#N/A</v>
      </c>
      <c r="F113" s="26" t="e">
        <f>VLOOKUP(Hoja1!F110,Data!$D$1:$E$5000,2,0)</f>
        <v>#N/A</v>
      </c>
      <c r="G113" s="26">
        <f>Hoja1!G110</f>
        <v>0</v>
      </c>
      <c r="H113" s="26">
        <f>Hoja1!H110</f>
        <v>0</v>
      </c>
      <c r="I113">
        <f>Hoja1!I110</f>
        <v>0</v>
      </c>
      <c r="J113" t="e">
        <f>VLOOKUP(Hoja1!J110,Data!$G$1:$H$501,2,0)</f>
        <v>#N/A</v>
      </c>
      <c r="K113" s="21" t="e">
        <f>IF(Hoja1!M110=2,Hoja1!K110,0)</f>
        <v>#N/A</v>
      </c>
      <c r="L113" t="e">
        <f>IF(Hoja1!M110=2,Hoja1!L110:$N111,0)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IF(Hoja1!M111=2,Hoja1!A111,0)</f>
        <v>#N/A</v>
      </c>
      <c r="B114" s="26" t="e">
        <f>VLOOKUP(Hoja1!B111,Data!$A$1:$B$500,2,0)</f>
        <v>#N/A</v>
      </c>
      <c r="C114" s="26">
        <f>Hoja1!C111</f>
        <v>0</v>
      </c>
      <c r="D114">
        <f>Hoja1!D111</f>
        <v>0</v>
      </c>
      <c r="E114" s="27" t="e">
        <f>IF(Hoja1!M111=2,Hoja1!E111,0)</f>
        <v>#N/A</v>
      </c>
      <c r="F114" s="26" t="e">
        <f>VLOOKUP(Hoja1!F111,Data!$D$1:$E$5000,2,0)</f>
        <v>#N/A</v>
      </c>
      <c r="G114" s="26">
        <f>Hoja1!G111</f>
        <v>0</v>
      </c>
      <c r="H114" s="26">
        <f>Hoja1!H111</f>
        <v>0</v>
      </c>
      <c r="I114">
        <f>Hoja1!I111</f>
        <v>0</v>
      </c>
      <c r="J114" t="e">
        <f>VLOOKUP(Hoja1!J111,Data!$G$1:$H$501,2,0)</f>
        <v>#N/A</v>
      </c>
      <c r="K114" s="21" t="e">
        <f>IF(Hoja1!M111=2,Hoja1!K111,0)</f>
        <v>#N/A</v>
      </c>
      <c r="L114" t="e">
        <f>IF(Hoja1!M111=2,Hoja1!L111:$N112,0)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IF(Hoja1!M112=2,Hoja1!A112,0)</f>
        <v>#N/A</v>
      </c>
      <c r="B115" s="26" t="e">
        <f>VLOOKUP(Hoja1!B112,Data!$A$1:$B$500,2,0)</f>
        <v>#N/A</v>
      </c>
      <c r="C115" s="26">
        <f>Hoja1!C112</f>
        <v>0</v>
      </c>
      <c r="D115">
        <f>Hoja1!D112</f>
        <v>0</v>
      </c>
      <c r="E115" s="27" t="e">
        <f>IF(Hoja1!M112=2,Hoja1!E112,0)</f>
        <v>#N/A</v>
      </c>
      <c r="F115" s="26" t="e">
        <f>VLOOKUP(Hoja1!F112,Data!$D$1:$E$5000,2,0)</f>
        <v>#N/A</v>
      </c>
      <c r="G115" s="26">
        <f>Hoja1!G112</f>
        <v>0</v>
      </c>
      <c r="H115" s="26">
        <f>Hoja1!H112</f>
        <v>0</v>
      </c>
      <c r="I115">
        <f>Hoja1!I112</f>
        <v>0</v>
      </c>
      <c r="J115" t="e">
        <f>VLOOKUP(Hoja1!J112,Data!$G$1:$H$501,2,0)</f>
        <v>#N/A</v>
      </c>
      <c r="K115" s="21" t="e">
        <f>IF(Hoja1!M112=2,Hoja1!K112,0)</f>
        <v>#N/A</v>
      </c>
      <c r="L115" t="e">
        <f>IF(Hoja1!M112=2,Hoja1!L112:$N113,0)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IF(Hoja1!M113=2,Hoja1!A113,0)</f>
        <v>#N/A</v>
      </c>
      <c r="B116" s="26" t="e">
        <f>VLOOKUP(Hoja1!B113,Data!$A$1:$B$500,2,0)</f>
        <v>#N/A</v>
      </c>
      <c r="C116" s="26">
        <f>Hoja1!C113</f>
        <v>0</v>
      </c>
      <c r="D116">
        <f>Hoja1!D113</f>
        <v>0</v>
      </c>
      <c r="E116" s="27" t="e">
        <f>IF(Hoja1!M113=2,Hoja1!E113,0)</f>
        <v>#N/A</v>
      </c>
      <c r="F116" s="26" t="e">
        <f>VLOOKUP(Hoja1!F113,Data!$D$1:$E$5000,2,0)</f>
        <v>#N/A</v>
      </c>
      <c r="G116" s="26">
        <f>Hoja1!G113</f>
        <v>0</v>
      </c>
      <c r="H116" s="26">
        <f>Hoja1!H113</f>
        <v>0</v>
      </c>
      <c r="I116">
        <f>Hoja1!I113</f>
        <v>0</v>
      </c>
      <c r="J116" t="e">
        <f>VLOOKUP(Hoja1!J113,Data!$G$1:$H$501,2,0)</f>
        <v>#N/A</v>
      </c>
      <c r="K116" s="21" t="e">
        <f>IF(Hoja1!M113=2,Hoja1!K113,0)</f>
        <v>#N/A</v>
      </c>
      <c r="L116" t="e">
        <f>IF(Hoja1!M113=2,Hoja1!L113:$N114,0)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IF(Hoja1!M114=2,Hoja1!A114,0)</f>
        <v>#N/A</v>
      </c>
      <c r="B117" s="26" t="e">
        <f>VLOOKUP(Hoja1!B114,Data!$A$1:$B$500,2,0)</f>
        <v>#N/A</v>
      </c>
      <c r="C117" s="26">
        <f>Hoja1!C114</f>
        <v>0</v>
      </c>
      <c r="D117">
        <f>Hoja1!D114</f>
        <v>0</v>
      </c>
      <c r="E117" s="27" t="e">
        <f>IF(Hoja1!M114=2,Hoja1!E114,0)</f>
        <v>#N/A</v>
      </c>
      <c r="F117" s="26" t="e">
        <f>VLOOKUP(Hoja1!F114,Data!$D$1:$E$5000,2,0)</f>
        <v>#N/A</v>
      </c>
      <c r="G117" s="26">
        <f>Hoja1!G114</f>
        <v>0</v>
      </c>
      <c r="H117" s="26">
        <f>Hoja1!H114</f>
        <v>0</v>
      </c>
      <c r="I117">
        <f>Hoja1!I114</f>
        <v>0</v>
      </c>
      <c r="J117" t="e">
        <f>VLOOKUP(Hoja1!J114,Data!$G$1:$H$501,2,0)</f>
        <v>#N/A</v>
      </c>
      <c r="K117" s="21" t="e">
        <f>IF(Hoja1!M114=2,Hoja1!K114,0)</f>
        <v>#N/A</v>
      </c>
      <c r="L117" t="e">
        <f>IF(Hoja1!M114=2,Hoja1!L114:$N115,0)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IF(Hoja1!M115=2,Hoja1!A115,0)</f>
        <v>#N/A</v>
      </c>
      <c r="B118" s="26" t="e">
        <f>VLOOKUP(Hoja1!B115,Data!$A$1:$B$500,2,0)</f>
        <v>#N/A</v>
      </c>
      <c r="C118" s="26">
        <f>Hoja1!C115</f>
        <v>0</v>
      </c>
      <c r="D118">
        <f>Hoja1!D115</f>
        <v>0</v>
      </c>
      <c r="E118" s="27" t="e">
        <f>IF(Hoja1!M115=2,Hoja1!E115,0)</f>
        <v>#N/A</v>
      </c>
      <c r="F118" s="26" t="e">
        <f>VLOOKUP(Hoja1!F115,Data!$D$1:$E$5000,2,0)</f>
        <v>#N/A</v>
      </c>
      <c r="G118" s="26">
        <f>Hoja1!G115</f>
        <v>0</v>
      </c>
      <c r="H118" s="26">
        <f>Hoja1!H115</f>
        <v>0</v>
      </c>
      <c r="I118">
        <f>Hoja1!I115</f>
        <v>0</v>
      </c>
      <c r="J118" t="e">
        <f>VLOOKUP(Hoja1!J115,Data!$G$1:$H$501,2,0)</f>
        <v>#N/A</v>
      </c>
      <c r="K118" s="21" t="e">
        <f>IF(Hoja1!M115=2,Hoja1!K115,0)</f>
        <v>#N/A</v>
      </c>
      <c r="L118" t="e">
        <f>IF(Hoja1!M115=2,Hoja1!L115:$N116,0)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IF(Hoja1!M116=2,Hoja1!A116,0)</f>
        <v>#N/A</v>
      </c>
      <c r="B119" s="26" t="e">
        <f>VLOOKUP(Hoja1!B116,Data!$A$1:$B$500,2,0)</f>
        <v>#N/A</v>
      </c>
      <c r="C119" s="26">
        <f>Hoja1!C116</f>
        <v>0</v>
      </c>
      <c r="D119">
        <f>Hoja1!D116</f>
        <v>0</v>
      </c>
      <c r="E119" s="27" t="e">
        <f>IF(Hoja1!M116=2,Hoja1!E116,0)</f>
        <v>#N/A</v>
      </c>
      <c r="F119" s="26" t="e">
        <f>VLOOKUP(Hoja1!F116,Data!$D$1:$E$5000,2,0)</f>
        <v>#N/A</v>
      </c>
      <c r="G119" s="26">
        <f>Hoja1!G116</f>
        <v>0</v>
      </c>
      <c r="H119" s="26">
        <f>Hoja1!H116</f>
        <v>0</v>
      </c>
      <c r="I119">
        <f>Hoja1!I116</f>
        <v>0</v>
      </c>
      <c r="J119" t="e">
        <f>VLOOKUP(Hoja1!J116,Data!$G$1:$H$501,2,0)</f>
        <v>#N/A</v>
      </c>
      <c r="K119" s="21" t="e">
        <f>IF(Hoja1!M116=2,Hoja1!K116,0)</f>
        <v>#N/A</v>
      </c>
      <c r="L119" t="e">
        <f>IF(Hoja1!M116=2,Hoja1!L116:$N117,0)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IF(Hoja1!M117=2,Hoja1!A117,0)</f>
        <v>#N/A</v>
      </c>
      <c r="B120" s="26" t="e">
        <f>VLOOKUP(Hoja1!B117,Data!$A$1:$B$500,2,0)</f>
        <v>#N/A</v>
      </c>
      <c r="C120" s="26">
        <f>Hoja1!C117</f>
        <v>0</v>
      </c>
      <c r="D120">
        <f>Hoja1!D117</f>
        <v>0</v>
      </c>
      <c r="E120" s="27" t="e">
        <f>IF(Hoja1!M117=2,Hoja1!E117,0)</f>
        <v>#N/A</v>
      </c>
      <c r="F120" s="26" t="e">
        <f>VLOOKUP(Hoja1!F117,Data!$D$1:$E$5000,2,0)</f>
        <v>#N/A</v>
      </c>
      <c r="G120" s="26">
        <f>Hoja1!G117</f>
        <v>0</v>
      </c>
      <c r="H120" s="26">
        <f>Hoja1!H117</f>
        <v>0</v>
      </c>
      <c r="I120">
        <f>Hoja1!I117</f>
        <v>0</v>
      </c>
      <c r="J120" t="e">
        <f>VLOOKUP(Hoja1!J117,Data!$G$1:$H$501,2,0)</f>
        <v>#N/A</v>
      </c>
      <c r="K120" s="21" t="e">
        <f>IF(Hoja1!M117=2,Hoja1!K117,0)</f>
        <v>#N/A</v>
      </c>
      <c r="L120" t="e">
        <f>IF(Hoja1!M117=2,Hoja1!L117:$N118,0)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IF(Hoja1!M118=2,Hoja1!A118,0)</f>
        <v>#N/A</v>
      </c>
      <c r="B121" s="26" t="e">
        <f>VLOOKUP(Hoja1!B118,Data!$A$1:$B$500,2,0)</f>
        <v>#N/A</v>
      </c>
      <c r="C121" s="26">
        <f>Hoja1!C118</f>
        <v>0</v>
      </c>
      <c r="D121">
        <f>Hoja1!D118</f>
        <v>0</v>
      </c>
      <c r="E121" s="27" t="e">
        <f>IF(Hoja1!M118=2,Hoja1!E118,0)</f>
        <v>#N/A</v>
      </c>
      <c r="F121" s="26" t="e">
        <f>VLOOKUP(Hoja1!F118,Data!$D$1:$E$5000,2,0)</f>
        <v>#N/A</v>
      </c>
      <c r="G121" s="26">
        <f>Hoja1!G118</f>
        <v>0</v>
      </c>
      <c r="H121" s="26">
        <f>Hoja1!H118</f>
        <v>0</v>
      </c>
      <c r="I121">
        <f>Hoja1!I118</f>
        <v>0</v>
      </c>
      <c r="J121" t="e">
        <f>VLOOKUP(Hoja1!J118,Data!$G$1:$H$501,2,0)</f>
        <v>#N/A</v>
      </c>
      <c r="K121" s="21" t="e">
        <f>IF(Hoja1!M118=2,Hoja1!K118,0)</f>
        <v>#N/A</v>
      </c>
      <c r="L121" t="e">
        <f>IF(Hoja1!M118=2,Hoja1!L118:$N119,0)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IF(Hoja1!M119=2,Hoja1!A119,0)</f>
        <v>#N/A</v>
      </c>
      <c r="B122" s="26" t="e">
        <f>VLOOKUP(Hoja1!B119,Data!$A$1:$B$500,2,0)</f>
        <v>#N/A</v>
      </c>
      <c r="C122" s="26">
        <f>Hoja1!C119</f>
        <v>0</v>
      </c>
      <c r="D122">
        <f>Hoja1!D119</f>
        <v>0</v>
      </c>
      <c r="E122" s="27" t="e">
        <f>IF(Hoja1!M119=2,Hoja1!E119,0)</f>
        <v>#N/A</v>
      </c>
      <c r="F122" s="26" t="e">
        <f>VLOOKUP(Hoja1!F119,Data!$D$1:$E$5000,2,0)</f>
        <v>#N/A</v>
      </c>
      <c r="G122" s="26">
        <f>Hoja1!G119</f>
        <v>0</v>
      </c>
      <c r="H122" s="26">
        <f>Hoja1!H119</f>
        <v>0</v>
      </c>
      <c r="I122">
        <f>Hoja1!I119</f>
        <v>0</v>
      </c>
      <c r="J122" t="e">
        <f>VLOOKUP(Hoja1!J119,Data!$G$1:$H$501,2,0)</f>
        <v>#N/A</v>
      </c>
      <c r="K122" s="21" t="e">
        <f>IF(Hoja1!M119=2,Hoja1!K119,0)</f>
        <v>#N/A</v>
      </c>
      <c r="L122" t="e">
        <f>IF(Hoja1!M119=2,Hoja1!L119:$N120,0)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IF(Hoja1!M120=2,Hoja1!A120,0)</f>
        <v>#N/A</v>
      </c>
      <c r="B123" s="26" t="e">
        <f>VLOOKUP(Hoja1!B120,Data!$A$1:$B$500,2,0)</f>
        <v>#N/A</v>
      </c>
      <c r="C123" s="26">
        <f>Hoja1!C120</f>
        <v>0</v>
      </c>
      <c r="D123">
        <f>Hoja1!D120</f>
        <v>0</v>
      </c>
      <c r="E123" s="27" t="e">
        <f>IF(Hoja1!M120=2,Hoja1!E120,0)</f>
        <v>#N/A</v>
      </c>
      <c r="F123" s="26" t="e">
        <f>VLOOKUP(Hoja1!F120,Data!$D$1:$E$5000,2,0)</f>
        <v>#N/A</v>
      </c>
      <c r="G123" s="26">
        <f>Hoja1!G120</f>
        <v>0</v>
      </c>
      <c r="H123" s="26">
        <f>Hoja1!H120</f>
        <v>0</v>
      </c>
      <c r="I123">
        <f>Hoja1!I120</f>
        <v>0</v>
      </c>
      <c r="J123" t="e">
        <f>VLOOKUP(Hoja1!J120,Data!$G$1:$H$501,2,0)</f>
        <v>#N/A</v>
      </c>
      <c r="K123" s="21" t="e">
        <f>IF(Hoja1!M120=2,Hoja1!K120,0)</f>
        <v>#N/A</v>
      </c>
      <c r="L123" t="e">
        <f>IF(Hoja1!M120=2,Hoja1!L120:$N121,0)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IF(Hoja1!M121=2,Hoja1!A121,0)</f>
        <v>#N/A</v>
      </c>
      <c r="B124" s="26" t="e">
        <f>VLOOKUP(Hoja1!B121,Data!$A$1:$B$500,2,0)</f>
        <v>#N/A</v>
      </c>
      <c r="C124" s="26">
        <f>Hoja1!C121</f>
        <v>0</v>
      </c>
      <c r="D124">
        <f>Hoja1!D121</f>
        <v>0</v>
      </c>
      <c r="E124" s="27" t="e">
        <f>IF(Hoja1!M121=2,Hoja1!E121,0)</f>
        <v>#N/A</v>
      </c>
      <c r="F124" s="26" t="e">
        <f>VLOOKUP(Hoja1!F121,Data!$D$1:$E$5000,2,0)</f>
        <v>#N/A</v>
      </c>
      <c r="G124" s="26">
        <f>Hoja1!G121</f>
        <v>0</v>
      </c>
      <c r="H124" s="26">
        <f>Hoja1!H121</f>
        <v>0</v>
      </c>
      <c r="I124">
        <f>Hoja1!I121</f>
        <v>0</v>
      </c>
      <c r="J124" t="e">
        <f>VLOOKUP(Hoja1!J121,Data!$G$1:$H$501,2,0)</f>
        <v>#N/A</v>
      </c>
      <c r="K124" s="21" t="e">
        <f>IF(Hoja1!M121=2,Hoja1!K121,0)</f>
        <v>#N/A</v>
      </c>
      <c r="L124" t="e">
        <f>IF(Hoja1!M121=2,Hoja1!L121:$N122,0)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IF(Hoja1!M122=2,Hoja1!A122,0)</f>
        <v>#N/A</v>
      </c>
      <c r="B125" s="26" t="e">
        <f>VLOOKUP(Hoja1!B122,Data!$A$1:$B$500,2,0)</f>
        <v>#N/A</v>
      </c>
      <c r="C125" s="26">
        <f>Hoja1!C122</f>
        <v>0</v>
      </c>
      <c r="D125">
        <f>Hoja1!D122</f>
        <v>0</v>
      </c>
      <c r="E125" s="27" t="e">
        <f>IF(Hoja1!M122=2,Hoja1!E122,0)</f>
        <v>#N/A</v>
      </c>
      <c r="F125" s="26" t="e">
        <f>VLOOKUP(Hoja1!F122,Data!$D$1:$E$5000,2,0)</f>
        <v>#N/A</v>
      </c>
      <c r="G125" s="26">
        <f>Hoja1!G122</f>
        <v>0</v>
      </c>
      <c r="H125" s="26">
        <f>Hoja1!H122</f>
        <v>0</v>
      </c>
      <c r="I125">
        <f>Hoja1!I122</f>
        <v>0</v>
      </c>
      <c r="J125" t="e">
        <f>VLOOKUP(Hoja1!J122,Data!$G$1:$H$501,2,0)</f>
        <v>#N/A</v>
      </c>
      <c r="K125" s="21" t="e">
        <f>IF(Hoja1!M122=2,Hoja1!K122,0)</f>
        <v>#N/A</v>
      </c>
      <c r="L125" t="e">
        <f>IF(Hoja1!M122=2,Hoja1!L122:$N123,0)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IF(Hoja1!M123=2,Hoja1!A123,0)</f>
        <v>#N/A</v>
      </c>
      <c r="B126" s="26" t="e">
        <f>VLOOKUP(Hoja1!B123,Data!$A$1:$B$500,2,0)</f>
        <v>#N/A</v>
      </c>
      <c r="C126" s="26">
        <f>Hoja1!C123</f>
        <v>0</v>
      </c>
      <c r="D126">
        <f>Hoja1!D123</f>
        <v>0</v>
      </c>
      <c r="E126" s="27" t="e">
        <f>IF(Hoja1!M123=2,Hoja1!E123,0)</f>
        <v>#N/A</v>
      </c>
      <c r="F126" s="26" t="e">
        <f>VLOOKUP(Hoja1!F123,Data!$D$1:$E$5000,2,0)</f>
        <v>#N/A</v>
      </c>
      <c r="G126" s="26">
        <f>Hoja1!G123</f>
        <v>0</v>
      </c>
      <c r="H126" s="26">
        <f>Hoja1!H123</f>
        <v>0</v>
      </c>
      <c r="I126">
        <f>Hoja1!I123</f>
        <v>0</v>
      </c>
      <c r="J126" t="e">
        <f>VLOOKUP(Hoja1!J123,Data!$G$1:$H$501,2,0)</f>
        <v>#N/A</v>
      </c>
      <c r="K126" s="21" t="e">
        <f>IF(Hoja1!M123=2,Hoja1!K123,0)</f>
        <v>#N/A</v>
      </c>
      <c r="L126" t="e">
        <f>IF(Hoja1!M123=2,Hoja1!L123:$N124,0)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IF(Hoja1!M124=2,Hoja1!A124,0)</f>
        <v>#N/A</v>
      </c>
      <c r="B127" s="26" t="e">
        <f>VLOOKUP(Hoja1!B124,Data!$A$1:$B$500,2,0)</f>
        <v>#N/A</v>
      </c>
      <c r="C127" s="26">
        <f>Hoja1!C124</f>
        <v>0</v>
      </c>
      <c r="D127">
        <f>Hoja1!D124</f>
        <v>0</v>
      </c>
      <c r="E127" s="27" t="e">
        <f>IF(Hoja1!M124=2,Hoja1!E124,0)</f>
        <v>#N/A</v>
      </c>
      <c r="F127" s="26" t="e">
        <f>VLOOKUP(Hoja1!F124,Data!$D$1:$E$5000,2,0)</f>
        <v>#N/A</v>
      </c>
      <c r="G127" s="26">
        <f>Hoja1!G124</f>
        <v>0</v>
      </c>
      <c r="H127" s="26">
        <f>Hoja1!H124</f>
        <v>0</v>
      </c>
      <c r="I127">
        <f>Hoja1!I124</f>
        <v>0</v>
      </c>
      <c r="J127" t="e">
        <f>VLOOKUP(Hoja1!J124,Data!$G$1:$H$501,2,0)</f>
        <v>#N/A</v>
      </c>
      <c r="K127" s="21" t="e">
        <f>IF(Hoja1!M124=2,Hoja1!K124,0)</f>
        <v>#N/A</v>
      </c>
      <c r="L127" t="e">
        <f>IF(Hoja1!M124=2,Hoja1!L124:$N125,0)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IF(Hoja1!M125=2,Hoja1!A125,0)</f>
        <v>#N/A</v>
      </c>
      <c r="B128" s="26" t="e">
        <f>VLOOKUP(Hoja1!B125,Data!$A$1:$B$500,2,0)</f>
        <v>#N/A</v>
      </c>
      <c r="C128" s="26">
        <f>Hoja1!C125</f>
        <v>0</v>
      </c>
      <c r="D128">
        <f>Hoja1!D125</f>
        <v>0</v>
      </c>
      <c r="E128" s="27" t="e">
        <f>IF(Hoja1!M125=2,Hoja1!E125,0)</f>
        <v>#N/A</v>
      </c>
      <c r="F128" s="26" t="e">
        <f>VLOOKUP(Hoja1!F125,Data!$D$1:$E$5000,2,0)</f>
        <v>#N/A</v>
      </c>
      <c r="G128" s="26">
        <f>Hoja1!G125</f>
        <v>0</v>
      </c>
      <c r="H128" s="26">
        <f>Hoja1!H125</f>
        <v>0</v>
      </c>
      <c r="I128">
        <f>Hoja1!I125</f>
        <v>0</v>
      </c>
      <c r="J128" t="e">
        <f>VLOOKUP(Hoja1!J125,Data!$G$1:$H$501,2,0)</f>
        <v>#N/A</v>
      </c>
      <c r="K128" s="21" t="e">
        <f>IF(Hoja1!M125=2,Hoja1!K125,0)</f>
        <v>#N/A</v>
      </c>
      <c r="L128" t="e">
        <f>IF(Hoja1!M125=2,Hoja1!L125:$N126,0)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IF(Hoja1!M126=2,Hoja1!A126,0)</f>
        <v>#N/A</v>
      </c>
      <c r="B129" s="26" t="e">
        <f>VLOOKUP(Hoja1!B126,Data!$A$1:$B$500,2,0)</f>
        <v>#N/A</v>
      </c>
      <c r="C129" s="26">
        <f>Hoja1!C126</f>
        <v>0</v>
      </c>
      <c r="D129">
        <f>Hoja1!D126</f>
        <v>0</v>
      </c>
      <c r="E129" s="27" t="e">
        <f>IF(Hoja1!M126=2,Hoja1!E126,0)</f>
        <v>#N/A</v>
      </c>
      <c r="F129" s="26" t="e">
        <f>VLOOKUP(Hoja1!F126,Data!$D$1:$E$5000,2,0)</f>
        <v>#N/A</v>
      </c>
      <c r="G129" s="26">
        <f>Hoja1!G126</f>
        <v>0</v>
      </c>
      <c r="H129" s="26">
        <f>Hoja1!H126</f>
        <v>0</v>
      </c>
      <c r="I129">
        <f>Hoja1!I126</f>
        <v>0</v>
      </c>
      <c r="J129" t="e">
        <f>VLOOKUP(Hoja1!J126,Data!$G$1:$H$501,2,0)</f>
        <v>#N/A</v>
      </c>
      <c r="K129" s="21" t="e">
        <f>IF(Hoja1!M126=2,Hoja1!K126,0)</f>
        <v>#N/A</v>
      </c>
      <c r="L129" t="e">
        <f>IF(Hoja1!M126=2,Hoja1!L126:$N127,0)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IF(Hoja1!M127=2,Hoja1!A127,0)</f>
        <v>#N/A</v>
      </c>
      <c r="B130" s="26" t="e">
        <f>VLOOKUP(Hoja1!B127,Data!$A$1:$B$500,2,0)</f>
        <v>#N/A</v>
      </c>
      <c r="C130" s="26">
        <f>Hoja1!C127</f>
        <v>0</v>
      </c>
      <c r="D130">
        <f>Hoja1!D127</f>
        <v>0</v>
      </c>
      <c r="E130" s="27" t="e">
        <f>IF(Hoja1!M127=2,Hoja1!E127,0)</f>
        <v>#N/A</v>
      </c>
      <c r="F130" s="26" t="e">
        <f>VLOOKUP(Hoja1!F127,Data!$D$1:$E$5000,2,0)</f>
        <v>#N/A</v>
      </c>
      <c r="G130" s="26">
        <f>Hoja1!G127</f>
        <v>0</v>
      </c>
      <c r="H130" s="26">
        <f>Hoja1!H127</f>
        <v>0</v>
      </c>
      <c r="I130">
        <f>Hoja1!I127</f>
        <v>0</v>
      </c>
      <c r="J130" t="e">
        <f>VLOOKUP(Hoja1!J127,Data!$G$1:$H$501,2,0)</f>
        <v>#N/A</v>
      </c>
      <c r="K130" s="21" t="e">
        <f>IF(Hoja1!M127=2,Hoja1!K127,0)</f>
        <v>#N/A</v>
      </c>
      <c r="L130" t="e">
        <f>IF(Hoja1!M127=2,Hoja1!L127:$N128,0)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IF(Hoja1!M128=2,Hoja1!A128,0)</f>
        <v>#N/A</v>
      </c>
      <c r="B131" s="26" t="e">
        <f>VLOOKUP(Hoja1!B128,Data!$A$1:$B$500,2,0)</f>
        <v>#N/A</v>
      </c>
      <c r="C131" s="26">
        <f>Hoja1!C128</f>
        <v>0</v>
      </c>
      <c r="D131">
        <f>Hoja1!D128</f>
        <v>0</v>
      </c>
      <c r="E131" s="27" t="e">
        <f>IF(Hoja1!M128=2,Hoja1!E128,0)</f>
        <v>#N/A</v>
      </c>
      <c r="F131" s="26" t="e">
        <f>VLOOKUP(Hoja1!F128,Data!$D$1:$E$5000,2,0)</f>
        <v>#N/A</v>
      </c>
      <c r="G131" s="26">
        <f>Hoja1!G128</f>
        <v>0</v>
      </c>
      <c r="H131" s="26">
        <f>Hoja1!H128</f>
        <v>0</v>
      </c>
      <c r="I131">
        <f>Hoja1!I128</f>
        <v>0</v>
      </c>
      <c r="J131" t="e">
        <f>VLOOKUP(Hoja1!J128,Data!$G$1:$H$501,2,0)</f>
        <v>#N/A</v>
      </c>
      <c r="K131" s="21" t="e">
        <f>IF(Hoja1!M128=2,Hoja1!K128,0)</f>
        <v>#N/A</v>
      </c>
      <c r="L131" t="e">
        <f>IF(Hoja1!M128=2,Hoja1!L128:$N129,0)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IF(Hoja1!M129=2,Hoja1!A129,0)</f>
        <v>#N/A</v>
      </c>
      <c r="B132" s="26" t="e">
        <f>VLOOKUP(Hoja1!B129,Data!$A$1:$B$500,2,0)</f>
        <v>#N/A</v>
      </c>
      <c r="C132" s="26">
        <f>Hoja1!C129</f>
        <v>0</v>
      </c>
      <c r="D132">
        <f>Hoja1!D129</f>
        <v>0</v>
      </c>
      <c r="E132" s="27" t="e">
        <f>IF(Hoja1!M129=2,Hoja1!E129,0)</f>
        <v>#N/A</v>
      </c>
      <c r="F132" s="26" t="e">
        <f>VLOOKUP(Hoja1!F129,Data!$D$1:$E$5000,2,0)</f>
        <v>#N/A</v>
      </c>
      <c r="G132" s="26">
        <f>Hoja1!G129</f>
        <v>0</v>
      </c>
      <c r="H132" s="26">
        <f>Hoja1!H129</f>
        <v>0</v>
      </c>
      <c r="I132">
        <f>Hoja1!I129</f>
        <v>0</v>
      </c>
      <c r="J132" t="e">
        <f>VLOOKUP(Hoja1!J129,Data!$G$1:$H$501,2,0)</f>
        <v>#N/A</v>
      </c>
      <c r="K132" s="21" t="e">
        <f>IF(Hoja1!M129=2,Hoja1!K129,0)</f>
        <v>#N/A</v>
      </c>
      <c r="L132" t="e">
        <f>IF(Hoja1!M129=2,Hoja1!L129:$N130,0)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IF(Hoja1!M130=2,Hoja1!A130,0)</f>
        <v>#N/A</v>
      </c>
      <c r="B133" s="26" t="e">
        <f>VLOOKUP(Hoja1!B130,Data!$A$1:$B$500,2,0)</f>
        <v>#N/A</v>
      </c>
      <c r="C133" s="26">
        <f>Hoja1!C130</f>
        <v>0</v>
      </c>
      <c r="D133">
        <f>Hoja1!D130</f>
        <v>0</v>
      </c>
      <c r="E133" s="27" t="e">
        <f>IF(Hoja1!M130=2,Hoja1!E130,0)</f>
        <v>#N/A</v>
      </c>
      <c r="F133" s="26" t="e">
        <f>VLOOKUP(Hoja1!F130,Data!$D$1:$E$5000,2,0)</f>
        <v>#N/A</v>
      </c>
      <c r="G133" s="26">
        <f>Hoja1!G130</f>
        <v>0</v>
      </c>
      <c r="H133" s="26">
        <f>Hoja1!H130</f>
        <v>0</v>
      </c>
      <c r="I133">
        <f>Hoja1!I130</f>
        <v>0</v>
      </c>
      <c r="J133" t="e">
        <f>VLOOKUP(Hoja1!J130,Data!$G$1:$H$501,2,0)</f>
        <v>#N/A</v>
      </c>
      <c r="K133" s="21" t="e">
        <f>IF(Hoja1!M130=2,Hoja1!K130,0)</f>
        <v>#N/A</v>
      </c>
      <c r="L133" t="e">
        <f>IF(Hoja1!M130=2,Hoja1!L130:$N131,0)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IF(Hoja1!M131=2,Hoja1!A131,0)</f>
        <v>#N/A</v>
      </c>
      <c r="B134" s="26" t="e">
        <f>VLOOKUP(Hoja1!B131,Data!$A$1:$B$500,2,0)</f>
        <v>#N/A</v>
      </c>
      <c r="C134" s="26">
        <f>Hoja1!C131</f>
        <v>0</v>
      </c>
      <c r="D134">
        <f>Hoja1!D131</f>
        <v>0</v>
      </c>
      <c r="E134" s="27" t="e">
        <f>IF(Hoja1!M131=2,Hoja1!E131,0)</f>
        <v>#N/A</v>
      </c>
      <c r="F134" s="26" t="e">
        <f>VLOOKUP(Hoja1!F131,Data!$D$1:$E$5000,2,0)</f>
        <v>#N/A</v>
      </c>
      <c r="G134" s="26">
        <f>Hoja1!G131</f>
        <v>0</v>
      </c>
      <c r="H134" s="26">
        <f>Hoja1!H131</f>
        <v>0</v>
      </c>
      <c r="I134">
        <f>Hoja1!I131</f>
        <v>0</v>
      </c>
      <c r="J134" t="e">
        <f>VLOOKUP(Hoja1!J131,Data!$G$1:$H$501,2,0)</f>
        <v>#N/A</v>
      </c>
      <c r="K134" s="21" t="e">
        <f>IF(Hoja1!M131=2,Hoja1!K131,0)</f>
        <v>#N/A</v>
      </c>
      <c r="L134" t="e">
        <f>IF(Hoja1!M131=2,Hoja1!L131:$N132,0)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IF(Hoja1!M132=2,Hoja1!A132,0)</f>
        <v>#N/A</v>
      </c>
      <c r="B135" s="26" t="e">
        <f>VLOOKUP(Hoja1!B132,Data!$A$1:$B$500,2,0)</f>
        <v>#N/A</v>
      </c>
      <c r="C135" s="26">
        <f>Hoja1!C132</f>
        <v>0</v>
      </c>
      <c r="D135">
        <f>Hoja1!D132</f>
        <v>0</v>
      </c>
      <c r="E135" s="27" t="e">
        <f>IF(Hoja1!M132=2,Hoja1!E132,0)</f>
        <v>#N/A</v>
      </c>
      <c r="F135" s="26" t="e">
        <f>VLOOKUP(Hoja1!F132,Data!$D$1:$E$5000,2,0)</f>
        <v>#N/A</v>
      </c>
      <c r="G135" s="26">
        <f>Hoja1!G132</f>
        <v>0</v>
      </c>
      <c r="H135" s="26">
        <f>Hoja1!H132</f>
        <v>0</v>
      </c>
      <c r="I135">
        <f>Hoja1!I132</f>
        <v>0</v>
      </c>
      <c r="J135" t="e">
        <f>VLOOKUP(Hoja1!J132,Data!$G$1:$H$501,2,0)</f>
        <v>#N/A</v>
      </c>
      <c r="K135" s="21" t="e">
        <f>IF(Hoja1!M132=2,Hoja1!K132,0)</f>
        <v>#N/A</v>
      </c>
      <c r="L135" t="e">
        <f>IF(Hoja1!M132=2,Hoja1!L132:$N133,0)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IF(Hoja1!M133=2,Hoja1!A133,0)</f>
        <v>#N/A</v>
      </c>
      <c r="B136" s="26" t="e">
        <f>VLOOKUP(Hoja1!B133,Data!$A$1:$B$500,2,0)</f>
        <v>#N/A</v>
      </c>
      <c r="C136" s="26">
        <f>Hoja1!C133</f>
        <v>0</v>
      </c>
      <c r="D136">
        <f>Hoja1!D133</f>
        <v>0</v>
      </c>
      <c r="E136" s="27" t="e">
        <f>IF(Hoja1!M133=2,Hoja1!E133,0)</f>
        <v>#N/A</v>
      </c>
      <c r="F136" s="26" t="e">
        <f>VLOOKUP(Hoja1!F133,Data!$D$1:$E$5000,2,0)</f>
        <v>#N/A</v>
      </c>
      <c r="G136" s="26">
        <f>Hoja1!G133</f>
        <v>0</v>
      </c>
      <c r="H136" s="26">
        <f>Hoja1!H133</f>
        <v>0</v>
      </c>
      <c r="I136">
        <f>Hoja1!I133</f>
        <v>0</v>
      </c>
      <c r="J136" t="e">
        <f>VLOOKUP(Hoja1!J133,Data!$G$1:$H$501,2,0)</f>
        <v>#N/A</v>
      </c>
      <c r="K136" s="21" t="e">
        <f>IF(Hoja1!M133=2,Hoja1!K133,0)</f>
        <v>#N/A</v>
      </c>
      <c r="L136" t="e">
        <f>IF(Hoja1!M133=2,Hoja1!L133:$N134,0)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IF(Hoja1!M134=2,Hoja1!A134,0)</f>
        <v>#N/A</v>
      </c>
      <c r="B137" s="26" t="e">
        <f>VLOOKUP(Hoja1!B134,Data!$A$1:$B$500,2,0)</f>
        <v>#N/A</v>
      </c>
      <c r="C137" s="26">
        <f>Hoja1!C134</f>
        <v>0</v>
      </c>
      <c r="D137">
        <f>Hoja1!D134</f>
        <v>0</v>
      </c>
      <c r="E137" s="27" t="e">
        <f>IF(Hoja1!M134=2,Hoja1!E134,0)</f>
        <v>#N/A</v>
      </c>
      <c r="F137" s="26" t="e">
        <f>VLOOKUP(Hoja1!F134,Data!$D$1:$E$5000,2,0)</f>
        <v>#N/A</v>
      </c>
      <c r="G137" s="26">
        <f>Hoja1!G134</f>
        <v>0</v>
      </c>
      <c r="H137" s="26">
        <f>Hoja1!H134</f>
        <v>0</v>
      </c>
      <c r="I137">
        <f>Hoja1!I134</f>
        <v>0</v>
      </c>
      <c r="J137" t="e">
        <f>VLOOKUP(Hoja1!J134,Data!$G$1:$H$501,2,0)</f>
        <v>#N/A</v>
      </c>
      <c r="K137" s="21" t="e">
        <f>IF(Hoja1!M134=2,Hoja1!K134,0)</f>
        <v>#N/A</v>
      </c>
      <c r="L137" t="e">
        <f>IF(Hoja1!M134=2,Hoja1!L134:$N135,0)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IF(Hoja1!M135=2,Hoja1!A135,0)</f>
        <v>#N/A</v>
      </c>
      <c r="B138" s="26" t="e">
        <f>VLOOKUP(Hoja1!B135,Data!$A$1:$B$500,2,0)</f>
        <v>#N/A</v>
      </c>
      <c r="C138" s="26">
        <f>Hoja1!C135</f>
        <v>0</v>
      </c>
      <c r="D138">
        <f>Hoja1!D135</f>
        <v>0</v>
      </c>
      <c r="E138" s="27" t="e">
        <f>IF(Hoja1!M135=2,Hoja1!E135,0)</f>
        <v>#N/A</v>
      </c>
      <c r="F138" s="26" t="e">
        <f>VLOOKUP(Hoja1!F135,Data!$D$1:$E$5000,2,0)</f>
        <v>#N/A</v>
      </c>
      <c r="G138" s="26">
        <f>Hoja1!G135</f>
        <v>0</v>
      </c>
      <c r="H138" s="26">
        <f>Hoja1!H135</f>
        <v>0</v>
      </c>
      <c r="I138">
        <f>Hoja1!I135</f>
        <v>0</v>
      </c>
      <c r="J138" t="e">
        <f>VLOOKUP(Hoja1!J135,Data!$G$1:$H$501,2,0)</f>
        <v>#N/A</v>
      </c>
      <c r="K138" s="21" t="e">
        <f>IF(Hoja1!M135=2,Hoja1!K135,0)</f>
        <v>#N/A</v>
      </c>
      <c r="L138" t="e">
        <f>IF(Hoja1!M135=2,Hoja1!L135:$N136,0)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IF(Hoja1!M136=2,Hoja1!A136,0)</f>
        <v>#N/A</v>
      </c>
      <c r="B139" s="26" t="e">
        <f>VLOOKUP(Hoja1!B136,Data!$A$1:$B$500,2,0)</f>
        <v>#N/A</v>
      </c>
      <c r="C139" s="26">
        <f>Hoja1!C136</f>
        <v>0</v>
      </c>
      <c r="D139">
        <f>Hoja1!D136</f>
        <v>0</v>
      </c>
      <c r="E139" s="27" t="e">
        <f>IF(Hoja1!M136=2,Hoja1!E136,0)</f>
        <v>#N/A</v>
      </c>
      <c r="F139" s="26" t="e">
        <f>VLOOKUP(Hoja1!F136,Data!$D$1:$E$5000,2,0)</f>
        <v>#N/A</v>
      </c>
      <c r="G139" s="26">
        <f>Hoja1!G136</f>
        <v>0</v>
      </c>
      <c r="H139" s="26">
        <f>Hoja1!H136</f>
        <v>0</v>
      </c>
      <c r="I139">
        <f>Hoja1!I136</f>
        <v>0</v>
      </c>
      <c r="J139" t="e">
        <f>VLOOKUP(Hoja1!J136,Data!$G$1:$H$501,2,0)</f>
        <v>#N/A</v>
      </c>
      <c r="K139" s="21" t="e">
        <f>IF(Hoja1!M136=2,Hoja1!K136,0)</f>
        <v>#N/A</v>
      </c>
      <c r="L139" t="e">
        <f>IF(Hoja1!M136=2,Hoja1!L136:$N137,0)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IF(Hoja1!M137=2,Hoja1!A137,0)</f>
        <v>#N/A</v>
      </c>
      <c r="B140" s="26" t="e">
        <f>VLOOKUP(Hoja1!B137,Data!$A$1:$B$500,2,0)</f>
        <v>#N/A</v>
      </c>
      <c r="C140" s="26">
        <f>Hoja1!C137</f>
        <v>0</v>
      </c>
      <c r="D140">
        <f>Hoja1!D137</f>
        <v>0</v>
      </c>
      <c r="E140" s="27" t="e">
        <f>IF(Hoja1!M137=2,Hoja1!E137,0)</f>
        <v>#N/A</v>
      </c>
      <c r="F140" s="26" t="e">
        <f>VLOOKUP(Hoja1!F137,Data!$D$1:$E$5000,2,0)</f>
        <v>#N/A</v>
      </c>
      <c r="G140" s="26">
        <f>Hoja1!G137</f>
        <v>0</v>
      </c>
      <c r="H140" s="26">
        <f>Hoja1!H137</f>
        <v>0</v>
      </c>
      <c r="I140">
        <f>Hoja1!I137</f>
        <v>0</v>
      </c>
      <c r="J140" t="e">
        <f>VLOOKUP(Hoja1!J137,Data!$G$1:$H$501,2,0)</f>
        <v>#N/A</v>
      </c>
      <c r="K140" s="21" t="e">
        <f>IF(Hoja1!M137=2,Hoja1!K137,0)</f>
        <v>#N/A</v>
      </c>
      <c r="L140" t="e">
        <f>IF(Hoja1!M137=2,Hoja1!L137:$N138,0)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IF(Hoja1!M138=2,Hoja1!A138,0)</f>
        <v>#N/A</v>
      </c>
      <c r="B141" s="26" t="e">
        <f>VLOOKUP(Hoja1!B138,Data!$A$1:$B$500,2,0)</f>
        <v>#N/A</v>
      </c>
      <c r="C141" s="26">
        <f>Hoja1!C138</f>
        <v>0</v>
      </c>
      <c r="D141">
        <f>Hoja1!D138</f>
        <v>0</v>
      </c>
      <c r="E141" s="27" t="e">
        <f>IF(Hoja1!M138=2,Hoja1!E138,0)</f>
        <v>#N/A</v>
      </c>
      <c r="F141" s="26" t="e">
        <f>VLOOKUP(Hoja1!F138,Data!$D$1:$E$5000,2,0)</f>
        <v>#N/A</v>
      </c>
      <c r="G141" s="26">
        <f>Hoja1!G138</f>
        <v>0</v>
      </c>
      <c r="H141" s="26">
        <f>Hoja1!H138</f>
        <v>0</v>
      </c>
      <c r="I141">
        <f>Hoja1!I138</f>
        <v>0</v>
      </c>
      <c r="J141" t="e">
        <f>VLOOKUP(Hoja1!J138,Data!$G$1:$H$501,2,0)</f>
        <v>#N/A</v>
      </c>
      <c r="K141" s="21" t="e">
        <f>IF(Hoja1!M138=2,Hoja1!K138,0)</f>
        <v>#N/A</v>
      </c>
      <c r="L141" t="e">
        <f>IF(Hoja1!M138=2,Hoja1!L138:$N139,0)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IF(Hoja1!M139=2,Hoja1!A139,0)</f>
        <v>#N/A</v>
      </c>
      <c r="B142" s="26" t="e">
        <f>VLOOKUP(Hoja1!B139,Data!$A$1:$B$500,2,0)</f>
        <v>#N/A</v>
      </c>
      <c r="C142" s="26">
        <f>Hoja1!C139</f>
        <v>0</v>
      </c>
      <c r="D142">
        <f>Hoja1!D139</f>
        <v>0</v>
      </c>
      <c r="E142" s="27" t="e">
        <f>IF(Hoja1!M139=2,Hoja1!E139,0)</f>
        <v>#N/A</v>
      </c>
      <c r="F142" s="26" t="e">
        <f>VLOOKUP(Hoja1!F139,Data!$D$1:$E$5000,2,0)</f>
        <v>#N/A</v>
      </c>
      <c r="G142" s="26">
        <f>Hoja1!G139</f>
        <v>0</v>
      </c>
      <c r="H142" s="26">
        <f>Hoja1!H139</f>
        <v>0</v>
      </c>
      <c r="I142">
        <f>Hoja1!I139</f>
        <v>0</v>
      </c>
      <c r="J142" t="e">
        <f>VLOOKUP(Hoja1!J139,Data!$G$1:$H$501,2,0)</f>
        <v>#N/A</v>
      </c>
      <c r="K142" s="21" t="e">
        <f>IF(Hoja1!M139=2,Hoja1!K139,0)</f>
        <v>#N/A</v>
      </c>
      <c r="L142" t="e">
        <f>IF(Hoja1!M139=2,Hoja1!L139:$N140,0)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IF(Hoja1!M140=2,Hoja1!A140,0)</f>
        <v>#N/A</v>
      </c>
      <c r="B143" s="26" t="e">
        <f>VLOOKUP(Hoja1!B140,Data!$A$1:$B$500,2,0)</f>
        <v>#N/A</v>
      </c>
      <c r="C143" s="26">
        <f>Hoja1!C140</f>
        <v>0</v>
      </c>
      <c r="D143">
        <f>Hoja1!D140</f>
        <v>0</v>
      </c>
      <c r="E143" s="27" t="e">
        <f>IF(Hoja1!M140=2,Hoja1!E140,0)</f>
        <v>#N/A</v>
      </c>
      <c r="F143" s="26" t="e">
        <f>VLOOKUP(Hoja1!F140,Data!$D$1:$E$5000,2,0)</f>
        <v>#N/A</v>
      </c>
      <c r="G143" s="26">
        <f>Hoja1!G140</f>
        <v>0</v>
      </c>
      <c r="H143" s="26">
        <f>Hoja1!H140</f>
        <v>0</v>
      </c>
      <c r="I143">
        <f>Hoja1!I140</f>
        <v>0</v>
      </c>
      <c r="J143" t="e">
        <f>VLOOKUP(Hoja1!J140,Data!$G$1:$H$501,2,0)</f>
        <v>#N/A</v>
      </c>
      <c r="K143" s="21" t="e">
        <f>IF(Hoja1!M140=2,Hoja1!K140,0)</f>
        <v>#N/A</v>
      </c>
      <c r="L143" t="e">
        <f>IF(Hoja1!M140=2,Hoja1!L140:$N141,0)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IF(Hoja1!M141=2,Hoja1!A141,0)</f>
        <v>#N/A</v>
      </c>
      <c r="B144" s="26" t="e">
        <f>VLOOKUP(Hoja1!B141,Data!$A$1:$B$500,2,0)</f>
        <v>#N/A</v>
      </c>
      <c r="C144" s="26">
        <f>Hoja1!C141</f>
        <v>0</v>
      </c>
      <c r="D144">
        <f>Hoja1!D141</f>
        <v>0</v>
      </c>
      <c r="E144" s="27" t="e">
        <f>IF(Hoja1!M141=2,Hoja1!E141,0)</f>
        <v>#N/A</v>
      </c>
      <c r="F144" s="26" t="e">
        <f>VLOOKUP(Hoja1!F141,Data!$D$1:$E$5000,2,0)</f>
        <v>#N/A</v>
      </c>
      <c r="G144" s="26">
        <f>Hoja1!G141</f>
        <v>0</v>
      </c>
      <c r="H144" s="26">
        <f>Hoja1!H141</f>
        <v>0</v>
      </c>
      <c r="I144">
        <f>Hoja1!I141</f>
        <v>0</v>
      </c>
      <c r="J144" t="e">
        <f>VLOOKUP(Hoja1!J141,Data!$G$1:$H$501,2,0)</f>
        <v>#N/A</v>
      </c>
      <c r="K144" s="21" t="e">
        <f>IF(Hoja1!M141=2,Hoja1!K141,0)</f>
        <v>#N/A</v>
      </c>
      <c r="L144" t="e">
        <f>IF(Hoja1!M141=2,Hoja1!L141:$N142,0)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IF(Hoja1!M142=2,Hoja1!A142,0)</f>
        <v>#N/A</v>
      </c>
      <c r="B145" s="26" t="e">
        <f>VLOOKUP(Hoja1!B142,Data!$A$1:$B$500,2,0)</f>
        <v>#N/A</v>
      </c>
      <c r="C145" s="26">
        <f>Hoja1!C142</f>
        <v>0</v>
      </c>
      <c r="D145">
        <f>Hoja1!D142</f>
        <v>0</v>
      </c>
      <c r="E145" s="27" t="e">
        <f>IF(Hoja1!M142=2,Hoja1!E142,0)</f>
        <v>#N/A</v>
      </c>
      <c r="F145" s="26" t="e">
        <f>VLOOKUP(Hoja1!F142,Data!$D$1:$E$5000,2,0)</f>
        <v>#N/A</v>
      </c>
      <c r="G145" s="26">
        <f>Hoja1!G142</f>
        <v>0</v>
      </c>
      <c r="H145" s="26">
        <f>Hoja1!H142</f>
        <v>0</v>
      </c>
      <c r="I145">
        <f>Hoja1!I142</f>
        <v>0</v>
      </c>
      <c r="J145" t="e">
        <f>VLOOKUP(Hoja1!J142,Data!$G$1:$H$501,2,0)</f>
        <v>#N/A</v>
      </c>
      <c r="K145" s="21" t="e">
        <f>IF(Hoja1!M142=2,Hoja1!K142,0)</f>
        <v>#N/A</v>
      </c>
      <c r="L145" t="e">
        <f>IF(Hoja1!M142=2,Hoja1!L142:$N143,0)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IF(Hoja1!M143=2,Hoja1!A143,0)</f>
        <v>#N/A</v>
      </c>
      <c r="B146" s="26" t="e">
        <f>VLOOKUP(Hoja1!B143,Data!$A$1:$B$500,2,0)</f>
        <v>#N/A</v>
      </c>
      <c r="C146" s="26">
        <f>Hoja1!C143</f>
        <v>0</v>
      </c>
      <c r="D146">
        <f>Hoja1!D143</f>
        <v>0</v>
      </c>
      <c r="E146" s="27" t="e">
        <f>IF(Hoja1!M143=2,Hoja1!E143,0)</f>
        <v>#N/A</v>
      </c>
      <c r="F146" s="26" t="e">
        <f>VLOOKUP(Hoja1!F143,Data!$D$1:$E$5000,2,0)</f>
        <v>#N/A</v>
      </c>
      <c r="G146" s="26">
        <f>Hoja1!G143</f>
        <v>0</v>
      </c>
      <c r="H146" s="26">
        <f>Hoja1!H143</f>
        <v>0</v>
      </c>
      <c r="I146">
        <f>Hoja1!I143</f>
        <v>0</v>
      </c>
      <c r="J146" t="e">
        <f>VLOOKUP(Hoja1!J143,Data!$G$1:$H$501,2,0)</f>
        <v>#N/A</v>
      </c>
      <c r="K146" s="21" t="e">
        <f>IF(Hoja1!M143=2,Hoja1!K143,0)</f>
        <v>#N/A</v>
      </c>
      <c r="L146" t="e">
        <f>IF(Hoja1!M143=2,Hoja1!L143:$N144,0)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IF(Hoja1!M144=2,Hoja1!A144,0)</f>
        <v>#N/A</v>
      </c>
      <c r="B147" s="26" t="e">
        <f>VLOOKUP(Hoja1!B144,Data!$A$1:$B$500,2,0)</f>
        <v>#N/A</v>
      </c>
      <c r="C147" s="26">
        <f>Hoja1!C144</f>
        <v>0</v>
      </c>
      <c r="D147">
        <f>Hoja1!D144</f>
        <v>0</v>
      </c>
      <c r="E147" s="27" t="e">
        <f>IF(Hoja1!M144=2,Hoja1!E144,0)</f>
        <v>#N/A</v>
      </c>
      <c r="F147" s="26" t="e">
        <f>VLOOKUP(Hoja1!F144,Data!$D$1:$E$5000,2,0)</f>
        <v>#N/A</v>
      </c>
      <c r="G147" s="26">
        <f>Hoja1!G144</f>
        <v>0</v>
      </c>
      <c r="H147" s="26">
        <f>Hoja1!H144</f>
        <v>0</v>
      </c>
      <c r="I147">
        <f>Hoja1!I144</f>
        <v>0</v>
      </c>
      <c r="J147" t="e">
        <f>VLOOKUP(Hoja1!J144,Data!$G$1:$H$501,2,0)</f>
        <v>#N/A</v>
      </c>
      <c r="K147" s="21" t="e">
        <f>IF(Hoja1!M144=2,Hoja1!K144,0)</f>
        <v>#N/A</v>
      </c>
      <c r="L147" t="e">
        <f>IF(Hoja1!M144=2,Hoja1!L144:$N145,0)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IF(Hoja1!M145=2,Hoja1!A145,0)</f>
        <v>#N/A</v>
      </c>
      <c r="B148" s="26" t="e">
        <f>VLOOKUP(Hoja1!B145,Data!$A$1:$B$500,2,0)</f>
        <v>#N/A</v>
      </c>
      <c r="C148" s="26">
        <f>Hoja1!C145</f>
        <v>0</v>
      </c>
      <c r="D148">
        <f>Hoja1!D145</f>
        <v>0</v>
      </c>
      <c r="E148" s="27" t="e">
        <f>IF(Hoja1!M145=2,Hoja1!E145,0)</f>
        <v>#N/A</v>
      </c>
      <c r="F148" s="26" t="e">
        <f>VLOOKUP(Hoja1!F145,Data!$D$1:$E$5000,2,0)</f>
        <v>#N/A</v>
      </c>
      <c r="G148" s="26">
        <f>Hoja1!G145</f>
        <v>0</v>
      </c>
      <c r="H148" s="26">
        <f>Hoja1!H145</f>
        <v>0</v>
      </c>
      <c r="I148">
        <f>Hoja1!I145</f>
        <v>0</v>
      </c>
      <c r="J148" t="e">
        <f>VLOOKUP(Hoja1!J145,Data!$G$1:$H$501,2,0)</f>
        <v>#N/A</v>
      </c>
      <c r="K148" s="21" t="e">
        <f>IF(Hoja1!M145=2,Hoja1!K145,0)</f>
        <v>#N/A</v>
      </c>
      <c r="L148" t="e">
        <f>IF(Hoja1!M145=2,Hoja1!L145:$N146,0)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IF(Hoja1!M146=2,Hoja1!A146,0)</f>
        <v>#N/A</v>
      </c>
      <c r="B149" s="26" t="e">
        <f>VLOOKUP(Hoja1!B146,Data!$A$1:$B$500,2,0)</f>
        <v>#N/A</v>
      </c>
      <c r="C149" s="26">
        <f>Hoja1!C146</f>
        <v>0</v>
      </c>
      <c r="D149">
        <f>Hoja1!D146</f>
        <v>0</v>
      </c>
      <c r="E149" s="27" t="e">
        <f>IF(Hoja1!M146=2,Hoja1!E146,0)</f>
        <v>#N/A</v>
      </c>
      <c r="F149" s="26" t="e">
        <f>VLOOKUP(Hoja1!F146,Data!$D$1:$E$5000,2,0)</f>
        <v>#N/A</v>
      </c>
      <c r="G149" s="26">
        <f>Hoja1!G146</f>
        <v>0</v>
      </c>
      <c r="H149" s="26">
        <f>Hoja1!H146</f>
        <v>0</v>
      </c>
      <c r="I149">
        <f>Hoja1!I146</f>
        <v>0</v>
      </c>
      <c r="J149" t="e">
        <f>VLOOKUP(Hoja1!J146,Data!$G$1:$H$501,2,0)</f>
        <v>#N/A</v>
      </c>
      <c r="K149" s="21" t="e">
        <f>IF(Hoja1!M146=2,Hoja1!K146,0)</f>
        <v>#N/A</v>
      </c>
      <c r="L149" t="e">
        <f>IF(Hoja1!M146=2,Hoja1!L146:$N147,0)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IF(Hoja1!M147=2,Hoja1!A147,0)</f>
        <v>#N/A</v>
      </c>
      <c r="B150" s="26" t="e">
        <f>VLOOKUP(Hoja1!B147,Data!$A$1:$B$500,2,0)</f>
        <v>#N/A</v>
      </c>
      <c r="C150" s="26">
        <f>Hoja1!C147</f>
        <v>0</v>
      </c>
      <c r="D150">
        <f>Hoja1!D147</f>
        <v>0</v>
      </c>
      <c r="E150" s="27" t="e">
        <f>IF(Hoja1!M147=2,Hoja1!E147,0)</f>
        <v>#N/A</v>
      </c>
      <c r="F150" s="26" t="e">
        <f>VLOOKUP(Hoja1!F147,Data!$D$1:$E$5000,2,0)</f>
        <v>#N/A</v>
      </c>
      <c r="G150" s="26">
        <f>Hoja1!G147</f>
        <v>0</v>
      </c>
      <c r="H150" s="26">
        <f>Hoja1!H147</f>
        <v>0</v>
      </c>
      <c r="I150">
        <f>Hoja1!I147</f>
        <v>0</v>
      </c>
      <c r="J150" t="e">
        <f>VLOOKUP(Hoja1!J147,Data!$G$1:$H$501,2,0)</f>
        <v>#N/A</v>
      </c>
      <c r="K150" s="21" t="e">
        <f>IF(Hoja1!M147=2,Hoja1!K147,0)</f>
        <v>#N/A</v>
      </c>
      <c r="L150" t="e">
        <f>IF(Hoja1!M147=2,Hoja1!L147:$N148,0)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IF(Hoja1!M148=2,Hoja1!A148,0)</f>
        <v>#N/A</v>
      </c>
      <c r="B151" s="26" t="e">
        <f>VLOOKUP(Hoja1!B148,Data!$A$1:$B$500,2,0)</f>
        <v>#N/A</v>
      </c>
      <c r="C151" s="26">
        <f>Hoja1!C148</f>
        <v>0</v>
      </c>
      <c r="D151">
        <f>Hoja1!D148</f>
        <v>0</v>
      </c>
      <c r="E151" s="27" t="e">
        <f>IF(Hoja1!M148=2,Hoja1!E148,0)</f>
        <v>#N/A</v>
      </c>
      <c r="F151" s="26" t="e">
        <f>VLOOKUP(Hoja1!F148,Data!$D$1:$E$5000,2,0)</f>
        <v>#N/A</v>
      </c>
      <c r="G151" s="26">
        <f>Hoja1!G148</f>
        <v>0</v>
      </c>
      <c r="H151" s="26">
        <f>Hoja1!H148</f>
        <v>0</v>
      </c>
      <c r="I151">
        <f>Hoja1!I148</f>
        <v>0</v>
      </c>
      <c r="J151" t="e">
        <f>VLOOKUP(Hoja1!J148,Data!$G$1:$H$501,2,0)</f>
        <v>#N/A</v>
      </c>
      <c r="K151" s="21" t="e">
        <f>IF(Hoja1!M148=2,Hoja1!K148,0)</f>
        <v>#N/A</v>
      </c>
      <c r="L151" t="e">
        <f>IF(Hoja1!M148=2,Hoja1!L148:$N149,0)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IF(Hoja1!M149=2,Hoja1!A149,0)</f>
        <v>#N/A</v>
      </c>
      <c r="B152" s="26" t="e">
        <f>VLOOKUP(Hoja1!B149,Data!$A$1:$B$500,2,0)</f>
        <v>#N/A</v>
      </c>
      <c r="C152" s="26">
        <f>Hoja1!C149</f>
        <v>0</v>
      </c>
      <c r="D152">
        <f>Hoja1!D149</f>
        <v>0</v>
      </c>
      <c r="E152" s="27" t="e">
        <f>IF(Hoja1!M149=2,Hoja1!E149,0)</f>
        <v>#N/A</v>
      </c>
      <c r="F152" s="26" t="e">
        <f>VLOOKUP(Hoja1!F149,Data!$D$1:$E$5000,2,0)</f>
        <v>#N/A</v>
      </c>
      <c r="G152" s="26">
        <f>Hoja1!G149</f>
        <v>0</v>
      </c>
      <c r="H152" s="26">
        <f>Hoja1!H149</f>
        <v>0</v>
      </c>
      <c r="I152">
        <f>Hoja1!I149</f>
        <v>0</v>
      </c>
      <c r="J152" t="e">
        <f>VLOOKUP(Hoja1!J149,Data!$G$1:$H$501,2,0)</f>
        <v>#N/A</v>
      </c>
      <c r="K152" s="21" t="e">
        <f>IF(Hoja1!M149=2,Hoja1!K149,0)</f>
        <v>#N/A</v>
      </c>
      <c r="L152" t="e">
        <f>IF(Hoja1!M149=2,Hoja1!L149:$N150,0)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IF(Hoja1!M150=2,Hoja1!A150,0)</f>
        <v>#N/A</v>
      </c>
      <c r="B153" s="26" t="e">
        <f>VLOOKUP(Hoja1!B150,Data!$A$1:$B$500,2,0)</f>
        <v>#N/A</v>
      </c>
      <c r="C153" s="26">
        <f>Hoja1!C150</f>
        <v>0</v>
      </c>
      <c r="D153">
        <f>Hoja1!D150</f>
        <v>0</v>
      </c>
      <c r="E153" s="27" t="e">
        <f>IF(Hoja1!M150=2,Hoja1!E150,0)</f>
        <v>#N/A</v>
      </c>
      <c r="F153" s="26" t="e">
        <f>VLOOKUP(Hoja1!F150,Data!$D$1:$E$5000,2,0)</f>
        <v>#N/A</v>
      </c>
      <c r="G153" s="26">
        <f>Hoja1!G150</f>
        <v>0</v>
      </c>
      <c r="H153" s="26">
        <f>Hoja1!H150</f>
        <v>0</v>
      </c>
      <c r="I153">
        <f>Hoja1!I150</f>
        <v>0</v>
      </c>
      <c r="J153" t="e">
        <f>VLOOKUP(Hoja1!J150,Data!$G$1:$H$501,2,0)</f>
        <v>#N/A</v>
      </c>
      <c r="K153" s="21" t="e">
        <f>IF(Hoja1!M150=2,Hoja1!K150,0)</f>
        <v>#N/A</v>
      </c>
      <c r="L153" t="e">
        <f>IF(Hoja1!M150=2,Hoja1!L150:$N151,0)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IF(Hoja1!M151=2,Hoja1!A151,0)</f>
        <v>#N/A</v>
      </c>
      <c r="B154" s="26" t="e">
        <f>VLOOKUP(Hoja1!B151,Data!$A$1:$B$500,2,0)</f>
        <v>#N/A</v>
      </c>
      <c r="C154" s="26">
        <f>Hoja1!C151</f>
        <v>0</v>
      </c>
      <c r="D154">
        <f>Hoja1!D151</f>
        <v>0</v>
      </c>
      <c r="E154" s="27" t="e">
        <f>IF(Hoja1!M151=2,Hoja1!E151,0)</f>
        <v>#N/A</v>
      </c>
      <c r="F154" s="26" t="e">
        <f>VLOOKUP(Hoja1!F151,Data!$D$1:$E$5000,2,0)</f>
        <v>#N/A</v>
      </c>
      <c r="G154" s="26">
        <f>Hoja1!G151</f>
        <v>0</v>
      </c>
      <c r="H154" s="26">
        <f>Hoja1!H151</f>
        <v>0</v>
      </c>
      <c r="I154">
        <f>Hoja1!I151</f>
        <v>0</v>
      </c>
      <c r="J154" t="e">
        <f>VLOOKUP(Hoja1!J151,Data!$G$1:$H$501,2,0)</f>
        <v>#N/A</v>
      </c>
      <c r="K154" s="21" t="e">
        <f>IF(Hoja1!M151=2,Hoja1!K151,0)</f>
        <v>#N/A</v>
      </c>
      <c r="L154" t="e">
        <f>IF(Hoja1!M151=2,Hoja1!L151:$N152,0)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IF(Hoja1!M152=2,Hoja1!A152,0)</f>
        <v>#N/A</v>
      </c>
      <c r="B155" s="26" t="e">
        <f>VLOOKUP(Hoja1!B152,Data!$A$1:$B$500,2,0)</f>
        <v>#N/A</v>
      </c>
      <c r="C155" s="26">
        <f>Hoja1!C152</f>
        <v>0</v>
      </c>
      <c r="D155">
        <f>Hoja1!D152</f>
        <v>0</v>
      </c>
      <c r="E155" s="27" t="e">
        <f>IF(Hoja1!M152=2,Hoja1!E152,0)</f>
        <v>#N/A</v>
      </c>
      <c r="F155" s="26" t="e">
        <f>VLOOKUP(Hoja1!F152,Data!$D$1:$E$5000,2,0)</f>
        <v>#N/A</v>
      </c>
      <c r="G155" s="26">
        <f>Hoja1!G152</f>
        <v>0</v>
      </c>
      <c r="H155" s="26">
        <f>Hoja1!H152</f>
        <v>0</v>
      </c>
      <c r="I155">
        <f>Hoja1!I152</f>
        <v>0</v>
      </c>
      <c r="J155" t="e">
        <f>VLOOKUP(Hoja1!J152,Data!$G$1:$H$501,2,0)</f>
        <v>#N/A</v>
      </c>
      <c r="K155" s="21" t="e">
        <f>IF(Hoja1!M152=2,Hoja1!K152,0)</f>
        <v>#N/A</v>
      </c>
      <c r="L155" t="e">
        <f>IF(Hoja1!M152=2,Hoja1!L152:$N153,0)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IF(Hoja1!M153=2,Hoja1!A153,0)</f>
        <v>#N/A</v>
      </c>
      <c r="B156" s="26" t="e">
        <f>VLOOKUP(Hoja1!B153,Data!$A$1:$B$500,2,0)</f>
        <v>#N/A</v>
      </c>
      <c r="C156" s="26">
        <f>Hoja1!C153</f>
        <v>0</v>
      </c>
      <c r="D156">
        <f>Hoja1!D153</f>
        <v>0</v>
      </c>
      <c r="E156" s="27" t="e">
        <f>IF(Hoja1!M153=2,Hoja1!E153,0)</f>
        <v>#N/A</v>
      </c>
      <c r="F156" s="26" t="e">
        <f>VLOOKUP(Hoja1!F153,Data!$D$1:$E$5000,2,0)</f>
        <v>#N/A</v>
      </c>
      <c r="G156" s="26">
        <f>Hoja1!G153</f>
        <v>0</v>
      </c>
      <c r="H156" s="26">
        <f>Hoja1!H153</f>
        <v>0</v>
      </c>
      <c r="I156">
        <f>Hoja1!I153</f>
        <v>0</v>
      </c>
      <c r="J156" t="e">
        <f>VLOOKUP(Hoja1!J153,Data!$G$1:$H$501,2,0)</f>
        <v>#N/A</v>
      </c>
      <c r="K156" s="21" t="e">
        <f>IF(Hoja1!M153=2,Hoja1!K153,0)</f>
        <v>#N/A</v>
      </c>
      <c r="L156" t="e">
        <f>IF(Hoja1!M153=2,Hoja1!L153:$N154,0)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IF(Hoja1!M154=2,Hoja1!A154,0)</f>
        <v>#N/A</v>
      </c>
      <c r="B157" s="26" t="e">
        <f>VLOOKUP(Hoja1!B154,Data!$A$1:$B$500,2,0)</f>
        <v>#N/A</v>
      </c>
      <c r="C157" s="26">
        <f>Hoja1!C154</f>
        <v>0</v>
      </c>
      <c r="D157">
        <f>Hoja1!D154</f>
        <v>0</v>
      </c>
      <c r="E157" s="27" t="e">
        <f>IF(Hoja1!M154=2,Hoja1!E154,0)</f>
        <v>#N/A</v>
      </c>
      <c r="F157" s="26" t="e">
        <f>VLOOKUP(Hoja1!F154,Data!$D$1:$E$5000,2,0)</f>
        <v>#N/A</v>
      </c>
      <c r="G157" s="26">
        <f>Hoja1!G154</f>
        <v>0</v>
      </c>
      <c r="H157" s="26">
        <f>Hoja1!H154</f>
        <v>0</v>
      </c>
      <c r="I157">
        <f>Hoja1!I154</f>
        <v>0</v>
      </c>
      <c r="J157" t="e">
        <f>VLOOKUP(Hoja1!J154,Data!$G$1:$H$501,2,0)</f>
        <v>#N/A</v>
      </c>
      <c r="K157" s="21" t="e">
        <f>IF(Hoja1!M154=2,Hoja1!K154,0)</f>
        <v>#N/A</v>
      </c>
      <c r="L157" t="e">
        <f>IF(Hoja1!M154=2,Hoja1!L154:$N155,0)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IF(Hoja1!M155=2,Hoja1!A155,0)</f>
        <v>#N/A</v>
      </c>
      <c r="B158" s="26" t="e">
        <f>VLOOKUP(Hoja1!B155,Data!$A$1:$B$500,2,0)</f>
        <v>#N/A</v>
      </c>
      <c r="C158" s="26">
        <f>Hoja1!C155</f>
        <v>0</v>
      </c>
      <c r="D158">
        <f>Hoja1!D155</f>
        <v>0</v>
      </c>
      <c r="E158" s="27" t="e">
        <f>IF(Hoja1!M155=2,Hoja1!E155,0)</f>
        <v>#N/A</v>
      </c>
      <c r="F158" s="26" t="e">
        <f>VLOOKUP(Hoja1!F155,Data!$D$1:$E$5000,2,0)</f>
        <v>#N/A</v>
      </c>
      <c r="G158" s="26">
        <f>Hoja1!G155</f>
        <v>0</v>
      </c>
      <c r="H158" s="26">
        <f>Hoja1!H155</f>
        <v>0</v>
      </c>
      <c r="I158">
        <f>Hoja1!I155</f>
        <v>0</v>
      </c>
      <c r="J158" t="e">
        <f>VLOOKUP(Hoja1!J155,Data!$G$1:$H$501,2,0)</f>
        <v>#N/A</v>
      </c>
      <c r="K158" s="21" t="e">
        <f>IF(Hoja1!M155=2,Hoja1!K155,0)</f>
        <v>#N/A</v>
      </c>
      <c r="L158" t="e">
        <f>IF(Hoja1!M155=2,Hoja1!L155:$N156,0)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IF(Hoja1!M156=2,Hoja1!A156,0)</f>
        <v>#N/A</v>
      </c>
      <c r="B159" s="26" t="e">
        <f>VLOOKUP(Hoja1!B156,Data!$A$1:$B$500,2,0)</f>
        <v>#N/A</v>
      </c>
      <c r="C159" s="26">
        <f>Hoja1!C156</f>
        <v>0</v>
      </c>
      <c r="D159">
        <f>Hoja1!D156</f>
        <v>0</v>
      </c>
      <c r="E159" s="27" t="e">
        <f>IF(Hoja1!M156=2,Hoja1!E156,0)</f>
        <v>#N/A</v>
      </c>
      <c r="F159" s="26" t="e">
        <f>VLOOKUP(Hoja1!F156,Data!$D$1:$E$5000,2,0)</f>
        <v>#N/A</v>
      </c>
      <c r="G159" s="26">
        <f>Hoja1!G156</f>
        <v>0</v>
      </c>
      <c r="H159" s="26">
        <f>Hoja1!H156</f>
        <v>0</v>
      </c>
      <c r="I159">
        <f>Hoja1!I156</f>
        <v>0</v>
      </c>
      <c r="J159" t="e">
        <f>VLOOKUP(Hoja1!J156,Data!$G$1:$H$501,2,0)</f>
        <v>#N/A</v>
      </c>
      <c r="K159" s="21" t="e">
        <f>IF(Hoja1!M156=2,Hoja1!K156,0)</f>
        <v>#N/A</v>
      </c>
      <c r="L159" t="e">
        <f>IF(Hoja1!M156=2,Hoja1!L156:$N157,0)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IF(Hoja1!M157=2,Hoja1!A157,0)</f>
        <v>#N/A</v>
      </c>
      <c r="B160" s="26" t="e">
        <f>VLOOKUP(Hoja1!B157,Data!$A$1:$B$500,2,0)</f>
        <v>#N/A</v>
      </c>
      <c r="C160" s="26">
        <f>Hoja1!C157</f>
        <v>0</v>
      </c>
      <c r="D160">
        <f>Hoja1!D157</f>
        <v>0</v>
      </c>
      <c r="E160" s="27" t="e">
        <f>IF(Hoja1!M157=2,Hoja1!E157,0)</f>
        <v>#N/A</v>
      </c>
      <c r="F160" s="26" t="e">
        <f>VLOOKUP(Hoja1!F157,Data!$D$1:$E$5000,2,0)</f>
        <v>#N/A</v>
      </c>
      <c r="G160" s="26">
        <f>Hoja1!G157</f>
        <v>0</v>
      </c>
      <c r="H160" s="26">
        <f>Hoja1!H157</f>
        <v>0</v>
      </c>
      <c r="I160">
        <f>Hoja1!I157</f>
        <v>0</v>
      </c>
      <c r="J160" t="e">
        <f>VLOOKUP(Hoja1!J157,Data!$G$1:$H$501,2,0)</f>
        <v>#N/A</v>
      </c>
      <c r="K160" s="21" t="e">
        <f>IF(Hoja1!M157=2,Hoja1!K157,0)</f>
        <v>#N/A</v>
      </c>
      <c r="L160" t="e">
        <f>IF(Hoja1!M157=2,Hoja1!L157:$N158,0)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IF(Hoja1!M158=2,Hoja1!A158,0)</f>
        <v>#N/A</v>
      </c>
      <c r="B161" s="26" t="e">
        <f>VLOOKUP(Hoja1!B158,Data!$A$1:$B$500,2,0)</f>
        <v>#N/A</v>
      </c>
      <c r="C161" s="26">
        <f>Hoja1!C158</f>
        <v>0</v>
      </c>
      <c r="D161">
        <f>Hoja1!D158</f>
        <v>0</v>
      </c>
      <c r="E161" s="27" t="e">
        <f>IF(Hoja1!M158=2,Hoja1!E158,0)</f>
        <v>#N/A</v>
      </c>
      <c r="F161" s="26" t="e">
        <f>VLOOKUP(Hoja1!F158,Data!$D$1:$E$5000,2,0)</f>
        <v>#N/A</v>
      </c>
      <c r="G161" s="26">
        <f>Hoja1!G158</f>
        <v>0</v>
      </c>
      <c r="H161" s="26">
        <f>Hoja1!H158</f>
        <v>0</v>
      </c>
      <c r="I161">
        <f>Hoja1!I158</f>
        <v>0</v>
      </c>
      <c r="J161" t="e">
        <f>VLOOKUP(Hoja1!J158,Data!$G$1:$H$501,2,0)</f>
        <v>#N/A</v>
      </c>
      <c r="K161" s="21" t="e">
        <f>IF(Hoja1!M158=2,Hoja1!K158,0)</f>
        <v>#N/A</v>
      </c>
      <c r="L161" t="e">
        <f>IF(Hoja1!M158=2,Hoja1!L158:$N159,0)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IF(Hoja1!M159=2,Hoja1!A159,0)</f>
        <v>#N/A</v>
      </c>
      <c r="B162" s="26" t="e">
        <f>VLOOKUP(Hoja1!B159,Data!$A$1:$B$500,2,0)</f>
        <v>#N/A</v>
      </c>
      <c r="C162" s="26">
        <f>Hoja1!C159</f>
        <v>0</v>
      </c>
      <c r="D162">
        <f>Hoja1!D159</f>
        <v>0</v>
      </c>
      <c r="E162" s="27" t="e">
        <f>IF(Hoja1!M159=2,Hoja1!E159,0)</f>
        <v>#N/A</v>
      </c>
      <c r="F162" s="26" t="e">
        <f>VLOOKUP(Hoja1!F159,Data!$D$1:$E$5000,2,0)</f>
        <v>#N/A</v>
      </c>
      <c r="G162" s="26">
        <f>Hoja1!G159</f>
        <v>0</v>
      </c>
      <c r="H162" s="26">
        <f>Hoja1!H159</f>
        <v>0</v>
      </c>
      <c r="I162">
        <f>Hoja1!I159</f>
        <v>0</v>
      </c>
      <c r="J162" t="e">
        <f>VLOOKUP(Hoja1!J159,Data!$G$1:$H$501,2,0)</f>
        <v>#N/A</v>
      </c>
      <c r="K162" s="21" t="e">
        <f>IF(Hoja1!M159=2,Hoja1!K159,0)</f>
        <v>#N/A</v>
      </c>
      <c r="L162" t="e">
        <f>IF(Hoja1!M159=2,Hoja1!L159:$N160,0)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IF(Hoja1!M160=2,Hoja1!A160,0)</f>
        <v>#N/A</v>
      </c>
      <c r="B163" s="26" t="e">
        <f>VLOOKUP(Hoja1!B160,Data!$A$1:$B$500,2,0)</f>
        <v>#N/A</v>
      </c>
      <c r="C163" s="26">
        <f>Hoja1!C160</f>
        <v>0</v>
      </c>
      <c r="D163">
        <f>Hoja1!D160</f>
        <v>0</v>
      </c>
      <c r="E163" s="27" t="e">
        <f>IF(Hoja1!M160=2,Hoja1!E160,0)</f>
        <v>#N/A</v>
      </c>
      <c r="F163" s="26" t="e">
        <f>VLOOKUP(Hoja1!F160,Data!$D$1:$E$5000,2,0)</f>
        <v>#N/A</v>
      </c>
      <c r="G163" s="26">
        <f>Hoja1!G160</f>
        <v>0</v>
      </c>
      <c r="H163" s="26">
        <f>Hoja1!H160</f>
        <v>0</v>
      </c>
      <c r="I163">
        <f>Hoja1!I160</f>
        <v>0</v>
      </c>
      <c r="J163" t="e">
        <f>VLOOKUP(Hoja1!J160,Data!$G$1:$H$501,2,0)</f>
        <v>#N/A</v>
      </c>
      <c r="K163" s="21" t="e">
        <f>IF(Hoja1!M160=2,Hoja1!K160,0)</f>
        <v>#N/A</v>
      </c>
      <c r="L163" t="e">
        <f>IF(Hoja1!M160=2,Hoja1!L160:$N161,0)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IF(Hoja1!M161=2,Hoja1!A161,0)</f>
        <v>#N/A</v>
      </c>
      <c r="B164" s="26" t="e">
        <f>VLOOKUP(Hoja1!B161,Data!$A$1:$B$500,2,0)</f>
        <v>#N/A</v>
      </c>
      <c r="C164" s="26">
        <f>Hoja1!C161</f>
        <v>0</v>
      </c>
      <c r="D164">
        <f>Hoja1!D161</f>
        <v>0</v>
      </c>
      <c r="E164" s="27" t="e">
        <f>IF(Hoja1!M161=2,Hoja1!E161,0)</f>
        <v>#N/A</v>
      </c>
      <c r="F164" s="26" t="e">
        <f>VLOOKUP(Hoja1!F161,Data!$D$1:$E$5000,2,0)</f>
        <v>#N/A</v>
      </c>
      <c r="G164" s="26">
        <f>Hoja1!G161</f>
        <v>0</v>
      </c>
      <c r="H164" s="26">
        <f>Hoja1!H161</f>
        <v>0</v>
      </c>
      <c r="I164">
        <f>Hoja1!I161</f>
        <v>0</v>
      </c>
      <c r="J164" t="e">
        <f>VLOOKUP(Hoja1!J161,Data!$G$1:$H$501,2,0)</f>
        <v>#N/A</v>
      </c>
      <c r="K164" s="21" t="e">
        <f>IF(Hoja1!M161=2,Hoja1!K161,0)</f>
        <v>#N/A</v>
      </c>
      <c r="L164" t="e">
        <f>IF(Hoja1!M161=2,Hoja1!L161:$N162,0)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IF(Hoja1!M162=2,Hoja1!A162,0)</f>
        <v>#N/A</v>
      </c>
      <c r="B165" s="26" t="e">
        <f>VLOOKUP(Hoja1!B162,Data!$A$1:$B$500,2,0)</f>
        <v>#N/A</v>
      </c>
      <c r="C165" s="26">
        <f>Hoja1!C162</f>
        <v>0</v>
      </c>
      <c r="D165">
        <f>Hoja1!D162</f>
        <v>0</v>
      </c>
      <c r="E165" s="27" t="e">
        <f>IF(Hoja1!M162=2,Hoja1!E162,0)</f>
        <v>#N/A</v>
      </c>
      <c r="F165" s="26" t="e">
        <f>VLOOKUP(Hoja1!F162,Data!$D$1:$E$5000,2,0)</f>
        <v>#N/A</v>
      </c>
      <c r="G165" s="26">
        <f>Hoja1!G162</f>
        <v>0</v>
      </c>
      <c r="H165" s="26">
        <f>Hoja1!H162</f>
        <v>0</v>
      </c>
      <c r="I165">
        <f>Hoja1!I162</f>
        <v>0</v>
      </c>
      <c r="J165" t="e">
        <f>VLOOKUP(Hoja1!J162,Data!$G$1:$H$501,2,0)</f>
        <v>#N/A</v>
      </c>
      <c r="K165" s="21" t="e">
        <f>IF(Hoja1!M162=2,Hoja1!K162,0)</f>
        <v>#N/A</v>
      </c>
      <c r="L165" t="e">
        <f>IF(Hoja1!M162=2,Hoja1!L162:$N163,0)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IF(Hoja1!M163=2,Hoja1!A163,0)</f>
        <v>#N/A</v>
      </c>
      <c r="B166" s="26" t="e">
        <f>VLOOKUP(Hoja1!B163,Data!$A$1:$B$500,2,0)</f>
        <v>#N/A</v>
      </c>
      <c r="C166" s="26">
        <f>Hoja1!C163</f>
        <v>0</v>
      </c>
      <c r="D166">
        <f>Hoja1!D163</f>
        <v>0</v>
      </c>
      <c r="E166" s="27" t="e">
        <f>IF(Hoja1!M163=2,Hoja1!E163,0)</f>
        <v>#N/A</v>
      </c>
      <c r="F166" s="26" t="e">
        <f>VLOOKUP(Hoja1!F163,Data!$D$1:$E$5000,2,0)</f>
        <v>#N/A</v>
      </c>
      <c r="G166" s="26">
        <f>Hoja1!G163</f>
        <v>0</v>
      </c>
      <c r="H166" s="26">
        <f>Hoja1!H163</f>
        <v>0</v>
      </c>
      <c r="I166">
        <f>Hoja1!I163</f>
        <v>0</v>
      </c>
      <c r="J166" t="e">
        <f>VLOOKUP(Hoja1!J163,Data!$G$1:$H$501,2,0)</f>
        <v>#N/A</v>
      </c>
      <c r="K166" s="21" t="e">
        <f>IF(Hoja1!M163=2,Hoja1!K163,0)</f>
        <v>#N/A</v>
      </c>
      <c r="L166" t="e">
        <f>IF(Hoja1!M163=2,Hoja1!L163:$N164,0)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IF(Hoja1!M164=2,Hoja1!A164,0)</f>
        <v>#N/A</v>
      </c>
      <c r="B167" s="26" t="e">
        <f>VLOOKUP(Hoja1!B164,Data!$A$1:$B$500,2,0)</f>
        <v>#N/A</v>
      </c>
      <c r="C167" s="26">
        <f>Hoja1!C164</f>
        <v>0</v>
      </c>
      <c r="D167">
        <f>Hoja1!D164</f>
        <v>0</v>
      </c>
      <c r="E167" s="27" t="e">
        <f>IF(Hoja1!M164=2,Hoja1!E164,0)</f>
        <v>#N/A</v>
      </c>
      <c r="F167" s="26" t="e">
        <f>VLOOKUP(Hoja1!F164,Data!$D$1:$E$5000,2,0)</f>
        <v>#N/A</v>
      </c>
      <c r="G167" s="26">
        <f>Hoja1!G164</f>
        <v>0</v>
      </c>
      <c r="H167" s="26">
        <f>Hoja1!H164</f>
        <v>0</v>
      </c>
      <c r="I167">
        <f>Hoja1!I164</f>
        <v>0</v>
      </c>
      <c r="J167" t="e">
        <f>VLOOKUP(Hoja1!J164,Data!$G$1:$H$501,2,0)</f>
        <v>#N/A</v>
      </c>
      <c r="K167" s="21" t="e">
        <f>IF(Hoja1!M164=2,Hoja1!K164,0)</f>
        <v>#N/A</v>
      </c>
      <c r="L167" t="e">
        <f>IF(Hoja1!M164=2,Hoja1!L164:$N165,0)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IF(Hoja1!M165=2,Hoja1!A165,0)</f>
        <v>#N/A</v>
      </c>
      <c r="B168" s="26" t="e">
        <f>VLOOKUP(Hoja1!B165,Data!$A$1:$B$500,2,0)</f>
        <v>#N/A</v>
      </c>
      <c r="C168" s="26">
        <f>Hoja1!C165</f>
        <v>0</v>
      </c>
      <c r="D168">
        <f>Hoja1!D165</f>
        <v>0</v>
      </c>
      <c r="E168" s="27" t="e">
        <f>IF(Hoja1!M165=2,Hoja1!E165,0)</f>
        <v>#N/A</v>
      </c>
      <c r="F168" s="26" t="e">
        <f>VLOOKUP(Hoja1!F165,Data!$D$1:$E$5000,2,0)</f>
        <v>#N/A</v>
      </c>
      <c r="G168" s="26">
        <f>Hoja1!G165</f>
        <v>0</v>
      </c>
      <c r="H168" s="26">
        <f>Hoja1!H165</f>
        <v>0</v>
      </c>
      <c r="I168">
        <f>Hoja1!I165</f>
        <v>0</v>
      </c>
      <c r="J168" t="e">
        <f>VLOOKUP(Hoja1!J165,Data!$G$1:$H$501,2,0)</f>
        <v>#N/A</v>
      </c>
      <c r="K168" s="21" t="e">
        <f>IF(Hoja1!M165=2,Hoja1!K165,0)</f>
        <v>#N/A</v>
      </c>
      <c r="L168" t="e">
        <f>IF(Hoja1!M165=2,Hoja1!L165:$N166,0)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IF(Hoja1!M166=2,Hoja1!A166,0)</f>
        <v>#N/A</v>
      </c>
      <c r="B169" s="26" t="e">
        <f>VLOOKUP(Hoja1!B166,Data!$A$1:$B$500,2,0)</f>
        <v>#N/A</v>
      </c>
      <c r="C169" s="26">
        <f>Hoja1!C166</f>
        <v>0</v>
      </c>
      <c r="D169">
        <f>Hoja1!D166</f>
        <v>0</v>
      </c>
      <c r="E169" s="27" t="e">
        <f>IF(Hoja1!M166=2,Hoja1!E166,0)</f>
        <v>#N/A</v>
      </c>
      <c r="F169" s="26" t="e">
        <f>VLOOKUP(Hoja1!F166,Data!$D$1:$E$5000,2,0)</f>
        <v>#N/A</v>
      </c>
      <c r="G169" s="26">
        <f>Hoja1!G166</f>
        <v>0</v>
      </c>
      <c r="H169" s="26">
        <f>Hoja1!H166</f>
        <v>0</v>
      </c>
      <c r="I169">
        <f>Hoja1!I166</f>
        <v>0</v>
      </c>
      <c r="J169" t="e">
        <f>VLOOKUP(Hoja1!J166,Data!$G$1:$H$501,2,0)</f>
        <v>#N/A</v>
      </c>
      <c r="K169" s="21" t="e">
        <f>IF(Hoja1!M166=2,Hoja1!K166,0)</f>
        <v>#N/A</v>
      </c>
      <c r="L169" t="e">
        <f>IF(Hoja1!M166=2,Hoja1!L166:$N167,0)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IF(Hoja1!M167=2,Hoja1!A167,0)</f>
        <v>#N/A</v>
      </c>
      <c r="B170" s="26" t="e">
        <f>VLOOKUP(Hoja1!B167,Data!$A$1:$B$500,2,0)</f>
        <v>#N/A</v>
      </c>
      <c r="C170" s="26">
        <f>Hoja1!C167</f>
        <v>0</v>
      </c>
      <c r="D170">
        <f>Hoja1!D167</f>
        <v>0</v>
      </c>
      <c r="E170" s="27" t="e">
        <f>IF(Hoja1!M167=2,Hoja1!E167,0)</f>
        <v>#N/A</v>
      </c>
      <c r="F170" s="26" t="e">
        <f>VLOOKUP(Hoja1!F167,Data!$D$1:$E$5000,2,0)</f>
        <v>#N/A</v>
      </c>
      <c r="G170" s="26">
        <f>Hoja1!G167</f>
        <v>0</v>
      </c>
      <c r="H170" s="26">
        <f>Hoja1!H167</f>
        <v>0</v>
      </c>
      <c r="I170">
        <f>Hoja1!I167</f>
        <v>0</v>
      </c>
      <c r="J170" t="e">
        <f>VLOOKUP(Hoja1!J167,Data!$G$1:$H$501,2,0)</f>
        <v>#N/A</v>
      </c>
      <c r="K170" s="21" t="e">
        <f>IF(Hoja1!M167=2,Hoja1!K167,0)</f>
        <v>#N/A</v>
      </c>
      <c r="L170" t="e">
        <f>IF(Hoja1!M167=2,Hoja1!L167:$N168,0)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IF(Hoja1!M168=2,Hoja1!A168,0)</f>
        <v>#N/A</v>
      </c>
      <c r="B171" s="26" t="e">
        <f>VLOOKUP(Hoja1!B168,Data!$A$1:$B$500,2,0)</f>
        <v>#N/A</v>
      </c>
      <c r="C171" s="26">
        <f>Hoja1!C168</f>
        <v>0</v>
      </c>
      <c r="D171">
        <f>Hoja1!D168</f>
        <v>0</v>
      </c>
      <c r="E171" s="27" t="e">
        <f>IF(Hoja1!M168=2,Hoja1!E168,0)</f>
        <v>#N/A</v>
      </c>
      <c r="F171" s="26" t="e">
        <f>VLOOKUP(Hoja1!F168,Data!$D$1:$E$5000,2,0)</f>
        <v>#N/A</v>
      </c>
      <c r="G171" s="26">
        <f>Hoja1!G168</f>
        <v>0</v>
      </c>
      <c r="H171" s="26">
        <f>Hoja1!H168</f>
        <v>0</v>
      </c>
      <c r="I171">
        <f>Hoja1!I168</f>
        <v>0</v>
      </c>
      <c r="J171" t="e">
        <f>VLOOKUP(Hoja1!J168,Data!$G$1:$H$501,2,0)</f>
        <v>#N/A</v>
      </c>
      <c r="K171" s="21" t="e">
        <f>IF(Hoja1!M168=2,Hoja1!K168,0)</f>
        <v>#N/A</v>
      </c>
      <c r="L171" t="e">
        <f>IF(Hoja1!M168=2,Hoja1!L168:$N169,0)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IF(Hoja1!M169=2,Hoja1!A169,0)</f>
        <v>#N/A</v>
      </c>
      <c r="B172" s="26" t="e">
        <f>VLOOKUP(Hoja1!B169,Data!$A$1:$B$500,2,0)</f>
        <v>#N/A</v>
      </c>
      <c r="C172" s="26">
        <f>Hoja1!C169</f>
        <v>0</v>
      </c>
      <c r="D172">
        <f>Hoja1!D169</f>
        <v>0</v>
      </c>
      <c r="E172" s="27" t="e">
        <f>IF(Hoja1!M169=2,Hoja1!E169,0)</f>
        <v>#N/A</v>
      </c>
      <c r="F172" s="26" t="e">
        <f>VLOOKUP(Hoja1!F169,Data!$D$1:$E$5000,2,0)</f>
        <v>#N/A</v>
      </c>
      <c r="G172" s="26">
        <f>Hoja1!G169</f>
        <v>0</v>
      </c>
      <c r="H172" s="26">
        <f>Hoja1!H169</f>
        <v>0</v>
      </c>
      <c r="I172">
        <f>Hoja1!I169</f>
        <v>0</v>
      </c>
      <c r="J172" t="e">
        <f>VLOOKUP(Hoja1!J169,Data!$G$1:$H$501,2,0)</f>
        <v>#N/A</v>
      </c>
      <c r="K172" s="21" t="e">
        <f>IF(Hoja1!M169=2,Hoja1!K169,0)</f>
        <v>#N/A</v>
      </c>
      <c r="L172" t="e">
        <f>IF(Hoja1!M169=2,Hoja1!L169:$N170,0)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IF(Hoja1!M170=2,Hoja1!A170,0)</f>
        <v>#N/A</v>
      </c>
      <c r="B173" s="26" t="e">
        <f>VLOOKUP(Hoja1!B170,Data!$A$1:$B$500,2,0)</f>
        <v>#N/A</v>
      </c>
      <c r="C173" s="26">
        <f>Hoja1!C170</f>
        <v>0</v>
      </c>
      <c r="D173">
        <f>Hoja1!D170</f>
        <v>0</v>
      </c>
      <c r="E173" s="27" t="e">
        <f>IF(Hoja1!M170=2,Hoja1!E170,0)</f>
        <v>#N/A</v>
      </c>
      <c r="F173" s="26" t="e">
        <f>VLOOKUP(Hoja1!F170,Data!$D$1:$E$5000,2,0)</f>
        <v>#N/A</v>
      </c>
      <c r="G173" s="26">
        <f>Hoja1!G170</f>
        <v>0</v>
      </c>
      <c r="H173" s="26">
        <f>Hoja1!H170</f>
        <v>0</v>
      </c>
      <c r="I173">
        <f>Hoja1!I170</f>
        <v>0</v>
      </c>
      <c r="J173" t="e">
        <f>VLOOKUP(Hoja1!J170,Data!$G$1:$H$501,2,0)</f>
        <v>#N/A</v>
      </c>
      <c r="K173" s="21" t="e">
        <f>IF(Hoja1!M170=2,Hoja1!K170,0)</f>
        <v>#N/A</v>
      </c>
      <c r="L173" t="e">
        <f>IF(Hoja1!M170=2,Hoja1!L170:$N171,0)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IF(Hoja1!M171=2,Hoja1!A171,0)</f>
        <v>#N/A</v>
      </c>
      <c r="B174" s="26" t="e">
        <f>VLOOKUP(Hoja1!B171,Data!$A$1:$B$500,2,0)</f>
        <v>#N/A</v>
      </c>
      <c r="C174" s="26">
        <f>Hoja1!C171</f>
        <v>0</v>
      </c>
      <c r="D174">
        <f>Hoja1!D171</f>
        <v>0</v>
      </c>
      <c r="E174" s="27" t="e">
        <f>IF(Hoja1!M171=2,Hoja1!E171,0)</f>
        <v>#N/A</v>
      </c>
      <c r="F174" s="26" t="e">
        <f>VLOOKUP(Hoja1!F171,Data!$D$1:$E$5000,2,0)</f>
        <v>#N/A</v>
      </c>
      <c r="G174" s="26">
        <f>Hoja1!G171</f>
        <v>0</v>
      </c>
      <c r="H174" s="26">
        <f>Hoja1!H171</f>
        <v>0</v>
      </c>
      <c r="I174">
        <f>Hoja1!I171</f>
        <v>0</v>
      </c>
      <c r="J174" t="e">
        <f>VLOOKUP(Hoja1!J171,Data!$G$1:$H$501,2,0)</f>
        <v>#N/A</v>
      </c>
      <c r="K174" s="21" t="e">
        <f>IF(Hoja1!M171=2,Hoja1!K171,0)</f>
        <v>#N/A</v>
      </c>
      <c r="L174" t="e">
        <f>IF(Hoja1!M171=2,Hoja1!L171:$N172,0)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IF(Hoja1!M172=2,Hoja1!A172,0)</f>
        <v>#N/A</v>
      </c>
      <c r="B175" s="26" t="e">
        <f>VLOOKUP(Hoja1!B172,Data!$A$1:$B$500,2,0)</f>
        <v>#N/A</v>
      </c>
      <c r="C175" s="26">
        <f>Hoja1!C172</f>
        <v>0</v>
      </c>
      <c r="D175">
        <f>Hoja1!D172</f>
        <v>0</v>
      </c>
      <c r="E175" s="27" t="e">
        <f>IF(Hoja1!M172=2,Hoja1!E172,0)</f>
        <v>#N/A</v>
      </c>
      <c r="F175" s="26" t="e">
        <f>VLOOKUP(Hoja1!F172,Data!$D$1:$E$5000,2,0)</f>
        <v>#N/A</v>
      </c>
      <c r="G175" s="26">
        <f>Hoja1!G172</f>
        <v>0</v>
      </c>
      <c r="H175" s="26">
        <f>Hoja1!H172</f>
        <v>0</v>
      </c>
      <c r="I175">
        <f>Hoja1!I172</f>
        <v>0</v>
      </c>
      <c r="J175" t="e">
        <f>VLOOKUP(Hoja1!J172,Data!$G$1:$H$501,2,0)</f>
        <v>#N/A</v>
      </c>
      <c r="K175" s="21" t="e">
        <f>IF(Hoja1!M172=2,Hoja1!K172,0)</f>
        <v>#N/A</v>
      </c>
      <c r="L175" t="e">
        <f>IF(Hoja1!M172=2,Hoja1!L172:$N173,0)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IF(Hoja1!M173=2,Hoja1!A173,0)</f>
        <v>#N/A</v>
      </c>
      <c r="B176" s="26" t="e">
        <f>VLOOKUP(Hoja1!B173,Data!$A$1:$B$500,2,0)</f>
        <v>#N/A</v>
      </c>
      <c r="C176" s="26">
        <f>Hoja1!C173</f>
        <v>0</v>
      </c>
      <c r="D176">
        <f>Hoja1!D173</f>
        <v>0</v>
      </c>
      <c r="E176" s="27" t="e">
        <f>IF(Hoja1!M173=2,Hoja1!E173,0)</f>
        <v>#N/A</v>
      </c>
      <c r="F176" s="26" t="e">
        <f>VLOOKUP(Hoja1!F173,Data!$D$1:$E$5000,2,0)</f>
        <v>#N/A</v>
      </c>
      <c r="G176" s="26">
        <f>Hoja1!G173</f>
        <v>0</v>
      </c>
      <c r="H176" s="26">
        <f>Hoja1!H173</f>
        <v>0</v>
      </c>
      <c r="I176">
        <f>Hoja1!I173</f>
        <v>0</v>
      </c>
      <c r="J176" t="e">
        <f>VLOOKUP(Hoja1!J173,Data!$G$1:$H$501,2,0)</f>
        <v>#N/A</v>
      </c>
      <c r="K176" s="21" t="e">
        <f>IF(Hoja1!M173=2,Hoja1!K173,0)</f>
        <v>#N/A</v>
      </c>
      <c r="L176" t="e">
        <f>IF(Hoja1!M173=2,Hoja1!L173:$N174,0)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IF(Hoja1!M174=2,Hoja1!A174,0)</f>
        <v>#N/A</v>
      </c>
      <c r="B177" s="26" t="e">
        <f>VLOOKUP(Hoja1!B174,Data!$A$1:$B$500,2,0)</f>
        <v>#N/A</v>
      </c>
      <c r="C177" s="26">
        <f>Hoja1!C174</f>
        <v>0</v>
      </c>
      <c r="D177">
        <f>Hoja1!D174</f>
        <v>0</v>
      </c>
      <c r="E177" s="27" t="e">
        <f>IF(Hoja1!M174=2,Hoja1!E174,0)</f>
        <v>#N/A</v>
      </c>
      <c r="F177" s="26" t="e">
        <f>VLOOKUP(Hoja1!F174,Data!$D$1:$E$5000,2,0)</f>
        <v>#N/A</v>
      </c>
      <c r="G177" s="26">
        <f>Hoja1!G174</f>
        <v>0</v>
      </c>
      <c r="H177" s="26">
        <f>Hoja1!H174</f>
        <v>0</v>
      </c>
      <c r="I177">
        <f>Hoja1!I174</f>
        <v>0</v>
      </c>
      <c r="J177" t="e">
        <f>VLOOKUP(Hoja1!J174,Data!$G$1:$H$501,2,0)</f>
        <v>#N/A</v>
      </c>
      <c r="K177" s="21" t="e">
        <f>IF(Hoja1!M174=2,Hoja1!K174,0)</f>
        <v>#N/A</v>
      </c>
      <c r="L177" t="e">
        <f>IF(Hoja1!M174=2,Hoja1!L174:$N175,0)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IF(Hoja1!M175=2,Hoja1!A175,0)</f>
        <v>#N/A</v>
      </c>
      <c r="B178" s="26" t="e">
        <f>VLOOKUP(Hoja1!B175,Data!$A$1:$B$500,2,0)</f>
        <v>#N/A</v>
      </c>
      <c r="C178" s="26">
        <f>Hoja1!C175</f>
        <v>0</v>
      </c>
      <c r="D178">
        <f>Hoja1!D175</f>
        <v>0</v>
      </c>
      <c r="E178" s="27" t="e">
        <f>IF(Hoja1!M175=2,Hoja1!E175,0)</f>
        <v>#N/A</v>
      </c>
      <c r="F178" s="26" t="e">
        <f>VLOOKUP(Hoja1!F175,Data!$D$1:$E$5000,2,0)</f>
        <v>#N/A</v>
      </c>
      <c r="G178" s="26">
        <f>Hoja1!G175</f>
        <v>0</v>
      </c>
      <c r="H178" s="26">
        <f>Hoja1!H175</f>
        <v>0</v>
      </c>
      <c r="I178">
        <f>Hoja1!I175</f>
        <v>0</v>
      </c>
      <c r="J178" t="e">
        <f>VLOOKUP(Hoja1!J175,Data!$G$1:$H$501,2,0)</f>
        <v>#N/A</v>
      </c>
      <c r="K178" s="21" t="e">
        <f>IF(Hoja1!M175=2,Hoja1!K175,0)</f>
        <v>#N/A</v>
      </c>
      <c r="L178" t="e">
        <f>IF(Hoja1!M175=2,Hoja1!L175:$N176,0)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IF(Hoja1!M176=2,Hoja1!A176,0)</f>
        <v>#N/A</v>
      </c>
      <c r="B179" s="26" t="e">
        <f>VLOOKUP(Hoja1!B176,Data!$A$1:$B$500,2,0)</f>
        <v>#N/A</v>
      </c>
      <c r="C179" s="26">
        <f>Hoja1!C176</f>
        <v>0</v>
      </c>
      <c r="D179">
        <f>Hoja1!D176</f>
        <v>0</v>
      </c>
      <c r="E179" s="27" t="e">
        <f>IF(Hoja1!M176=2,Hoja1!E176,0)</f>
        <v>#N/A</v>
      </c>
      <c r="F179" s="26" t="e">
        <f>VLOOKUP(Hoja1!F176,Data!$D$1:$E$5000,2,0)</f>
        <v>#N/A</v>
      </c>
      <c r="G179" s="26">
        <f>Hoja1!G176</f>
        <v>0</v>
      </c>
      <c r="H179" s="26">
        <f>Hoja1!H176</f>
        <v>0</v>
      </c>
      <c r="I179">
        <f>Hoja1!I176</f>
        <v>0</v>
      </c>
      <c r="J179" t="e">
        <f>VLOOKUP(Hoja1!J176,Data!$G$1:$H$501,2,0)</f>
        <v>#N/A</v>
      </c>
      <c r="K179" s="21" t="e">
        <f>IF(Hoja1!M176=2,Hoja1!K176,0)</f>
        <v>#N/A</v>
      </c>
      <c r="L179" t="e">
        <f>IF(Hoja1!M176=2,Hoja1!L176:$N177,0)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IF(Hoja1!M177=2,Hoja1!A177,0)</f>
        <v>#N/A</v>
      </c>
      <c r="B180" s="26" t="e">
        <f>VLOOKUP(Hoja1!B177,Data!$A$1:$B$500,2,0)</f>
        <v>#N/A</v>
      </c>
      <c r="C180" s="26">
        <f>Hoja1!C177</f>
        <v>0</v>
      </c>
      <c r="D180">
        <f>Hoja1!D177</f>
        <v>0</v>
      </c>
      <c r="E180" s="27" t="e">
        <f>IF(Hoja1!M177=2,Hoja1!E177,0)</f>
        <v>#N/A</v>
      </c>
      <c r="F180" s="26" t="e">
        <f>VLOOKUP(Hoja1!F177,Data!$D$1:$E$5000,2,0)</f>
        <v>#N/A</v>
      </c>
      <c r="G180" s="26">
        <f>Hoja1!G177</f>
        <v>0</v>
      </c>
      <c r="H180" s="26">
        <f>Hoja1!H177</f>
        <v>0</v>
      </c>
      <c r="I180">
        <f>Hoja1!I177</f>
        <v>0</v>
      </c>
      <c r="J180" t="e">
        <f>VLOOKUP(Hoja1!J177,Data!$G$1:$H$501,2,0)</f>
        <v>#N/A</v>
      </c>
      <c r="K180" s="21" t="e">
        <f>IF(Hoja1!M177=2,Hoja1!K177,0)</f>
        <v>#N/A</v>
      </c>
      <c r="L180" t="e">
        <f>IF(Hoja1!M177=2,Hoja1!L177:$N178,0)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IF(Hoja1!M178=2,Hoja1!A178,0)</f>
        <v>#N/A</v>
      </c>
      <c r="B181" s="26" t="e">
        <f>VLOOKUP(Hoja1!B178,Data!$A$1:$B$500,2,0)</f>
        <v>#N/A</v>
      </c>
      <c r="C181" s="26">
        <f>Hoja1!C178</f>
        <v>0</v>
      </c>
      <c r="D181">
        <f>Hoja1!D178</f>
        <v>0</v>
      </c>
      <c r="E181" s="27" t="e">
        <f>IF(Hoja1!M178=2,Hoja1!E178,0)</f>
        <v>#N/A</v>
      </c>
      <c r="F181" s="26" t="e">
        <f>VLOOKUP(Hoja1!F178,Data!$D$1:$E$5000,2,0)</f>
        <v>#N/A</v>
      </c>
      <c r="G181" s="26">
        <f>Hoja1!G178</f>
        <v>0</v>
      </c>
      <c r="H181" s="26">
        <f>Hoja1!H178</f>
        <v>0</v>
      </c>
      <c r="I181">
        <f>Hoja1!I178</f>
        <v>0</v>
      </c>
      <c r="J181" t="e">
        <f>VLOOKUP(Hoja1!J178,Data!$G$1:$H$501,2,0)</f>
        <v>#N/A</v>
      </c>
      <c r="K181" s="21" t="e">
        <f>IF(Hoja1!M178=2,Hoja1!K178,0)</f>
        <v>#N/A</v>
      </c>
      <c r="L181" t="e">
        <f>IF(Hoja1!M178=2,Hoja1!L178:$N179,0)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IF(Hoja1!M179=2,Hoja1!A179,0)</f>
        <v>#N/A</v>
      </c>
      <c r="B182" s="26" t="e">
        <f>VLOOKUP(Hoja1!B179,Data!$A$1:$B$500,2,0)</f>
        <v>#N/A</v>
      </c>
      <c r="C182" s="26">
        <f>Hoja1!C179</f>
        <v>0</v>
      </c>
      <c r="D182">
        <f>Hoja1!D179</f>
        <v>0</v>
      </c>
      <c r="E182" s="27" t="e">
        <f>IF(Hoja1!M179=2,Hoja1!E179,0)</f>
        <v>#N/A</v>
      </c>
      <c r="F182" s="26" t="e">
        <f>VLOOKUP(Hoja1!F179,Data!$D$1:$E$5000,2,0)</f>
        <v>#N/A</v>
      </c>
      <c r="G182" s="26">
        <f>Hoja1!G179</f>
        <v>0</v>
      </c>
      <c r="H182" s="26">
        <f>Hoja1!H179</f>
        <v>0</v>
      </c>
      <c r="I182">
        <f>Hoja1!I179</f>
        <v>0</v>
      </c>
      <c r="J182" t="e">
        <f>VLOOKUP(Hoja1!J179,Data!$G$1:$H$501,2,0)</f>
        <v>#N/A</v>
      </c>
      <c r="K182" s="21" t="e">
        <f>IF(Hoja1!M179=2,Hoja1!K179,0)</f>
        <v>#N/A</v>
      </c>
      <c r="L182" t="e">
        <f>IF(Hoja1!M179=2,Hoja1!L179:$N180,0)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IF(Hoja1!M180=2,Hoja1!A180,0)</f>
        <v>#N/A</v>
      </c>
      <c r="B183" s="26" t="e">
        <f>VLOOKUP(Hoja1!B180,Data!$A$1:$B$500,2,0)</f>
        <v>#N/A</v>
      </c>
      <c r="C183" s="26">
        <f>Hoja1!C180</f>
        <v>0</v>
      </c>
      <c r="D183">
        <f>Hoja1!D180</f>
        <v>0</v>
      </c>
      <c r="E183" s="27" t="e">
        <f>IF(Hoja1!M180=2,Hoja1!E180,0)</f>
        <v>#N/A</v>
      </c>
      <c r="F183" s="26" t="e">
        <f>VLOOKUP(Hoja1!F180,Data!$D$1:$E$5000,2,0)</f>
        <v>#N/A</v>
      </c>
      <c r="G183" s="26">
        <f>Hoja1!G180</f>
        <v>0</v>
      </c>
      <c r="H183" s="26">
        <f>Hoja1!H180</f>
        <v>0</v>
      </c>
      <c r="I183">
        <f>Hoja1!I180</f>
        <v>0</v>
      </c>
      <c r="J183" t="e">
        <f>VLOOKUP(Hoja1!J180,Data!$G$1:$H$501,2,0)</f>
        <v>#N/A</v>
      </c>
      <c r="K183" s="21" t="e">
        <f>IF(Hoja1!M180=2,Hoja1!K180,0)</f>
        <v>#N/A</v>
      </c>
      <c r="L183" t="e">
        <f>IF(Hoja1!M180=2,Hoja1!L180:$N181,0)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IF(Hoja1!M181=2,Hoja1!A181,0)</f>
        <v>#N/A</v>
      </c>
      <c r="B184" s="26" t="e">
        <f>VLOOKUP(Hoja1!B181,Data!$A$1:$B$500,2,0)</f>
        <v>#N/A</v>
      </c>
      <c r="C184" s="26">
        <f>Hoja1!C181</f>
        <v>0</v>
      </c>
      <c r="D184">
        <f>Hoja1!D181</f>
        <v>0</v>
      </c>
      <c r="E184" s="27" t="e">
        <f>IF(Hoja1!M181=2,Hoja1!E181,0)</f>
        <v>#N/A</v>
      </c>
      <c r="F184" s="26" t="e">
        <f>VLOOKUP(Hoja1!F181,Data!$D$1:$E$5000,2,0)</f>
        <v>#N/A</v>
      </c>
      <c r="G184" s="26">
        <f>Hoja1!G181</f>
        <v>0</v>
      </c>
      <c r="H184" s="26">
        <f>Hoja1!H181</f>
        <v>0</v>
      </c>
      <c r="I184">
        <f>Hoja1!I181</f>
        <v>0</v>
      </c>
      <c r="J184" t="e">
        <f>VLOOKUP(Hoja1!J181,Data!$G$1:$H$501,2,0)</f>
        <v>#N/A</v>
      </c>
      <c r="K184" s="21" t="e">
        <f>IF(Hoja1!M181=2,Hoja1!K181,0)</f>
        <v>#N/A</v>
      </c>
      <c r="L184" t="e">
        <f>IF(Hoja1!M181=2,Hoja1!L181:$N182,0)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IF(Hoja1!M182=2,Hoja1!A182,0)</f>
        <v>#N/A</v>
      </c>
      <c r="B185" s="26" t="e">
        <f>VLOOKUP(Hoja1!B182,Data!$A$1:$B$500,2,0)</f>
        <v>#N/A</v>
      </c>
      <c r="C185" s="26">
        <f>Hoja1!C182</f>
        <v>0</v>
      </c>
      <c r="D185">
        <f>Hoja1!D182</f>
        <v>0</v>
      </c>
      <c r="E185" s="27" t="e">
        <f>IF(Hoja1!M182=2,Hoja1!E182,0)</f>
        <v>#N/A</v>
      </c>
      <c r="F185" s="26" t="e">
        <f>VLOOKUP(Hoja1!F182,Data!$D$1:$E$5000,2,0)</f>
        <v>#N/A</v>
      </c>
      <c r="G185" s="26">
        <f>Hoja1!G182</f>
        <v>0</v>
      </c>
      <c r="H185" s="26">
        <f>Hoja1!H182</f>
        <v>0</v>
      </c>
      <c r="I185">
        <f>Hoja1!I182</f>
        <v>0</v>
      </c>
      <c r="J185" t="e">
        <f>VLOOKUP(Hoja1!J182,Data!$G$1:$H$501,2,0)</f>
        <v>#N/A</v>
      </c>
      <c r="K185" s="21" t="e">
        <f>IF(Hoja1!M182=2,Hoja1!K182,0)</f>
        <v>#N/A</v>
      </c>
      <c r="L185" t="e">
        <f>IF(Hoja1!M182=2,Hoja1!L182:$N183,0)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IF(Hoja1!M183=2,Hoja1!A183,0)</f>
        <v>#N/A</v>
      </c>
      <c r="B186" s="26" t="e">
        <f>VLOOKUP(Hoja1!B183,Data!$A$1:$B$500,2,0)</f>
        <v>#N/A</v>
      </c>
      <c r="C186" s="26">
        <f>Hoja1!C183</f>
        <v>0</v>
      </c>
      <c r="D186">
        <f>Hoja1!D183</f>
        <v>0</v>
      </c>
      <c r="E186" s="27" t="e">
        <f>IF(Hoja1!M183=2,Hoja1!E183,0)</f>
        <v>#N/A</v>
      </c>
      <c r="F186" s="26" t="e">
        <f>VLOOKUP(Hoja1!F183,Data!$D$1:$E$5000,2,0)</f>
        <v>#N/A</v>
      </c>
      <c r="G186" s="26">
        <f>Hoja1!G183</f>
        <v>0</v>
      </c>
      <c r="H186" s="26">
        <f>Hoja1!H183</f>
        <v>0</v>
      </c>
      <c r="I186">
        <f>Hoja1!I183</f>
        <v>0</v>
      </c>
      <c r="J186" t="e">
        <f>VLOOKUP(Hoja1!J183,Data!$G$1:$H$501,2,0)</f>
        <v>#N/A</v>
      </c>
      <c r="K186" s="21" t="e">
        <f>IF(Hoja1!M183=2,Hoja1!K183,0)</f>
        <v>#N/A</v>
      </c>
      <c r="L186" t="e">
        <f>IF(Hoja1!M183=2,Hoja1!L183:$N184,0)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IF(Hoja1!M184=2,Hoja1!A184,0)</f>
        <v>#N/A</v>
      </c>
      <c r="B187" s="26" t="e">
        <f>VLOOKUP(Hoja1!B184,Data!$A$1:$B$500,2,0)</f>
        <v>#N/A</v>
      </c>
      <c r="C187" s="26">
        <f>Hoja1!C184</f>
        <v>0</v>
      </c>
      <c r="D187">
        <f>Hoja1!D184</f>
        <v>0</v>
      </c>
      <c r="E187" s="27" t="e">
        <f>IF(Hoja1!M184=2,Hoja1!E184,0)</f>
        <v>#N/A</v>
      </c>
      <c r="F187" s="26" t="e">
        <f>VLOOKUP(Hoja1!F184,Data!$D$1:$E$5000,2,0)</f>
        <v>#N/A</v>
      </c>
      <c r="G187" s="26">
        <f>Hoja1!G184</f>
        <v>0</v>
      </c>
      <c r="H187" s="26">
        <f>Hoja1!H184</f>
        <v>0</v>
      </c>
      <c r="I187">
        <f>Hoja1!I184</f>
        <v>0</v>
      </c>
      <c r="J187" t="e">
        <f>VLOOKUP(Hoja1!J184,Data!$G$1:$H$501,2,0)</f>
        <v>#N/A</v>
      </c>
      <c r="K187" s="21" t="e">
        <f>IF(Hoja1!M184=2,Hoja1!K184,0)</f>
        <v>#N/A</v>
      </c>
      <c r="L187" t="e">
        <f>IF(Hoja1!M184=2,Hoja1!L184:$N185,0)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IF(Hoja1!M185=2,Hoja1!A185,0)</f>
        <v>#N/A</v>
      </c>
      <c r="B188" s="26" t="e">
        <f>VLOOKUP(Hoja1!B185,Data!$A$1:$B$500,2,0)</f>
        <v>#N/A</v>
      </c>
      <c r="C188" s="26">
        <f>Hoja1!C185</f>
        <v>0</v>
      </c>
      <c r="D188">
        <f>Hoja1!D185</f>
        <v>0</v>
      </c>
      <c r="E188" s="27" t="e">
        <f>IF(Hoja1!M185=2,Hoja1!E185,0)</f>
        <v>#N/A</v>
      </c>
      <c r="F188" s="26" t="e">
        <f>VLOOKUP(Hoja1!F185,Data!$D$1:$E$5000,2,0)</f>
        <v>#N/A</v>
      </c>
      <c r="G188" s="26">
        <f>Hoja1!G185</f>
        <v>0</v>
      </c>
      <c r="H188" s="26">
        <f>Hoja1!H185</f>
        <v>0</v>
      </c>
      <c r="I188">
        <f>Hoja1!I185</f>
        <v>0</v>
      </c>
      <c r="J188" t="e">
        <f>VLOOKUP(Hoja1!J185,Data!$G$1:$H$501,2,0)</f>
        <v>#N/A</v>
      </c>
      <c r="K188" s="21" t="e">
        <f>IF(Hoja1!M185=2,Hoja1!K185,0)</f>
        <v>#N/A</v>
      </c>
      <c r="L188" t="e">
        <f>IF(Hoja1!M185=2,Hoja1!L185:$N186,0)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IF(Hoja1!M186=2,Hoja1!A186,0)</f>
        <v>#N/A</v>
      </c>
      <c r="B189" s="26" t="e">
        <f>VLOOKUP(Hoja1!B186,Data!$A$1:$B$500,2,0)</f>
        <v>#N/A</v>
      </c>
      <c r="C189" s="26">
        <f>Hoja1!C186</f>
        <v>0</v>
      </c>
      <c r="D189">
        <f>Hoja1!D186</f>
        <v>0</v>
      </c>
      <c r="E189" s="27" t="e">
        <f>IF(Hoja1!M186=2,Hoja1!E186,0)</f>
        <v>#N/A</v>
      </c>
      <c r="F189" s="26" t="e">
        <f>VLOOKUP(Hoja1!F186,Data!$D$1:$E$5000,2,0)</f>
        <v>#N/A</v>
      </c>
      <c r="G189" s="26">
        <f>Hoja1!G186</f>
        <v>0</v>
      </c>
      <c r="H189" s="26">
        <f>Hoja1!H186</f>
        <v>0</v>
      </c>
      <c r="I189">
        <f>Hoja1!I186</f>
        <v>0</v>
      </c>
      <c r="J189" t="e">
        <f>VLOOKUP(Hoja1!J186,Data!$G$1:$H$501,2,0)</f>
        <v>#N/A</v>
      </c>
      <c r="K189" s="21" t="e">
        <f>IF(Hoja1!M186=2,Hoja1!K186,0)</f>
        <v>#N/A</v>
      </c>
      <c r="L189" t="e">
        <f>IF(Hoja1!M186=2,Hoja1!L186:$N187,0)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IF(Hoja1!M187=2,Hoja1!A187,0)</f>
        <v>#N/A</v>
      </c>
      <c r="B190" s="26" t="e">
        <f>VLOOKUP(Hoja1!B187,Data!$A$1:$B$500,2,0)</f>
        <v>#N/A</v>
      </c>
      <c r="C190" s="26">
        <f>Hoja1!C187</f>
        <v>0</v>
      </c>
      <c r="D190">
        <f>Hoja1!D187</f>
        <v>0</v>
      </c>
      <c r="E190" s="27" t="e">
        <f>IF(Hoja1!M187=2,Hoja1!E187,0)</f>
        <v>#N/A</v>
      </c>
      <c r="F190" s="26" t="e">
        <f>VLOOKUP(Hoja1!F187,Data!$D$1:$E$5000,2,0)</f>
        <v>#N/A</v>
      </c>
      <c r="G190" s="26">
        <f>Hoja1!G187</f>
        <v>0</v>
      </c>
      <c r="H190" s="26">
        <f>Hoja1!H187</f>
        <v>0</v>
      </c>
      <c r="I190">
        <f>Hoja1!I187</f>
        <v>0</v>
      </c>
      <c r="J190" t="e">
        <f>VLOOKUP(Hoja1!J187,Data!$G$1:$H$501,2,0)</f>
        <v>#N/A</v>
      </c>
      <c r="K190" s="21" t="e">
        <f>IF(Hoja1!M187=2,Hoja1!K187,0)</f>
        <v>#N/A</v>
      </c>
      <c r="L190" t="e">
        <f>IF(Hoja1!M187=2,Hoja1!L187:$N188,0)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IF(Hoja1!M188=2,Hoja1!A188,0)</f>
        <v>#N/A</v>
      </c>
      <c r="B191" s="26" t="e">
        <f>VLOOKUP(Hoja1!B188,Data!$A$1:$B$500,2,0)</f>
        <v>#N/A</v>
      </c>
      <c r="C191" s="26">
        <f>Hoja1!C188</f>
        <v>0</v>
      </c>
      <c r="D191">
        <f>Hoja1!D188</f>
        <v>0</v>
      </c>
      <c r="E191" s="27" t="e">
        <f>IF(Hoja1!M188=2,Hoja1!E188,0)</f>
        <v>#N/A</v>
      </c>
      <c r="F191" s="26" t="e">
        <f>VLOOKUP(Hoja1!F188,Data!$D$1:$E$5000,2,0)</f>
        <v>#N/A</v>
      </c>
      <c r="G191" s="26">
        <f>Hoja1!G188</f>
        <v>0</v>
      </c>
      <c r="H191" s="26">
        <f>Hoja1!H188</f>
        <v>0</v>
      </c>
      <c r="I191">
        <f>Hoja1!I188</f>
        <v>0</v>
      </c>
      <c r="J191" t="e">
        <f>VLOOKUP(Hoja1!J188,Data!$G$1:$H$501,2,0)</f>
        <v>#N/A</v>
      </c>
      <c r="K191" s="21" t="e">
        <f>IF(Hoja1!M188=2,Hoja1!K188,0)</f>
        <v>#N/A</v>
      </c>
      <c r="L191" t="e">
        <f>IF(Hoja1!M188=2,Hoja1!L188:$N189,0)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IF(Hoja1!M189=2,Hoja1!A189,0)</f>
        <v>#N/A</v>
      </c>
      <c r="B192" s="26" t="e">
        <f>VLOOKUP(Hoja1!B189,Data!$A$1:$B$500,2,0)</f>
        <v>#N/A</v>
      </c>
      <c r="C192" s="26">
        <f>Hoja1!C189</f>
        <v>0</v>
      </c>
      <c r="D192">
        <f>Hoja1!D189</f>
        <v>0</v>
      </c>
      <c r="E192" s="27" t="e">
        <f>IF(Hoja1!M189=2,Hoja1!E189,0)</f>
        <v>#N/A</v>
      </c>
      <c r="F192" s="26" t="e">
        <f>VLOOKUP(Hoja1!F189,Data!$D$1:$E$5000,2,0)</f>
        <v>#N/A</v>
      </c>
      <c r="G192" s="26">
        <f>Hoja1!G189</f>
        <v>0</v>
      </c>
      <c r="H192" s="26">
        <f>Hoja1!H189</f>
        <v>0</v>
      </c>
      <c r="I192">
        <f>Hoja1!I189</f>
        <v>0</v>
      </c>
      <c r="J192" t="e">
        <f>VLOOKUP(Hoja1!J189,Data!$G$1:$H$501,2,0)</f>
        <v>#N/A</v>
      </c>
      <c r="K192" s="21" t="e">
        <f>IF(Hoja1!M189=2,Hoja1!K189,0)</f>
        <v>#N/A</v>
      </c>
      <c r="L192" t="e">
        <f>IF(Hoja1!M189=2,Hoja1!L189:$N190,0)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IF(Hoja1!M190=2,Hoja1!A190,0)</f>
        <v>#N/A</v>
      </c>
      <c r="B193" s="26" t="e">
        <f>VLOOKUP(Hoja1!B190,Data!$A$1:$B$500,2,0)</f>
        <v>#N/A</v>
      </c>
      <c r="C193" s="26">
        <f>Hoja1!C190</f>
        <v>0</v>
      </c>
      <c r="D193">
        <f>Hoja1!D190</f>
        <v>0</v>
      </c>
      <c r="E193" s="27" t="e">
        <f>IF(Hoja1!M190=2,Hoja1!E190,0)</f>
        <v>#N/A</v>
      </c>
      <c r="F193" s="26" t="e">
        <f>VLOOKUP(Hoja1!F190,Data!$D$1:$E$5000,2,0)</f>
        <v>#N/A</v>
      </c>
      <c r="G193" s="26">
        <f>Hoja1!G190</f>
        <v>0</v>
      </c>
      <c r="H193" s="26">
        <f>Hoja1!H190</f>
        <v>0</v>
      </c>
      <c r="I193">
        <f>Hoja1!I190</f>
        <v>0</v>
      </c>
      <c r="J193" t="e">
        <f>VLOOKUP(Hoja1!J190,Data!$G$1:$H$501,2,0)</f>
        <v>#N/A</v>
      </c>
      <c r="K193" s="21" t="e">
        <f>IF(Hoja1!M190=2,Hoja1!K190,0)</f>
        <v>#N/A</v>
      </c>
      <c r="L193" t="e">
        <f>IF(Hoja1!M190=2,Hoja1!L190:$N191,0)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IF(Hoja1!M191=2,Hoja1!A191,0)</f>
        <v>#N/A</v>
      </c>
      <c r="B194" s="26" t="e">
        <f>VLOOKUP(Hoja1!B191,Data!$A$1:$B$500,2,0)</f>
        <v>#N/A</v>
      </c>
      <c r="C194" s="26">
        <f>Hoja1!C191</f>
        <v>0</v>
      </c>
      <c r="D194">
        <f>Hoja1!D191</f>
        <v>0</v>
      </c>
      <c r="E194" s="27" t="e">
        <f>IF(Hoja1!M191=2,Hoja1!E191,0)</f>
        <v>#N/A</v>
      </c>
      <c r="F194" s="26" t="e">
        <f>VLOOKUP(Hoja1!F191,Data!$D$1:$E$5000,2,0)</f>
        <v>#N/A</v>
      </c>
      <c r="G194" s="26">
        <f>Hoja1!G191</f>
        <v>0</v>
      </c>
      <c r="H194" s="26">
        <f>Hoja1!H191</f>
        <v>0</v>
      </c>
      <c r="I194">
        <f>Hoja1!I191</f>
        <v>0</v>
      </c>
      <c r="J194" t="e">
        <f>VLOOKUP(Hoja1!J191,Data!$G$1:$H$501,2,0)</f>
        <v>#N/A</v>
      </c>
      <c r="K194" s="21" t="e">
        <f>IF(Hoja1!M191=2,Hoja1!K191,0)</f>
        <v>#N/A</v>
      </c>
      <c r="L194" t="e">
        <f>IF(Hoja1!M191=2,Hoja1!L191:$N192,0)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IF(Hoja1!M192=2,Hoja1!A192,0)</f>
        <v>#N/A</v>
      </c>
      <c r="B195" s="26" t="e">
        <f>VLOOKUP(Hoja1!B192,Data!$A$1:$B$500,2,0)</f>
        <v>#N/A</v>
      </c>
      <c r="C195" s="26">
        <f>Hoja1!C192</f>
        <v>0</v>
      </c>
      <c r="D195">
        <f>Hoja1!D192</f>
        <v>0</v>
      </c>
      <c r="E195" s="27" t="e">
        <f>IF(Hoja1!M192=2,Hoja1!E192,0)</f>
        <v>#N/A</v>
      </c>
      <c r="F195" s="26" t="e">
        <f>VLOOKUP(Hoja1!F192,Data!$D$1:$E$5000,2,0)</f>
        <v>#N/A</v>
      </c>
      <c r="G195" s="26">
        <f>Hoja1!G192</f>
        <v>0</v>
      </c>
      <c r="H195" s="26">
        <f>Hoja1!H192</f>
        <v>0</v>
      </c>
      <c r="I195">
        <f>Hoja1!I192</f>
        <v>0</v>
      </c>
      <c r="J195" t="e">
        <f>VLOOKUP(Hoja1!J192,Data!$G$1:$H$501,2,0)</f>
        <v>#N/A</v>
      </c>
      <c r="K195" s="21" t="e">
        <f>IF(Hoja1!M192=2,Hoja1!K192,0)</f>
        <v>#N/A</v>
      </c>
      <c r="L195" t="e">
        <f>IF(Hoja1!M192=2,Hoja1!L192:$N193,0)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IF(Hoja1!M193=2,Hoja1!A193,0)</f>
        <v>#N/A</v>
      </c>
      <c r="B196" s="26" t="e">
        <f>VLOOKUP(Hoja1!B193,Data!$A$1:$B$500,2,0)</f>
        <v>#N/A</v>
      </c>
      <c r="C196" s="26">
        <f>Hoja1!C193</f>
        <v>0</v>
      </c>
      <c r="D196">
        <f>Hoja1!D193</f>
        <v>0</v>
      </c>
      <c r="E196" s="27" t="e">
        <f>IF(Hoja1!M193=2,Hoja1!E193,0)</f>
        <v>#N/A</v>
      </c>
      <c r="F196" s="26" t="e">
        <f>VLOOKUP(Hoja1!F193,Data!$D$1:$E$5000,2,0)</f>
        <v>#N/A</v>
      </c>
      <c r="G196" s="26">
        <f>Hoja1!G193</f>
        <v>0</v>
      </c>
      <c r="H196" s="26">
        <f>Hoja1!H193</f>
        <v>0</v>
      </c>
      <c r="I196">
        <f>Hoja1!I193</f>
        <v>0</v>
      </c>
      <c r="J196" t="e">
        <f>VLOOKUP(Hoja1!J193,Data!$G$1:$H$501,2,0)</f>
        <v>#N/A</v>
      </c>
      <c r="K196" s="21" t="e">
        <f>IF(Hoja1!M193=2,Hoja1!K193,0)</f>
        <v>#N/A</v>
      </c>
      <c r="L196" t="e">
        <f>IF(Hoja1!M193=2,Hoja1!L193:$N194,0)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IF(Hoja1!M194=2,Hoja1!A194,0)</f>
        <v>#N/A</v>
      </c>
      <c r="B197" s="26" t="e">
        <f>VLOOKUP(Hoja1!B194,Data!$A$1:$B$500,2,0)</f>
        <v>#N/A</v>
      </c>
      <c r="C197" s="26">
        <f>Hoja1!C194</f>
        <v>0</v>
      </c>
      <c r="D197">
        <f>Hoja1!D194</f>
        <v>0</v>
      </c>
      <c r="E197" s="27" t="e">
        <f>IF(Hoja1!M194=2,Hoja1!E194,0)</f>
        <v>#N/A</v>
      </c>
      <c r="F197" s="26" t="e">
        <f>VLOOKUP(Hoja1!F194,Data!$D$1:$E$5000,2,0)</f>
        <v>#N/A</v>
      </c>
      <c r="G197" s="26">
        <f>Hoja1!G194</f>
        <v>0</v>
      </c>
      <c r="H197" s="26">
        <f>Hoja1!H194</f>
        <v>0</v>
      </c>
      <c r="I197">
        <f>Hoja1!I194</f>
        <v>0</v>
      </c>
      <c r="J197" t="e">
        <f>VLOOKUP(Hoja1!J194,Data!$G$1:$H$501,2,0)</f>
        <v>#N/A</v>
      </c>
      <c r="K197" s="21" t="e">
        <f>IF(Hoja1!M194=2,Hoja1!K194,0)</f>
        <v>#N/A</v>
      </c>
      <c r="L197" t="e">
        <f>IF(Hoja1!M194=2,Hoja1!L194:$N195,0)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IF(Hoja1!M195=2,Hoja1!A195,0)</f>
        <v>#N/A</v>
      </c>
      <c r="B198" s="26" t="e">
        <f>VLOOKUP(Hoja1!B195,Data!$A$1:$B$500,2,0)</f>
        <v>#N/A</v>
      </c>
      <c r="C198" s="26">
        <f>Hoja1!C195</f>
        <v>0</v>
      </c>
      <c r="D198">
        <f>Hoja1!D195</f>
        <v>0</v>
      </c>
      <c r="E198" s="27" t="e">
        <f>IF(Hoja1!M195=2,Hoja1!E195,0)</f>
        <v>#N/A</v>
      </c>
      <c r="F198" s="26" t="e">
        <f>VLOOKUP(Hoja1!F195,Data!$D$1:$E$5000,2,0)</f>
        <v>#N/A</v>
      </c>
      <c r="G198" s="26">
        <f>Hoja1!G195</f>
        <v>0</v>
      </c>
      <c r="H198" s="26">
        <f>Hoja1!H195</f>
        <v>0</v>
      </c>
      <c r="I198">
        <f>Hoja1!I195</f>
        <v>0</v>
      </c>
      <c r="J198" t="e">
        <f>VLOOKUP(Hoja1!J195,Data!$G$1:$H$501,2,0)</f>
        <v>#N/A</v>
      </c>
      <c r="K198" s="21" t="e">
        <f>IF(Hoja1!M195=2,Hoja1!K195,0)</f>
        <v>#N/A</v>
      </c>
      <c r="L198" t="e">
        <f>IF(Hoja1!M195=2,Hoja1!L195:$N196,0)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IF(Hoja1!M196=2,Hoja1!A196,0)</f>
        <v>#N/A</v>
      </c>
      <c r="B199" s="26" t="e">
        <f>VLOOKUP(Hoja1!B196,Data!$A$1:$B$500,2,0)</f>
        <v>#N/A</v>
      </c>
      <c r="C199" s="26">
        <f>Hoja1!C196</f>
        <v>0</v>
      </c>
      <c r="D199">
        <f>Hoja1!D196</f>
        <v>0</v>
      </c>
      <c r="E199" s="27" t="e">
        <f>IF(Hoja1!M196=2,Hoja1!E196,0)</f>
        <v>#N/A</v>
      </c>
      <c r="F199" s="26" t="e">
        <f>VLOOKUP(Hoja1!F196,Data!$D$1:$E$5000,2,0)</f>
        <v>#N/A</v>
      </c>
      <c r="G199" s="26">
        <f>Hoja1!G196</f>
        <v>0</v>
      </c>
      <c r="H199" s="26">
        <f>Hoja1!H196</f>
        <v>0</v>
      </c>
      <c r="I199">
        <f>Hoja1!I196</f>
        <v>0</v>
      </c>
      <c r="J199" t="e">
        <f>VLOOKUP(Hoja1!J196,Data!$G$1:$H$501,2,0)</f>
        <v>#N/A</v>
      </c>
      <c r="K199" s="21" t="e">
        <f>IF(Hoja1!M196=2,Hoja1!K196,0)</f>
        <v>#N/A</v>
      </c>
      <c r="L199" t="e">
        <f>IF(Hoja1!M196=2,Hoja1!L196:$N197,0)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IF(Hoja1!M197=2,Hoja1!A197,0)</f>
        <v>#N/A</v>
      </c>
      <c r="B200" s="26" t="e">
        <f>VLOOKUP(Hoja1!B197,Data!$A$1:$B$500,2,0)</f>
        <v>#N/A</v>
      </c>
      <c r="C200" s="26">
        <f>Hoja1!C197</f>
        <v>0</v>
      </c>
      <c r="D200">
        <f>Hoja1!D197</f>
        <v>0</v>
      </c>
      <c r="E200" s="27" t="e">
        <f>IF(Hoja1!M197=2,Hoja1!E197,0)</f>
        <v>#N/A</v>
      </c>
      <c r="F200" s="26" t="e">
        <f>VLOOKUP(Hoja1!F197,Data!$D$1:$E$5000,2,0)</f>
        <v>#N/A</v>
      </c>
      <c r="G200" s="26">
        <f>Hoja1!G197</f>
        <v>0</v>
      </c>
      <c r="H200" s="26">
        <f>Hoja1!H197</f>
        <v>0</v>
      </c>
      <c r="I200">
        <f>Hoja1!I197</f>
        <v>0</v>
      </c>
      <c r="J200" t="e">
        <f>VLOOKUP(Hoja1!J197,Data!$G$1:$H$501,2,0)</f>
        <v>#N/A</v>
      </c>
      <c r="K200" s="21" t="e">
        <f>IF(Hoja1!M197=2,Hoja1!K197,0)</f>
        <v>#N/A</v>
      </c>
      <c r="L200" t="e">
        <f>IF(Hoja1!M197=2,Hoja1!L197:$N198,0)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IF(Hoja1!M198=2,Hoja1!A198,0)</f>
        <v>#N/A</v>
      </c>
      <c r="B201" s="26" t="e">
        <f>VLOOKUP(Hoja1!B198,Data!$A$1:$B$500,2,0)</f>
        <v>#N/A</v>
      </c>
      <c r="C201" s="26">
        <f>Hoja1!C198</f>
        <v>0</v>
      </c>
      <c r="D201">
        <f>Hoja1!D198</f>
        <v>0</v>
      </c>
      <c r="E201" s="27" t="e">
        <f>IF(Hoja1!M198=2,Hoja1!E198,0)</f>
        <v>#N/A</v>
      </c>
      <c r="F201" s="26" t="e">
        <f>VLOOKUP(Hoja1!F198,Data!$D$1:$E$5000,2,0)</f>
        <v>#N/A</v>
      </c>
      <c r="G201" s="26">
        <f>Hoja1!G198</f>
        <v>0</v>
      </c>
      <c r="H201" s="26">
        <f>Hoja1!H198</f>
        <v>0</v>
      </c>
      <c r="I201">
        <f>Hoja1!I198</f>
        <v>0</v>
      </c>
      <c r="J201" t="e">
        <f>VLOOKUP(Hoja1!J198,Data!$G$1:$H$501,2,0)</f>
        <v>#N/A</v>
      </c>
      <c r="K201" s="21" t="e">
        <f>IF(Hoja1!M198=2,Hoja1!K198,0)</f>
        <v>#N/A</v>
      </c>
      <c r="L201" t="e">
        <f>IF(Hoja1!M198=2,Hoja1!L198:$N199,0)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IF(Hoja1!M199=2,Hoja1!A199,0)</f>
        <v>#N/A</v>
      </c>
      <c r="B202" s="26" t="e">
        <f>VLOOKUP(Hoja1!B199,Data!$A$1:$B$500,2,0)</f>
        <v>#N/A</v>
      </c>
      <c r="C202" s="26">
        <f>Hoja1!C199</f>
        <v>0</v>
      </c>
      <c r="D202">
        <f>Hoja1!D199</f>
        <v>0</v>
      </c>
      <c r="E202" s="27" t="e">
        <f>IF(Hoja1!M199=2,Hoja1!E199,0)</f>
        <v>#N/A</v>
      </c>
      <c r="F202" s="26" t="e">
        <f>VLOOKUP(Hoja1!F199,Data!$D$1:$E$5000,2,0)</f>
        <v>#N/A</v>
      </c>
      <c r="G202" s="26">
        <f>Hoja1!G199</f>
        <v>0</v>
      </c>
      <c r="H202" s="26">
        <f>Hoja1!H199</f>
        <v>0</v>
      </c>
      <c r="I202">
        <f>Hoja1!I199</f>
        <v>0</v>
      </c>
      <c r="J202" t="e">
        <f>VLOOKUP(Hoja1!J199,Data!$G$1:$H$501,2,0)</f>
        <v>#N/A</v>
      </c>
      <c r="K202" s="21" t="e">
        <f>IF(Hoja1!M199=2,Hoja1!K199,0)</f>
        <v>#N/A</v>
      </c>
      <c r="L202" t="e">
        <f>IF(Hoja1!M199=2,Hoja1!L199:$N200,0)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IF(Hoja1!M200=2,Hoja1!A200,0)</f>
        <v>#N/A</v>
      </c>
      <c r="B203" s="26" t="e">
        <f>VLOOKUP(Hoja1!B200,Data!$A$1:$B$500,2,0)</f>
        <v>#N/A</v>
      </c>
      <c r="C203" s="26">
        <f>Hoja1!C200</f>
        <v>0</v>
      </c>
      <c r="D203">
        <f>Hoja1!D200</f>
        <v>0</v>
      </c>
      <c r="E203" s="27" t="e">
        <f>IF(Hoja1!M200=2,Hoja1!E200,0)</f>
        <v>#N/A</v>
      </c>
      <c r="F203" s="26" t="e">
        <f>VLOOKUP(Hoja1!F200,Data!$D$1:$E$5000,2,0)</f>
        <v>#N/A</v>
      </c>
      <c r="G203" s="26">
        <f>Hoja1!G200</f>
        <v>0</v>
      </c>
      <c r="H203" s="26">
        <f>Hoja1!H200</f>
        <v>0</v>
      </c>
      <c r="I203">
        <f>Hoja1!I200</f>
        <v>0</v>
      </c>
      <c r="J203" t="e">
        <f>VLOOKUP(Hoja1!J200,Data!$G$1:$H$501,2,0)</f>
        <v>#N/A</v>
      </c>
      <c r="K203" s="21" t="e">
        <f>IF(Hoja1!M200=2,Hoja1!K200,0)</f>
        <v>#N/A</v>
      </c>
      <c r="L203" t="e">
        <f>IF(Hoja1!M200=2,Hoja1!L200:$N201,0)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IF(Hoja1!M201=2,Hoja1!A201,0)</f>
        <v>#N/A</v>
      </c>
      <c r="B204" s="26" t="e">
        <f>VLOOKUP(Hoja1!B201,Data!$A$1:$B$500,2,0)</f>
        <v>#N/A</v>
      </c>
      <c r="C204" s="26">
        <f>Hoja1!C201</f>
        <v>0</v>
      </c>
      <c r="D204">
        <f>Hoja1!D201</f>
        <v>0</v>
      </c>
      <c r="E204" s="27" t="e">
        <f>IF(Hoja1!M201=2,Hoja1!E201,0)</f>
        <v>#N/A</v>
      </c>
      <c r="F204" s="26" t="e">
        <f>VLOOKUP(Hoja1!F201,Data!$D$1:$E$5000,2,0)</f>
        <v>#N/A</v>
      </c>
      <c r="G204" s="26">
        <f>Hoja1!G201</f>
        <v>0</v>
      </c>
      <c r="H204" s="26">
        <f>Hoja1!H201</f>
        <v>0</v>
      </c>
      <c r="I204">
        <f>Hoja1!I201</f>
        <v>0</v>
      </c>
      <c r="J204" t="e">
        <f>VLOOKUP(Hoja1!J201,Data!$G$1:$H$501,2,0)</f>
        <v>#N/A</v>
      </c>
      <c r="K204" s="21" t="e">
        <f>IF(Hoja1!M201=2,Hoja1!K201,0)</f>
        <v>#N/A</v>
      </c>
      <c r="L204" t="e">
        <f>IF(Hoja1!M201=2,Hoja1!L201:$N202,0)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IF(Hoja1!M202=2,Hoja1!A202,0)</f>
        <v>#N/A</v>
      </c>
      <c r="B205" s="26" t="e">
        <f>VLOOKUP(Hoja1!B202,Data!$A$1:$B$500,2,0)</f>
        <v>#N/A</v>
      </c>
      <c r="C205" s="26">
        <f>Hoja1!C202</f>
        <v>0</v>
      </c>
      <c r="D205">
        <f>Hoja1!D202</f>
        <v>0</v>
      </c>
      <c r="E205" s="27" t="e">
        <f>IF(Hoja1!M202=2,Hoja1!E202,0)</f>
        <v>#N/A</v>
      </c>
      <c r="F205" s="26" t="e">
        <f>VLOOKUP(Hoja1!F202,Data!$D$1:$E$5000,2,0)</f>
        <v>#N/A</v>
      </c>
      <c r="G205" s="26">
        <f>Hoja1!G202</f>
        <v>0</v>
      </c>
      <c r="H205" s="26">
        <f>Hoja1!H202</f>
        <v>0</v>
      </c>
      <c r="I205">
        <f>Hoja1!I202</f>
        <v>0</v>
      </c>
      <c r="J205" t="e">
        <f>VLOOKUP(Hoja1!J202,Data!$G$1:$H$501,2,0)</f>
        <v>#N/A</v>
      </c>
      <c r="K205" s="21" t="e">
        <f>IF(Hoja1!M202=2,Hoja1!K202,0)</f>
        <v>#N/A</v>
      </c>
      <c r="L205" t="e">
        <f>IF(Hoja1!M202=2,Hoja1!L202:$N203,0)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IF(Hoja1!M203=2,Hoja1!A203,0)</f>
        <v>#N/A</v>
      </c>
      <c r="B206" s="26" t="e">
        <f>VLOOKUP(Hoja1!B203,Data!$A$1:$B$500,2,0)</f>
        <v>#N/A</v>
      </c>
      <c r="C206" s="26">
        <f>Hoja1!C203</f>
        <v>0</v>
      </c>
      <c r="D206">
        <f>Hoja1!D203</f>
        <v>0</v>
      </c>
      <c r="E206" s="27" t="e">
        <f>IF(Hoja1!M203=2,Hoja1!E203,0)</f>
        <v>#N/A</v>
      </c>
      <c r="F206" s="26" t="e">
        <f>VLOOKUP(Hoja1!F203,Data!$D$1:$E$5000,2,0)</f>
        <v>#N/A</v>
      </c>
      <c r="G206" s="26">
        <f>Hoja1!G203</f>
        <v>0</v>
      </c>
      <c r="H206" s="26">
        <f>Hoja1!H203</f>
        <v>0</v>
      </c>
      <c r="I206">
        <f>Hoja1!I203</f>
        <v>0</v>
      </c>
      <c r="J206" t="e">
        <f>VLOOKUP(Hoja1!J203,Data!$G$1:$H$501,2,0)</f>
        <v>#N/A</v>
      </c>
      <c r="K206" s="21" t="e">
        <f>IF(Hoja1!M203=2,Hoja1!K203,0)</f>
        <v>#N/A</v>
      </c>
      <c r="L206" t="e">
        <f>IF(Hoja1!M203=2,Hoja1!L203:$N204,0)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IF(Hoja1!M204=2,Hoja1!A204,0)</f>
        <v>#N/A</v>
      </c>
      <c r="B207" s="26" t="e">
        <f>VLOOKUP(Hoja1!B204,Data!$A$1:$B$500,2,0)</f>
        <v>#N/A</v>
      </c>
      <c r="C207" s="26">
        <f>Hoja1!C204</f>
        <v>0</v>
      </c>
      <c r="D207">
        <f>Hoja1!D204</f>
        <v>0</v>
      </c>
      <c r="E207" s="27" t="e">
        <f>IF(Hoja1!M204=2,Hoja1!E204,0)</f>
        <v>#N/A</v>
      </c>
      <c r="F207" s="26" t="e">
        <f>VLOOKUP(Hoja1!F204,Data!$D$1:$E$5000,2,0)</f>
        <v>#N/A</v>
      </c>
      <c r="G207" s="26">
        <f>Hoja1!G204</f>
        <v>0</v>
      </c>
      <c r="H207" s="26">
        <f>Hoja1!H204</f>
        <v>0</v>
      </c>
      <c r="I207">
        <f>Hoja1!I204</f>
        <v>0</v>
      </c>
      <c r="J207" t="e">
        <f>VLOOKUP(Hoja1!J204,Data!$G$1:$H$501,2,0)</f>
        <v>#N/A</v>
      </c>
      <c r="K207" s="21" t="e">
        <f>IF(Hoja1!M204=2,Hoja1!K204,0)</f>
        <v>#N/A</v>
      </c>
      <c r="L207" t="e">
        <f>IF(Hoja1!M204=2,Hoja1!L204:$N205,0)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IF(Hoja1!M205=2,Hoja1!A205,0)</f>
        <v>#N/A</v>
      </c>
      <c r="B208" s="26" t="e">
        <f>VLOOKUP(Hoja1!B205,Data!$A$1:$B$500,2,0)</f>
        <v>#N/A</v>
      </c>
      <c r="C208" s="26">
        <f>Hoja1!C205</f>
        <v>0</v>
      </c>
      <c r="D208">
        <f>Hoja1!D205</f>
        <v>0</v>
      </c>
      <c r="E208" s="27" t="e">
        <f>IF(Hoja1!M205=2,Hoja1!E205,0)</f>
        <v>#N/A</v>
      </c>
      <c r="F208" s="26" t="e">
        <f>VLOOKUP(Hoja1!F205,Data!$D$1:$E$5000,2,0)</f>
        <v>#N/A</v>
      </c>
      <c r="G208" s="26">
        <f>Hoja1!G205</f>
        <v>0</v>
      </c>
      <c r="H208" s="26">
        <f>Hoja1!H205</f>
        <v>0</v>
      </c>
      <c r="I208">
        <f>Hoja1!I205</f>
        <v>0</v>
      </c>
      <c r="J208" t="e">
        <f>VLOOKUP(Hoja1!J205,Data!$G$1:$H$501,2,0)</f>
        <v>#N/A</v>
      </c>
      <c r="K208" s="21" t="e">
        <f>IF(Hoja1!M205=2,Hoja1!K205,0)</f>
        <v>#N/A</v>
      </c>
      <c r="L208" t="e">
        <f>IF(Hoja1!M205=2,Hoja1!L205:$N206,0)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IF(Hoja1!M206=2,Hoja1!A206,0)</f>
        <v>#N/A</v>
      </c>
      <c r="B209" s="26" t="e">
        <f>VLOOKUP(Hoja1!B206,Data!$A$1:$B$500,2,0)</f>
        <v>#N/A</v>
      </c>
      <c r="C209" s="26">
        <f>Hoja1!C206</f>
        <v>0</v>
      </c>
      <c r="D209">
        <f>Hoja1!D206</f>
        <v>0</v>
      </c>
      <c r="E209" s="27" t="e">
        <f>IF(Hoja1!M206=2,Hoja1!E206,0)</f>
        <v>#N/A</v>
      </c>
      <c r="F209" s="26" t="e">
        <f>VLOOKUP(Hoja1!F206,Data!$D$1:$E$5000,2,0)</f>
        <v>#N/A</v>
      </c>
      <c r="G209" s="26">
        <f>Hoja1!G206</f>
        <v>0</v>
      </c>
      <c r="H209" s="26">
        <f>Hoja1!H206</f>
        <v>0</v>
      </c>
      <c r="I209">
        <f>Hoja1!I206</f>
        <v>0</v>
      </c>
      <c r="J209" t="e">
        <f>VLOOKUP(Hoja1!J206,Data!$G$1:$H$501,2,0)</f>
        <v>#N/A</v>
      </c>
      <c r="K209" s="21" t="e">
        <f>IF(Hoja1!M206=2,Hoja1!K206,0)</f>
        <v>#N/A</v>
      </c>
      <c r="L209" t="e">
        <f>IF(Hoja1!M206=2,Hoja1!L206:$N207,0)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IF(Hoja1!M207=2,Hoja1!A207,0)</f>
        <v>#N/A</v>
      </c>
      <c r="B210" s="26" t="e">
        <f>VLOOKUP(Hoja1!B207,Data!$A$1:$B$500,2,0)</f>
        <v>#N/A</v>
      </c>
      <c r="C210" s="26">
        <f>Hoja1!C207</f>
        <v>0</v>
      </c>
      <c r="D210">
        <f>Hoja1!D207</f>
        <v>0</v>
      </c>
      <c r="E210" s="27" t="e">
        <f>IF(Hoja1!M207=2,Hoja1!E207,0)</f>
        <v>#N/A</v>
      </c>
      <c r="F210" s="26" t="e">
        <f>VLOOKUP(Hoja1!F207,Data!$D$1:$E$5000,2,0)</f>
        <v>#N/A</v>
      </c>
      <c r="G210" s="26">
        <f>Hoja1!G207</f>
        <v>0</v>
      </c>
      <c r="H210" s="26">
        <f>Hoja1!H207</f>
        <v>0</v>
      </c>
      <c r="I210">
        <f>Hoja1!I207</f>
        <v>0</v>
      </c>
      <c r="J210" t="e">
        <f>VLOOKUP(Hoja1!J207,Data!$G$1:$H$501,2,0)</f>
        <v>#N/A</v>
      </c>
      <c r="K210" s="21" t="e">
        <f>IF(Hoja1!M207=2,Hoja1!K207,0)</f>
        <v>#N/A</v>
      </c>
      <c r="L210" t="e">
        <f>IF(Hoja1!M207=2,Hoja1!L207:$N208,0)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IF(Hoja1!M208=2,Hoja1!A208,0)</f>
        <v>#N/A</v>
      </c>
      <c r="B211" s="26" t="e">
        <f>VLOOKUP(Hoja1!B208,Data!$A$1:$B$500,2,0)</f>
        <v>#N/A</v>
      </c>
      <c r="C211" s="26">
        <f>Hoja1!C208</f>
        <v>0</v>
      </c>
      <c r="D211">
        <f>Hoja1!D208</f>
        <v>0</v>
      </c>
      <c r="E211" s="27" t="e">
        <f>IF(Hoja1!M208=2,Hoja1!E208,0)</f>
        <v>#N/A</v>
      </c>
      <c r="F211" s="26" t="e">
        <f>VLOOKUP(Hoja1!F208,Data!$D$1:$E$5000,2,0)</f>
        <v>#N/A</v>
      </c>
      <c r="G211" s="26">
        <f>Hoja1!G208</f>
        <v>0</v>
      </c>
      <c r="H211" s="26">
        <f>Hoja1!H208</f>
        <v>0</v>
      </c>
      <c r="I211">
        <f>Hoja1!I208</f>
        <v>0</v>
      </c>
      <c r="J211" t="e">
        <f>VLOOKUP(Hoja1!J208,Data!$G$1:$H$501,2,0)</f>
        <v>#N/A</v>
      </c>
      <c r="K211" s="21" t="e">
        <f>IF(Hoja1!M208=2,Hoja1!K208,0)</f>
        <v>#N/A</v>
      </c>
      <c r="L211" t="e">
        <f>IF(Hoja1!M208=2,Hoja1!L208:$N209,0)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IF(Hoja1!M209=2,Hoja1!A209,0)</f>
        <v>#N/A</v>
      </c>
      <c r="B212" s="26" t="e">
        <f>VLOOKUP(Hoja1!B209,Data!$A$1:$B$500,2,0)</f>
        <v>#N/A</v>
      </c>
      <c r="C212" s="26">
        <f>Hoja1!C209</f>
        <v>0</v>
      </c>
      <c r="D212">
        <f>Hoja1!D209</f>
        <v>0</v>
      </c>
      <c r="E212" s="27" t="e">
        <f>IF(Hoja1!M209=2,Hoja1!E209,0)</f>
        <v>#N/A</v>
      </c>
      <c r="F212" s="26" t="e">
        <f>VLOOKUP(Hoja1!F209,Data!$D$1:$E$5000,2,0)</f>
        <v>#N/A</v>
      </c>
      <c r="G212" s="26">
        <f>Hoja1!G209</f>
        <v>0</v>
      </c>
      <c r="H212" s="26">
        <f>Hoja1!H209</f>
        <v>0</v>
      </c>
      <c r="I212">
        <f>Hoja1!I209</f>
        <v>0</v>
      </c>
      <c r="J212" t="e">
        <f>VLOOKUP(Hoja1!J209,Data!$G$1:$H$501,2,0)</f>
        <v>#N/A</v>
      </c>
      <c r="K212" s="21" t="e">
        <f>IF(Hoja1!M209=2,Hoja1!K209,0)</f>
        <v>#N/A</v>
      </c>
      <c r="L212" t="e">
        <f>IF(Hoja1!M209=2,Hoja1!L209:$N210,0)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IF(Hoja1!M210=2,Hoja1!A210,0)</f>
        <v>#N/A</v>
      </c>
      <c r="B213" s="26" t="e">
        <f>VLOOKUP(Hoja1!B210,Data!$A$1:$B$500,2,0)</f>
        <v>#N/A</v>
      </c>
      <c r="C213" s="26">
        <f>Hoja1!C210</f>
        <v>0</v>
      </c>
      <c r="D213">
        <f>Hoja1!D210</f>
        <v>0</v>
      </c>
      <c r="E213" s="27" t="e">
        <f>IF(Hoja1!M210=2,Hoja1!E210,0)</f>
        <v>#N/A</v>
      </c>
      <c r="F213" s="26" t="e">
        <f>VLOOKUP(Hoja1!F210,Data!$D$1:$E$5000,2,0)</f>
        <v>#N/A</v>
      </c>
      <c r="G213" s="26">
        <f>Hoja1!G210</f>
        <v>0</v>
      </c>
      <c r="H213" s="26">
        <f>Hoja1!H210</f>
        <v>0</v>
      </c>
      <c r="I213">
        <f>Hoja1!I210</f>
        <v>0</v>
      </c>
      <c r="J213" t="e">
        <f>VLOOKUP(Hoja1!J210,Data!$G$1:$H$501,2,0)</f>
        <v>#N/A</v>
      </c>
      <c r="K213" s="21" t="e">
        <f>IF(Hoja1!M210=2,Hoja1!K210,0)</f>
        <v>#N/A</v>
      </c>
      <c r="L213" t="e">
        <f>IF(Hoja1!M210=2,Hoja1!L210:$N211,0)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IF(Hoja1!M211=2,Hoja1!A211,0)</f>
        <v>#N/A</v>
      </c>
      <c r="B214" s="26" t="e">
        <f>VLOOKUP(Hoja1!B211,Data!$A$1:$B$500,2,0)</f>
        <v>#N/A</v>
      </c>
      <c r="C214" s="26">
        <f>Hoja1!C211</f>
        <v>0</v>
      </c>
      <c r="D214">
        <f>Hoja1!D211</f>
        <v>0</v>
      </c>
      <c r="E214" s="27" t="e">
        <f>IF(Hoja1!M211=2,Hoja1!E211,0)</f>
        <v>#N/A</v>
      </c>
      <c r="F214" s="26" t="e">
        <f>VLOOKUP(Hoja1!F211,Data!$D$1:$E$5000,2,0)</f>
        <v>#N/A</v>
      </c>
      <c r="G214" s="26">
        <f>Hoja1!G211</f>
        <v>0</v>
      </c>
      <c r="H214" s="26">
        <f>Hoja1!H211</f>
        <v>0</v>
      </c>
      <c r="I214">
        <f>Hoja1!I211</f>
        <v>0</v>
      </c>
      <c r="J214" t="e">
        <f>VLOOKUP(Hoja1!J211,Data!$G$1:$H$501,2,0)</f>
        <v>#N/A</v>
      </c>
      <c r="K214" s="21" t="e">
        <f>IF(Hoja1!M211=2,Hoja1!K211,0)</f>
        <v>#N/A</v>
      </c>
      <c r="L214" t="e">
        <f>IF(Hoja1!M211=2,Hoja1!L211:$N212,0)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IF(Hoja1!M212=2,Hoja1!A212,0)</f>
        <v>#N/A</v>
      </c>
      <c r="B215" s="26" t="e">
        <f>VLOOKUP(Hoja1!B212,Data!$A$1:$B$500,2,0)</f>
        <v>#N/A</v>
      </c>
      <c r="C215" s="26">
        <f>Hoja1!C212</f>
        <v>0</v>
      </c>
      <c r="D215">
        <f>Hoja1!D212</f>
        <v>0</v>
      </c>
      <c r="E215" s="27" t="e">
        <f>IF(Hoja1!M212=2,Hoja1!E212,0)</f>
        <v>#N/A</v>
      </c>
      <c r="F215" s="26" t="e">
        <f>VLOOKUP(Hoja1!F212,Data!$D$1:$E$5000,2,0)</f>
        <v>#N/A</v>
      </c>
      <c r="G215" s="26">
        <f>Hoja1!G212</f>
        <v>0</v>
      </c>
      <c r="H215" s="26">
        <f>Hoja1!H212</f>
        <v>0</v>
      </c>
      <c r="I215">
        <f>Hoja1!I212</f>
        <v>0</v>
      </c>
      <c r="J215" t="e">
        <f>VLOOKUP(Hoja1!J212,Data!$G$1:$H$501,2,0)</f>
        <v>#N/A</v>
      </c>
      <c r="K215" s="21" t="e">
        <f>IF(Hoja1!M212=2,Hoja1!K212,0)</f>
        <v>#N/A</v>
      </c>
      <c r="L215" t="e">
        <f>IF(Hoja1!M212=2,Hoja1!L212:$N213,0)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IF(Hoja1!M213=2,Hoja1!A213,0)</f>
        <v>#N/A</v>
      </c>
      <c r="B216" s="26" t="e">
        <f>VLOOKUP(Hoja1!B213,Data!$A$1:$B$500,2,0)</f>
        <v>#N/A</v>
      </c>
      <c r="C216" s="26">
        <f>Hoja1!C213</f>
        <v>0</v>
      </c>
      <c r="D216">
        <f>Hoja1!D213</f>
        <v>0</v>
      </c>
      <c r="E216" s="27" t="e">
        <f>IF(Hoja1!M213=2,Hoja1!E213,0)</f>
        <v>#N/A</v>
      </c>
      <c r="F216" s="26" t="e">
        <f>VLOOKUP(Hoja1!F213,Data!$D$1:$E$5000,2,0)</f>
        <v>#N/A</v>
      </c>
      <c r="G216" s="26">
        <f>Hoja1!G213</f>
        <v>0</v>
      </c>
      <c r="H216" s="26">
        <f>Hoja1!H213</f>
        <v>0</v>
      </c>
      <c r="I216">
        <f>Hoja1!I213</f>
        <v>0</v>
      </c>
      <c r="J216" t="e">
        <f>VLOOKUP(Hoja1!J213,Data!$G$1:$H$501,2,0)</f>
        <v>#N/A</v>
      </c>
      <c r="K216" s="21" t="e">
        <f>IF(Hoja1!M213=2,Hoja1!K213,0)</f>
        <v>#N/A</v>
      </c>
      <c r="L216" t="e">
        <f>IF(Hoja1!M213=2,Hoja1!L213:$N214,0)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IF(Hoja1!M214=2,Hoja1!A214,0)</f>
        <v>#N/A</v>
      </c>
      <c r="B217" s="26" t="e">
        <f>VLOOKUP(Hoja1!B214,Data!$A$1:$B$500,2,0)</f>
        <v>#N/A</v>
      </c>
      <c r="C217" s="26">
        <f>Hoja1!C214</f>
        <v>0</v>
      </c>
      <c r="D217">
        <f>Hoja1!D214</f>
        <v>0</v>
      </c>
      <c r="E217" s="27" t="e">
        <f>IF(Hoja1!M214=2,Hoja1!E214,0)</f>
        <v>#N/A</v>
      </c>
      <c r="F217" s="26" t="e">
        <f>VLOOKUP(Hoja1!F214,Data!$D$1:$E$5000,2,0)</f>
        <v>#N/A</v>
      </c>
      <c r="G217" s="26">
        <f>Hoja1!G214</f>
        <v>0</v>
      </c>
      <c r="H217" s="26">
        <f>Hoja1!H214</f>
        <v>0</v>
      </c>
      <c r="I217">
        <f>Hoja1!I214</f>
        <v>0</v>
      </c>
      <c r="J217" t="e">
        <f>VLOOKUP(Hoja1!J214,Data!$G$1:$H$501,2,0)</f>
        <v>#N/A</v>
      </c>
      <c r="K217" s="21" t="e">
        <f>IF(Hoja1!M214=2,Hoja1!K214,0)</f>
        <v>#N/A</v>
      </c>
      <c r="L217" t="e">
        <f>IF(Hoja1!M214=2,Hoja1!L214:$N215,0)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IF(Hoja1!M215=2,Hoja1!A215,0)</f>
        <v>#N/A</v>
      </c>
      <c r="B218" s="26" t="e">
        <f>VLOOKUP(Hoja1!B215,Data!$A$1:$B$500,2,0)</f>
        <v>#N/A</v>
      </c>
      <c r="C218" s="26">
        <f>Hoja1!C215</f>
        <v>0</v>
      </c>
      <c r="D218">
        <f>Hoja1!D215</f>
        <v>0</v>
      </c>
      <c r="E218" s="27" t="e">
        <f>IF(Hoja1!M215=2,Hoja1!E215,0)</f>
        <v>#N/A</v>
      </c>
      <c r="F218" s="26" t="e">
        <f>VLOOKUP(Hoja1!F215,Data!$D$1:$E$5000,2,0)</f>
        <v>#N/A</v>
      </c>
      <c r="G218" s="26">
        <f>Hoja1!G215</f>
        <v>0</v>
      </c>
      <c r="H218" s="26">
        <f>Hoja1!H215</f>
        <v>0</v>
      </c>
      <c r="I218">
        <f>Hoja1!I215</f>
        <v>0</v>
      </c>
      <c r="J218" t="e">
        <f>VLOOKUP(Hoja1!J215,Data!$G$1:$H$501,2,0)</f>
        <v>#N/A</v>
      </c>
      <c r="K218" s="21" t="e">
        <f>IF(Hoja1!M215=2,Hoja1!K215,0)</f>
        <v>#N/A</v>
      </c>
      <c r="L218" t="e">
        <f>IF(Hoja1!M215=2,Hoja1!L215:$N216,0)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IF(Hoja1!M216=2,Hoja1!A216,0)</f>
        <v>#N/A</v>
      </c>
      <c r="B219" s="26" t="e">
        <f>VLOOKUP(Hoja1!B216,Data!$A$1:$B$500,2,0)</f>
        <v>#N/A</v>
      </c>
      <c r="C219" s="26">
        <f>Hoja1!C216</f>
        <v>0</v>
      </c>
      <c r="D219">
        <f>Hoja1!D216</f>
        <v>0</v>
      </c>
      <c r="E219" s="27" t="e">
        <f>IF(Hoja1!M216=2,Hoja1!E216,0)</f>
        <v>#N/A</v>
      </c>
      <c r="F219" s="26" t="e">
        <f>VLOOKUP(Hoja1!F216,Data!$D$1:$E$5000,2,0)</f>
        <v>#N/A</v>
      </c>
      <c r="G219" s="26">
        <f>Hoja1!G216</f>
        <v>0</v>
      </c>
      <c r="H219" s="26">
        <f>Hoja1!H216</f>
        <v>0</v>
      </c>
      <c r="I219">
        <f>Hoja1!I216</f>
        <v>0</v>
      </c>
      <c r="J219" t="e">
        <f>VLOOKUP(Hoja1!J216,Data!$G$1:$H$501,2,0)</f>
        <v>#N/A</v>
      </c>
      <c r="K219" s="21" t="e">
        <f>IF(Hoja1!M216=2,Hoja1!K216,0)</f>
        <v>#N/A</v>
      </c>
      <c r="L219" t="e">
        <f>IF(Hoja1!M216=2,Hoja1!L216:$N217,0)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IF(Hoja1!M217=2,Hoja1!A217,0)</f>
        <v>#N/A</v>
      </c>
      <c r="B220" s="26" t="e">
        <f>VLOOKUP(Hoja1!B217,Data!$A$1:$B$500,2,0)</f>
        <v>#N/A</v>
      </c>
      <c r="C220" s="26">
        <f>Hoja1!C217</f>
        <v>0</v>
      </c>
      <c r="D220">
        <f>Hoja1!D217</f>
        <v>0</v>
      </c>
      <c r="E220" s="27" t="e">
        <f>IF(Hoja1!M217=2,Hoja1!E217,0)</f>
        <v>#N/A</v>
      </c>
      <c r="F220" s="26" t="e">
        <f>VLOOKUP(Hoja1!F217,Data!$D$1:$E$5000,2,0)</f>
        <v>#N/A</v>
      </c>
      <c r="G220" s="26">
        <f>Hoja1!G217</f>
        <v>0</v>
      </c>
      <c r="H220" s="26">
        <f>Hoja1!H217</f>
        <v>0</v>
      </c>
      <c r="I220">
        <f>Hoja1!I217</f>
        <v>0</v>
      </c>
      <c r="J220" t="e">
        <f>VLOOKUP(Hoja1!J217,Data!$G$1:$H$501,2,0)</f>
        <v>#N/A</v>
      </c>
      <c r="K220" s="21" t="e">
        <f>IF(Hoja1!M217=2,Hoja1!K217,0)</f>
        <v>#N/A</v>
      </c>
      <c r="L220" t="e">
        <f>IF(Hoja1!M217=2,Hoja1!L217:$N218,0)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IF(Hoja1!M218=2,Hoja1!A218,0)</f>
        <v>#N/A</v>
      </c>
      <c r="B221" s="26" t="e">
        <f>VLOOKUP(Hoja1!B218,Data!$A$1:$B$500,2,0)</f>
        <v>#N/A</v>
      </c>
      <c r="C221" s="26">
        <f>Hoja1!C218</f>
        <v>0</v>
      </c>
      <c r="D221">
        <f>Hoja1!D218</f>
        <v>0</v>
      </c>
      <c r="E221" s="27" t="e">
        <f>IF(Hoja1!M218=2,Hoja1!E218,0)</f>
        <v>#N/A</v>
      </c>
      <c r="F221" s="26" t="e">
        <f>VLOOKUP(Hoja1!F218,Data!$D$1:$E$5000,2,0)</f>
        <v>#N/A</v>
      </c>
      <c r="G221" s="26">
        <f>Hoja1!G218</f>
        <v>0</v>
      </c>
      <c r="H221" s="26">
        <f>Hoja1!H218</f>
        <v>0</v>
      </c>
      <c r="I221">
        <f>Hoja1!I218</f>
        <v>0</v>
      </c>
      <c r="J221" t="e">
        <f>VLOOKUP(Hoja1!J218,Data!$G$1:$H$501,2,0)</f>
        <v>#N/A</v>
      </c>
      <c r="K221" s="21" t="e">
        <f>IF(Hoja1!M218=2,Hoja1!K218,0)</f>
        <v>#N/A</v>
      </c>
      <c r="L221" t="e">
        <f>IF(Hoja1!M218=2,Hoja1!L218:$N219,0)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IF(Hoja1!M219=2,Hoja1!A219,0)</f>
        <v>#N/A</v>
      </c>
      <c r="B222" s="26" t="e">
        <f>VLOOKUP(Hoja1!B219,Data!$A$1:$B$500,2,0)</f>
        <v>#N/A</v>
      </c>
      <c r="C222" s="26">
        <f>Hoja1!C219</f>
        <v>0</v>
      </c>
      <c r="D222">
        <f>Hoja1!D219</f>
        <v>0</v>
      </c>
      <c r="E222" s="27" t="e">
        <f>IF(Hoja1!M219=2,Hoja1!E219,0)</f>
        <v>#N/A</v>
      </c>
      <c r="F222" s="26" t="e">
        <f>VLOOKUP(Hoja1!F219,Data!$D$1:$E$5000,2,0)</f>
        <v>#N/A</v>
      </c>
      <c r="G222" s="26">
        <f>Hoja1!G219</f>
        <v>0</v>
      </c>
      <c r="H222" s="26">
        <f>Hoja1!H219</f>
        <v>0</v>
      </c>
      <c r="I222">
        <f>Hoja1!I219</f>
        <v>0</v>
      </c>
      <c r="J222" t="e">
        <f>VLOOKUP(Hoja1!J219,Data!$G$1:$H$501,2,0)</f>
        <v>#N/A</v>
      </c>
      <c r="K222" s="21" t="e">
        <f>IF(Hoja1!M219=2,Hoja1!K219,0)</f>
        <v>#N/A</v>
      </c>
      <c r="L222" t="e">
        <f>IF(Hoja1!M219=2,Hoja1!L219:$N220,0)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IF(Hoja1!M220=2,Hoja1!A220,0)</f>
        <v>#N/A</v>
      </c>
      <c r="B223" s="26" t="e">
        <f>VLOOKUP(Hoja1!B220,Data!$A$1:$B$500,2,0)</f>
        <v>#N/A</v>
      </c>
      <c r="C223" s="26">
        <f>Hoja1!C220</f>
        <v>0</v>
      </c>
      <c r="D223">
        <f>Hoja1!D220</f>
        <v>0</v>
      </c>
      <c r="E223" s="27" t="e">
        <f>IF(Hoja1!M220=2,Hoja1!E220,0)</f>
        <v>#N/A</v>
      </c>
      <c r="F223" s="26" t="e">
        <f>VLOOKUP(Hoja1!F220,Data!$D$1:$E$5000,2,0)</f>
        <v>#N/A</v>
      </c>
      <c r="G223" s="26">
        <f>Hoja1!G220</f>
        <v>0</v>
      </c>
      <c r="H223" s="26">
        <f>Hoja1!H220</f>
        <v>0</v>
      </c>
      <c r="I223">
        <f>Hoja1!I220</f>
        <v>0</v>
      </c>
      <c r="J223" t="e">
        <f>VLOOKUP(Hoja1!J220,Data!$G$1:$H$501,2,0)</f>
        <v>#N/A</v>
      </c>
      <c r="K223" s="21" t="e">
        <f>IF(Hoja1!M220=2,Hoja1!K220,0)</f>
        <v>#N/A</v>
      </c>
      <c r="L223" t="e">
        <f>IF(Hoja1!M220=2,Hoja1!L220:$N221,0)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IF(Hoja1!M221=2,Hoja1!A221,0)</f>
        <v>#N/A</v>
      </c>
      <c r="B224" s="26" t="e">
        <f>VLOOKUP(Hoja1!B221,Data!$A$1:$B$500,2,0)</f>
        <v>#N/A</v>
      </c>
      <c r="C224" s="26">
        <f>Hoja1!C221</f>
        <v>0</v>
      </c>
      <c r="D224">
        <f>Hoja1!D221</f>
        <v>0</v>
      </c>
      <c r="E224" s="27" t="e">
        <f>IF(Hoja1!M221=2,Hoja1!E221,0)</f>
        <v>#N/A</v>
      </c>
      <c r="F224" s="26" t="e">
        <f>VLOOKUP(Hoja1!F221,Data!$D$1:$E$5000,2,0)</f>
        <v>#N/A</v>
      </c>
      <c r="G224" s="26">
        <f>Hoja1!G221</f>
        <v>0</v>
      </c>
      <c r="H224" s="26">
        <f>Hoja1!H221</f>
        <v>0</v>
      </c>
      <c r="I224">
        <f>Hoja1!I221</f>
        <v>0</v>
      </c>
      <c r="J224" t="e">
        <f>VLOOKUP(Hoja1!J221,Data!$G$1:$H$501,2,0)</f>
        <v>#N/A</v>
      </c>
      <c r="K224" s="21" t="e">
        <f>IF(Hoja1!M221=2,Hoja1!K221,0)</f>
        <v>#N/A</v>
      </c>
      <c r="L224" t="e">
        <f>IF(Hoja1!M221=2,Hoja1!L221:$N222,0)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IF(Hoja1!M222=2,Hoja1!A222,0)</f>
        <v>#N/A</v>
      </c>
      <c r="B225" s="26" t="e">
        <f>VLOOKUP(Hoja1!B222,Data!$A$1:$B$500,2,0)</f>
        <v>#N/A</v>
      </c>
      <c r="C225" s="26">
        <f>Hoja1!C222</f>
        <v>0</v>
      </c>
      <c r="D225">
        <f>Hoja1!D222</f>
        <v>0</v>
      </c>
      <c r="E225" s="27" t="e">
        <f>IF(Hoja1!M222=2,Hoja1!E222,0)</f>
        <v>#N/A</v>
      </c>
      <c r="F225" s="26" t="e">
        <f>VLOOKUP(Hoja1!F222,Data!$D$1:$E$5000,2,0)</f>
        <v>#N/A</v>
      </c>
      <c r="G225" s="26">
        <f>Hoja1!G222</f>
        <v>0</v>
      </c>
      <c r="H225" s="26">
        <f>Hoja1!H222</f>
        <v>0</v>
      </c>
      <c r="I225">
        <f>Hoja1!I222</f>
        <v>0</v>
      </c>
      <c r="J225" t="e">
        <f>VLOOKUP(Hoja1!J222,Data!$G$1:$H$501,2,0)</f>
        <v>#N/A</v>
      </c>
      <c r="K225" s="21" t="e">
        <f>IF(Hoja1!M222=2,Hoja1!K222,0)</f>
        <v>#N/A</v>
      </c>
      <c r="L225" t="e">
        <f>IF(Hoja1!M222=2,Hoja1!L222:$N223,0)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IF(Hoja1!M223=2,Hoja1!A223,0)</f>
        <v>#N/A</v>
      </c>
      <c r="B226" s="26" t="e">
        <f>VLOOKUP(Hoja1!B223,Data!$A$1:$B$500,2,0)</f>
        <v>#N/A</v>
      </c>
      <c r="C226" s="26">
        <f>Hoja1!C223</f>
        <v>0</v>
      </c>
      <c r="D226">
        <f>Hoja1!D223</f>
        <v>0</v>
      </c>
      <c r="E226" s="27" t="e">
        <f>IF(Hoja1!M223=2,Hoja1!E223,0)</f>
        <v>#N/A</v>
      </c>
      <c r="F226" s="26" t="e">
        <f>VLOOKUP(Hoja1!F223,Data!$D$1:$E$5000,2,0)</f>
        <v>#N/A</v>
      </c>
      <c r="G226" s="26">
        <f>Hoja1!G223</f>
        <v>0</v>
      </c>
      <c r="H226" s="26">
        <f>Hoja1!H223</f>
        <v>0</v>
      </c>
      <c r="I226">
        <f>Hoja1!I223</f>
        <v>0</v>
      </c>
      <c r="J226" t="e">
        <f>VLOOKUP(Hoja1!J223,Data!$G$1:$H$501,2,0)</f>
        <v>#N/A</v>
      </c>
      <c r="K226" s="21" t="e">
        <f>IF(Hoja1!M223=2,Hoja1!K223,0)</f>
        <v>#N/A</v>
      </c>
      <c r="L226" t="e">
        <f>IF(Hoja1!M223=2,Hoja1!L223:$N224,0)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IF(Hoja1!M224=2,Hoja1!A224,0)</f>
        <v>#N/A</v>
      </c>
      <c r="B227" s="26" t="e">
        <f>VLOOKUP(Hoja1!B224,Data!$A$1:$B$500,2,0)</f>
        <v>#N/A</v>
      </c>
      <c r="C227" s="26">
        <f>Hoja1!C224</f>
        <v>0</v>
      </c>
      <c r="D227">
        <f>Hoja1!D224</f>
        <v>0</v>
      </c>
      <c r="E227" s="27" t="e">
        <f>IF(Hoja1!M224=2,Hoja1!E224,0)</f>
        <v>#N/A</v>
      </c>
      <c r="F227" s="26" t="e">
        <f>VLOOKUP(Hoja1!F224,Data!$D$1:$E$5000,2,0)</f>
        <v>#N/A</v>
      </c>
      <c r="G227" s="26">
        <f>Hoja1!G224</f>
        <v>0</v>
      </c>
      <c r="H227" s="26">
        <f>Hoja1!H224</f>
        <v>0</v>
      </c>
      <c r="I227">
        <f>Hoja1!I224</f>
        <v>0</v>
      </c>
      <c r="J227" t="e">
        <f>VLOOKUP(Hoja1!J224,Data!$G$1:$H$501,2,0)</f>
        <v>#N/A</v>
      </c>
      <c r="K227" s="21" t="e">
        <f>IF(Hoja1!M224=2,Hoja1!K224,0)</f>
        <v>#N/A</v>
      </c>
      <c r="L227" t="e">
        <f>IF(Hoja1!M224=2,Hoja1!L224:$N225,0)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IF(Hoja1!M225=2,Hoja1!A225,0)</f>
        <v>#N/A</v>
      </c>
      <c r="B228" s="26" t="e">
        <f>VLOOKUP(Hoja1!B225,Data!$A$1:$B$500,2,0)</f>
        <v>#N/A</v>
      </c>
      <c r="C228" s="26">
        <f>Hoja1!C225</f>
        <v>0</v>
      </c>
      <c r="D228">
        <f>Hoja1!D225</f>
        <v>0</v>
      </c>
      <c r="E228" s="27" t="e">
        <f>IF(Hoja1!M225=2,Hoja1!E225,0)</f>
        <v>#N/A</v>
      </c>
      <c r="F228" s="26" t="e">
        <f>VLOOKUP(Hoja1!F225,Data!$D$1:$E$5000,2,0)</f>
        <v>#N/A</v>
      </c>
      <c r="G228" s="26">
        <f>Hoja1!G225</f>
        <v>0</v>
      </c>
      <c r="H228" s="26">
        <f>Hoja1!H225</f>
        <v>0</v>
      </c>
      <c r="I228">
        <f>Hoja1!I225</f>
        <v>0</v>
      </c>
      <c r="J228" t="e">
        <f>VLOOKUP(Hoja1!J225,Data!$G$1:$H$501,2,0)</f>
        <v>#N/A</v>
      </c>
      <c r="K228" s="21" t="e">
        <f>IF(Hoja1!M225=2,Hoja1!K225,0)</f>
        <v>#N/A</v>
      </c>
      <c r="L228" t="e">
        <f>IF(Hoja1!M225=2,Hoja1!L225:$N226,0)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IF(Hoja1!M226=2,Hoja1!A226,0)</f>
        <v>#N/A</v>
      </c>
      <c r="B229" s="26" t="e">
        <f>VLOOKUP(Hoja1!B226,Data!$A$1:$B$500,2,0)</f>
        <v>#N/A</v>
      </c>
      <c r="C229" s="26">
        <f>Hoja1!C226</f>
        <v>0</v>
      </c>
      <c r="D229">
        <f>Hoja1!D226</f>
        <v>0</v>
      </c>
      <c r="E229" s="27" t="e">
        <f>IF(Hoja1!M226=2,Hoja1!E226,0)</f>
        <v>#N/A</v>
      </c>
      <c r="F229" s="26" t="e">
        <f>VLOOKUP(Hoja1!F226,Data!$D$1:$E$5000,2,0)</f>
        <v>#N/A</v>
      </c>
      <c r="G229" s="26">
        <f>Hoja1!G226</f>
        <v>0</v>
      </c>
      <c r="H229" s="26">
        <f>Hoja1!H226</f>
        <v>0</v>
      </c>
      <c r="I229">
        <f>Hoja1!I226</f>
        <v>0</v>
      </c>
      <c r="J229" t="e">
        <f>VLOOKUP(Hoja1!J226,Data!$G$1:$H$501,2,0)</f>
        <v>#N/A</v>
      </c>
      <c r="K229" s="21" t="e">
        <f>IF(Hoja1!M226=2,Hoja1!K226,0)</f>
        <v>#N/A</v>
      </c>
      <c r="L229" t="e">
        <f>IF(Hoja1!M226=2,Hoja1!L226:$N227,0)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IF(Hoja1!M227=2,Hoja1!A227,0)</f>
        <v>#N/A</v>
      </c>
      <c r="B230" s="26" t="e">
        <f>VLOOKUP(Hoja1!B227,Data!$A$1:$B$500,2,0)</f>
        <v>#N/A</v>
      </c>
      <c r="C230" s="26">
        <f>Hoja1!C227</f>
        <v>0</v>
      </c>
      <c r="D230">
        <f>Hoja1!D227</f>
        <v>0</v>
      </c>
      <c r="E230" s="27" t="e">
        <f>IF(Hoja1!M227=2,Hoja1!E227,0)</f>
        <v>#N/A</v>
      </c>
      <c r="F230" s="26" t="e">
        <f>VLOOKUP(Hoja1!F227,Data!$D$1:$E$5000,2,0)</f>
        <v>#N/A</v>
      </c>
      <c r="G230" s="26">
        <f>Hoja1!G227</f>
        <v>0</v>
      </c>
      <c r="H230" s="26">
        <f>Hoja1!H227</f>
        <v>0</v>
      </c>
      <c r="I230">
        <f>Hoja1!I227</f>
        <v>0</v>
      </c>
      <c r="J230" t="e">
        <f>VLOOKUP(Hoja1!J227,Data!$G$1:$H$501,2,0)</f>
        <v>#N/A</v>
      </c>
      <c r="K230" s="21" t="e">
        <f>IF(Hoja1!M227=2,Hoja1!K227,0)</f>
        <v>#N/A</v>
      </c>
      <c r="L230" t="e">
        <f>IF(Hoja1!M227=2,Hoja1!L227:$N228,0)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IF(Hoja1!M228=2,Hoja1!A228,0)</f>
        <v>#N/A</v>
      </c>
      <c r="B231" s="26" t="e">
        <f>VLOOKUP(Hoja1!B228,Data!$A$1:$B$500,2,0)</f>
        <v>#N/A</v>
      </c>
      <c r="C231" s="26">
        <f>Hoja1!C228</f>
        <v>0</v>
      </c>
      <c r="D231">
        <f>Hoja1!D228</f>
        <v>0</v>
      </c>
      <c r="E231" s="27" t="e">
        <f>IF(Hoja1!M228=2,Hoja1!E228,0)</f>
        <v>#N/A</v>
      </c>
      <c r="F231" s="26" t="e">
        <f>VLOOKUP(Hoja1!F228,Data!$D$1:$E$5000,2,0)</f>
        <v>#N/A</v>
      </c>
      <c r="G231" s="26">
        <f>Hoja1!G228</f>
        <v>0</v>
      </c>
      <c r="H231" s="26">
        <f>Hoja1!H228</f>
        <v>0</v>
      </c>
      <c r="I231">
        <f>Hoja1!I228</f>
        <v>0</v>
      </c>
      <c r="J231" t="e">
        <f>VLOOKUP(Hoja1!J228,Data!$G$1:$H$501,2,0)</f>
        <v>#N/A</v>
      </c>
      <c r="K231" s="21" t="e">
        <f>IF(Hoja1!M228=2,Hoja1!K228,0)</f>
        <v>#N/A</v>
      </c>
      <c r="L231" t="e">
        <f>IF(Hoja1!M228=2,Hoja1!L228:$N229,0)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IF(Hoja1!M229=2,Hoja1!A229,0)</f>
        <v>#N/A</v>
      </c>
      <c r="B232" s="26" t="e">
        <f>VLOOKUP(Hoja1!B229,Data!$A$1:$B$500,2,0)</f>
        <v>#N/A</v>
      </c>
      <c r="C232" s="26">
        <f>Hoja1!C229</f>
        <v>0</v>
      </c>
      <c r="D232">
        <f>Hoja1!D229</f>
        <v>0</v>
      </c>
      <c r="E232" s="27" t="e">
        <f>IF(Hoja1!M229=2,Hoja1!E229,0)</f>
        <v>#N/A</v>
      </c>
      <c r="F232" s="26" t="e">
        <f>VLOOKUP(Hoja1!F229,Data!$D$1:$E$5000,2,0)</f>
        <v>#N/A</v>
      </c>
      <c r="G232" s="26">
        <f>Hoja1!G229</f>
        <v>0</v>
      </c>
      <c r="H232" s="26">
        <f>Hoja1!H229</f>
        <v>0</v>
      </c>
      <c r="I232">
        <f>Hoja1!I229</f>
        <v>0</v>
      </c>
      <c r="J232" t="e">
        <f>VLOOKUP(Hoja1!J229,Data!$G$1:$H$501,2,0)</f>
        <v>#N/A</v>
      </c>
      <c r="K232" s="21" t="e">
        <f>IF(Hoja1!M229=2,Hoja1!K229,0)</f>
        <v>#N/A</v>
      </c>
      <c r="L232" t="e">
        <f>IF(Hoja1!M229=2,Hoja1!L229:$N230,0)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IF(Hoja1!M230=2,Hoja1!A230,0)</f>
        <v>#N/A</v>
      </c>
      <c r="B233" s="26" t="e">
        <f>VLOOKUP(Hoja1!B230,Data!$A$1:$B$500,2,0)</f>
        <v>#N/A</v>
      </c>
      <c r="C233" s="26">
        <f>Hoja1!C230</f>
        <v>0</v>
      </c>
      <c r="D233">
        <f>Hoja1!D230</f>
        <v>0</v>
      </c>
      <c r="E233" s="27" t="e">
        <f>IF(Hoja1!M230=2,Hoja1!E230,0)</f>
        <v>#N/A</v>
      </c>
      <c r="F233" s="26" t="e">
        <f>VLOOKUP(Hoja1!F230,Data!$D$1:$E$5000,2,0)</f>
        <v>#N/A</v>
      </c>
      <c r="G233" s="26">
        <f>Hoja1!G230</f>
        <v>0</v>
      </c>
      <c r="H233" s="26">
        <f>Hoja1!H230</f>
        <v>0</v>
      </c>
      <c r="I233">
        <f>Hoja1!I230</f>
        <v>0</v>
      </c>
      <c r="J233" t="e">
        <f>VLOOKUP(Hoja1!J230,Data!$G$1:$H$501,2,0)</f>
        <v>#N/A</v>
      </c>
      <c r="K233" s="21" t="e">
        <f>IF(Hoja1!M230=2,Hoja1!K230,0)</f>
        <v>#N/A</v>
      </c>
      <c r="L233" t="e">
        <f>IF(Hoja1!M230=2,Hoja1!L230:$N231,0)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IF(Hoja1!M231=2,Hoja1!A231,0)</f>
        <v>#N/A</v>
      </c>
      <c r="B234" s="26" t="e">
        <f>VLOOKUP(Hoja1!B231,Data!$A$1:$B$500,2,0)</f>
        <v>#N/A</v>
      </c>
      <c r="C234" s="26">
        <f>Hoja1!C231</f>
        <v>0</v>
      </c>
      <c r="D234">
        <f>Hoja1!D231</f>
        <v>0</v>
      </c>
      <c r="E234" s="27" t="e">
        <f>IF(Hoja1!M231=2,Hoja1!E231,0)</f>
        <v>#N/A</v>
      </c>
      <c r="F234" s="26" t="e">
        <f>VLOOKUP(Hoja1!F231,Data!$D$1:$E$5000,2,0)</f>
        <v>#N/A</v>
      </c>
      <c r="G234" s="26">
        <f>Hoja1!G231</f>
        <v>0</v>
      </c>
      <c r="H234" s="26">
        <f>Hoja1!H231</f>
        <v>0</v>
      </c>
      <c r="I234">
        <f>Hoja1!I231</f>
        <v>0</v>
      </c>
      <c r="J234" t="e">
        <f>VLOOKUP(Hoja1!J231,Data!$G$1:$H$501,2,0)</f>
        <v>#N/A</v>
      </c>
      <c r="K234" s="21" t="e">
        <f>IF(Hoja1!M231=2,Hoja1!K231,0)</f>
        <v>#N/A</v>
      </c>
      <c r="L234" t="e">
        <f>IF(Hoja1!M231=2,Hoja1!L231:$N232,0)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IF(Hoja1!M232=2,Hoja1!A232,0)</f>
        <v>#N/A</v>
      </c>
      <c r="B235" s="26" t="e">
        <f>VLOOKUP(Hoja1!B232,Data!$A$1:$B$500,2,0)</f>
        <v>#N/A</v>
      </c>
      <c r="C235" s="26">
        <f>Hoja1!C232</f>
        <v>0</v>
      </c>
      <c r="D235">
        <f>Hoja1!D232</f>
        <v>0</v>
      </c>
      <c r="E235" s="27" t="e">
        <f>IF(Hoja1!M232=2,Hoja1!E232,0)</f>
        <v>#N/A</v>
      </c>
      <c r="F235" s="26" t="e">
        <f>VLOOKUP(Hoja1!F232,Data!$D$1:$E$5000,2,0)</f>
        <v>#N/A</v>
      </c>
      <c r="G235" s="26">
        <f>Hoja1!G232</f>
        <v>0</v>
      </c>
      <c r="H235" s="26">
        <f>Hoja1!H232</f>
        <v>0</v>
      </c>
      <c r="I235">
        <f>Hoja1!I232</f>
        <v>0</v>
      </c>
      <c r="J235" t="e">
        <f>VLOOKUP(Hoja1!J232,Data!$G$1:$H$501,2,0)</f>
        <v>#N/A</v>
      </c>
      <c r="K235" s="21" t="e">
        <f>IF(Hoja1!M232=2,Hoja1!K232,0)</f>
        <v>#N/A</v>
      </c>
      <c r="L235" t="e">
        <f>IF(Hoja1!M232=2,Hoja1!L232:$N233,0)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IF(Hoja1!M233=2,Hoja1!A233,0)</f>
        <v>#N/A</v>
      </c>
      <c r="B236" s="26" t="e">
        <f>VLOOKUP(Hoja1!B233,Data!$A$1:$B$500,2,0)</f>
        <v>#N/A</v>
      </c>
      <c r="C236" s="26">
        <f>Hoja1!C233</f>
        <v>0</v>
      </c>
      <c r="D236">
        <f>Hoja1!D233</f>
        <v>0</v>
      </c>
      <c r="E236" s="27" t="e">
        <f>IF(Hoja1!M233=2,Hoja1!E233,0)</f>
        <v>#N/A</v>
      </c>
      <c r="F236" s="26" t="e">
        <f>VLOOKUP(Hoja1!F233,Data!$D$1:$E$5000,2,0)</f>
        <v>#N/A</v>
      </c>
      <c r="G236" s="26">
        <f>Hoja1!G233</f>
        <v>0</v>
      </c>
      <c r="H236" s="26">
        <f>Hoja1!H233</f>
        <v>0</v>
      </c>
      <c r="I236">
        <f>Hoja1!I233</f>
        <v>0</v>
      </c>
      <c r="J236" t="e">
        <f>VLOOKUP(Hoja1!J233,Data!$G$1:$H$501,2,0)</f>
        <v>#N/A</v>
      </c>
      <c r="K236" s="21" t="e">
        <f>IF(Hoja1!M233=2,Hoja1!K233,0)</f>
        <v>#N/A</v>
      </c>
      <c r="L236" t="e">
        <f>IF(Hoja1!M233=2,Hoja1!L233:$N234,0)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IF(Hoja1!M234=2,Hoja1!A234,0)</f>
        <v>#N/A</v>
      </c>
      <c r="B237" s="26" t="e">
        <f>VLOOKUP(Hoja1!B234,Data!$A$1:$B$500,2,0)</f>
        <v>#N/A</v>
      </c>
      <c r="C237" s="26">
        <f>Hoja1!C234</f>
        <v>0</v>
      </c>
      <c r="D237">
        <f>Hoja1!D234</f>
        <v>0</v>
      </c>
      <c r="E237" s="27" t="e">
        <f>IF(Hoja1!M234=2,Hoja1!E234,0)</f>
        <v>#N/A</v>
      </c>
      <c r="F237" s="26" t="e">
        <f>VLOOKUP(Hoja1!F234,Data!$D$1:$E$5000,2,0)</f>
        <v>#N/A</v>
      </c>
      <c r="G237" s="26">
        <f>Hoja1!G234</f>
        <v>0</v>
      </c>
      <c r="H237" s="26">
        <f>Hoja1!H234</f>
        <v>0</v>
      </c>
      <c r="I237">
        <f>Hoja1!I234</f>
        <v>0</v>
      </c>
      <c r="J237" t="e">
        <f>VLOOKUP(Hoja1!J234,Data!$G$1:$H$501,2,0)</f>
        <v>#N/A</v>
      </c>
      <c r="K237" s="21" t="e">
        <f>IF(Hoja1!M234=2,Hoja1!K234,0)</f>
        <v>#N/A</v>
      </c>
      <c r="L237" t="e">
        <f>IF(Hoja1!M234=2,Hoja1!L234:$N235,0)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IF(Hoja1!M235=2,Hoja1!A235,0)</f>
        <v>#N/A</v>
      </c>
      <c r="B238" s="26" t="e">
        <f>VLOOKUP(Hoja1!B235,Data!$A$1:$B$500,2,0)</f>
        <v>#N/A</v>
      </c>
      <c r="C238" s="26">
        <f>Hoja1!C235</f>
        <v>0</v>
      </c>
      <c r="D238">
        <f>Hoja1!D235</f>
        <v>0</v>
      </c>
      <c r="E238" s="27" t="e">
        <f>IF(Hoja1!M235=2,Hoja1!E235,0)</f>
        <v>#N/A</v>
      </c>
      <c r="F238" s="26" t="e">
        <f>VLOOKUP(Hoja1!F235,Data!$D$1:$E$5000,2,0)</f>
        <v>#N/A</v>
      </c>
      <c r="G238" s="26">
        <f>Hoja1!G235</f>
        <v>0</v>
      </c>
      <c r="H238" s="26">
        <f>Hoja1!H235</f>
        <v>0</v>
      </c>
      <c r="I238">
        <f>Hoja1!I235</f>
        <v>0</v>
      </c>
      <c r="J238" t="e">
        <f>VLOOKUP(Hoja1!J235,Data!$G$1:$H$501,2,0)</f>
        <v>#N/A</v>
      </c>
      <c r="K238" s="21" t="e">
        <f>IF(Hoja1!M235=2,Hoja1!K235,0)</f>
        <v>#N/A</v>
      </c>
      <c r="L238" t="e">
        <f>IF(Hoja1!M235=2,Hoja1!L235:$N236,0)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IF(Hoja1!M236=2,Hoja1!A236,0)</f>
        <v>#N/A</v>
      </c>
      <c r="B239" s="26" t="e">
        <f>VLOOKUP(Hoja1!B236,Data!$A$1:$B$500,2,0)</f>
        <v>#N/A</v>
      </c>
      <c r="C239" s="26">
        <f>Hoja1!C236</f>
        <v>0</v>
      </c>
      <c r="D239">
        <f>Hoja1!D236</f>
        <v>0</v>
      </c>
      <c r="E239" s="27" t="e">
        <f>IF(Hoja1!M236=2,Hoja1!E236,0)</f>
        <v>#N/A</v>
      </c>
      <c r="F239" s="26" t="e">
        <f>VLOOKUP(Hoja1!F236,Data!$D$1:$E$5000,2,0)</f>
        <v>#N/A</v>
      </c>
      <c r="G239" s="26">
        <f>Hoja1!G236</f>
        <v>0</v>
      </c>
      <c r="H239" s="26">
        <f>Hoja1!H236</f>
        <v>0</v>
      </c>
      <c r="I239">
        <f>Hoja1!I236</f>
        <v>0</v>
      </c>
      <c r="J239" t="e">
        <f>VLOOKUP(Hoja1!J236,Data!$G$1:$H$501,2,0)</f>
        <v>#N/A</v>
      </c>
      <c r="K239" s="21" t="e">
        <f>IF(Hoja1!M236=2,Hoja1!K236,0)</f>
        <v>#N/A</v>
      </c>
      <c r="L239" t="e">
        <f>IF(Hoja1!M236=2,Hoja1!L236:$N237,0)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IF(Hoja1!M237=2,Hoja1!A237,0)</f>
        <v>#N/A</v>
      </c>
      <c r="B240" s="26" t="e">
        <f>VLOOKUP(Hoja1!B237,Data!$A$1:$B$500,2,0)</f>
        <v>#N/A</v>
      </c>
      <c r="C240" s="26">
        <f>Hoja1!C237</f>
        <v>0</v>
      </c>
      <c r="D240">
        <f>Hoja1!D237</f>
        <v>0</v>
      </c>
      <c r="E240" s="27" t="e">
        <f>IF(Hoja1!M237=2,Hoja1!E237,0)</f>
        <v>#N/A</v>
      </c>
      <c r="F240" s="26" t="e">
        <f>VLOOKUP(Hoja1!F237,Data!$D$1:$E$5000,2,0)</f>
        <v>#N/A</v>
      </c>
      <c r="G240" s="26">
        <f>Hoja1!G237</f>
        <v>0</v>
      </c>
      <c r="H240" s="26">
        <f>Hoja1!H237</f>
        <v>0</v>
      </c>
      <c r="I240">
        <f>Hoja1!I237</f>
        <v>0</v>
      </c>
      <c r="J240" t="e">
        <f>VLOOKUP(Hoja1!J237,Data!$G$1:$H$501,2,0)</f>
        <v>#N/A</v>
      </c>
      <c r="K240" s="21" t="e">
        <f>IF(Hoja1!M237=2,Hoja1!K237,0)</f>
        <v>#N/A</v>
      </c>
      <c r="L240" t="e">
        <f>IF(Hoja1!M237=2,Hoja1!L237:$N238,0)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IF(Hoja1!M238=2,Hoja1!A238,0)</f>
        <v>#N/A</v>
      </c>
      <c r="B241" s="26" t="e">
        <f>VLOOKUP(Hoja1!B238,Data!$A$1:$B$500,2,0)</f>
        <v>#N/A</v>
      </c>
      <c r="C241" s="26">
        <f>Hoja1!C238</f>
        <v>0</v>
      </c>
      <c r="D241">
        <f>Hoja1!D238</f>
        <v>0</v>
      </c>
      <c r="E241" s="27" t="e">
        <f>IF(Hoja1!M238=2,Hoja1!E238,0)</f>
        <v>#N/A</v>
      </c>
      <c r="F241" s="26" t="e">
        <f>VLOOKUP(Hoja1!F238,Data!$D$1:$E$5000,2,0)</f>
        <v>#N/A</v>
      </c>
      <c r="G241" s="26">
        <f>Hoja1!G238</f>
        <v>0</v>
      </c>
      <c r="H241" s="26">
        <f>Hoja1!H238</f>
        <v>0</v>
      </c>
      <c r="I241">
        <f>Hoja1!I238</f>
        <v>0</v>
      </c>
      <c r="J241" t="e">
        <f>VLOOKUP(Hoja1!J238,Data!$G$1:$H$501,2,0)</f>
        <v>#N/A</v>
      </c>
      <c r="K241" s="21" t="e">
        <f>IF(Hoja1!M238=2,Hoja1!K238,0)</f>
        <v>#N/A</v>
      </c>
      <c r="L241" t="e">
        <f>IF(Hoja1!M238=2,Hoja1!L238:$N239,0)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IF(Hoja1!M239=2,Hoja1!A239,0)</f>
        <v>#N/A</v>
      </c>
      <c r="B242" s="26" t="e">
        <f>VLOOKUP(Hoja1!B239,Data!$A$1:$B$500,2,0)</f>
        <v>#N/A</v>
      </c>
      <c r="C242" s="26">
        <f>Hoja1!C239</f>
        <v>0</v>
      </c>
      <c r="D242">
        <f>Hoja1!D239</f>
        <v>0</v>
      </c>
      <c r="E242" s="27" t="e">
        <f>IF(Hoja1!M239=2,Hoja1!E239,0)</f>
        <v>#N/A</v>
      </c>
      <c r="F242" s="26" t="e">
        <f>VLOOKUP(Hoja1!F239,Data!$D$1:$E$5000,2,0)</f>
        <v>#N/A</v>
      </c>
      <c r="G242" s="26">
        <f>Hoja1!G239</f>
        <v>0</v>
      </c>
      <c r="H242" s="26">
        <f>Hoja1!H239</f>
        <v>0</v>
      </c>
      <c r="I242">
        <f>Hoja1!I239</f>
        <v>0</v>
      </c>
      <c r="J242" t="e">
        <f>VLOOKUP(Hoja1!J239,Data!$G$1:$H$501,2,0)</f>
        <v>#N/A</v>
      </c>
      <c r="K242" s="21" t="e">
        <f>IF(Hoja1!M239=2,Hoja1!K239,0)</f>
        <v>#N/A</v>
      </c>
      <c r="L242" t="e">
        <f>IF(Hoja1!M239=2,Hoja1!L239:$N240,0)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IF(Hoja1!M240=2,Hoja1!A240,0)</f>
        <v>#N/A</v>
      </c>
      <c r="B243" s="26" t="e">
        <f>VLOOKUP(Hoja1!B240,Data!$A$1:$B$500,2,0)</f>
        <v>#N/A</v>
      </c>
      <c r="C243" s="26">
        <f>Hoja1!C240</f>
        <v>0</v>
      </c>
      <c r="D243">
        <f>Hoja1!D240</f>
        <v>0</v>
      </c>
      <c r="E243" s="27" t="e">
        <f>IF(Hoja1!M240=2,Hoja1!E240,0)</f>
        <v>#N/A</v>
      </c>
      <c r="F243" s="26" t="e">
        <f>VLOOKUP(Hoja1!F240,Data!$D$1:$E$5000,2,0)</f>
        <v>#N/A</v>
      </c>
      <c r="G243" s="26">
        <f>Hoja1!G240</f>
        <v>0</v>
      </c>
      <c r="H243" s="26">
        <f>Hoja1!H240</f>
        <v>0</v>
      </c>
      <c r="I243">
        <f>Hoja1!I240</f>
        <v>0</v>
      </c>
      <c r="J243" t="e">
        <f>VLOOKUP(Hoja1!J240,Data!$G$1:$H$501,2,0)</f>
        <v>#N/A</v>
      </c>
      <c r="K243" s="21" t="e">
        <f>IF(Hoja1!M240=2,Hoja1!K240,0)</f>
        <v>#N/A</v>
      </c>
      <c r="L243" t="e">
        <f>IF(Hoja1!M240=2,Hoja1!L240:$N241,0)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IF(Hoja1!M241=2,Hoja1!A241,0)</f>
        <v>#N/A</v>
      </c>
      <c r="B244" s="26" t="e">
        <f>VLOOKUP(Hoja1!B241,Data!$A$1:$B$500,2,0)</f>
        <v>#N/A</v>
      </c>
      <c r="C244" s="26">
        <f>Hoja1!C241</f>
        <v>0</v>
      </c>
      <c r="D244">
        <f>Hoja1!D241</f>
        <v>0</v>
      </c>
      <c r="E244" s="27" t="e">
        <f>IF(Hoja1!M241=2,Hoja1!E241,0)</f>
        <v>#N/A</v>
      </c>
      <c r="F244" s="26" t="e">
        <f>VLOOKUP(Hoja1!F241,Data!$D$1:$E$5000,2,0)</f>
        <v>#N/A</v>
      </c>
      <c r="G244" s="26">
        <f>Hoja1!G241</f>
        <v>0</v>
      </c>
      <c r="H244" s="26">
        <f>Hoja1!H241</f>
        <v>0</v>
      </c>
      <c r="I244">
        <f>Hoja1!I241</f>
        <v>0</v>
      </c>
      <c r="J244" t="e">
        <f>VLOOKUP(Hoja1!J241,Data!$G$1:$H$501,2,0)</f>
        <v>#N/A</v>
      </c>
      <c r="K244" s="21" t="e">
        <f>IF(Hoja1!M241=2,Hoja1!K241,0)</f>
        <v>#N/A</v>
      </c>
      <c r="L244" t="e">
        <f>IF(Hoja1!M241=2,Hoja1!L241:$N242,0)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IF(Hoja1!M242=2,Hoja1!A242,0)</f>
        <v>#N/A</v>
      </c>
      <c r="B245" s="26" t="e">
        <f>VLOOKUP(Hoja1!B242,Data!$A$1:$B$500,2,0)</f>
        <v>#N/A</v>
      </c>
      <c r="C245" s="26">
        <f>Hoja1!C242</f>
        <v>0</v>
      </c>
      <c r="D245">
        <f>Hoja1!D242</f>
        <v>0</v>
      </c>
      <c r="E245" s="27" t="e">
        <f>IF(Hoja1!M242=2,Hoja1!E242,0)</f>
        <v>#N/A</v>
      </c>
      <c r="F245" s="26" t="e">
        <f>VLOOKUP(Hoja1!F242,Data!$D$1:$E$5000,2,0)</f>
        <v>#N/A</v>
      </c>
      <c r="G245" s="26">
        <f>Hoja1!G242</f>
        <v>0</v>
      </c>
      <c r="H245" s="26">
        <f>Hoja1!H242</f>
        <v>0</v>
      </c>
      <c r="I245">
        <f>Hoja1!I242</f>
        <v>0</v>
      </c>
      <c r="J245" t="e">
        <f>VLOOKUP(Hoja1!J242,Data!$G$1:$H$501,2,0)</f>
        <v>#N/A</v>
      </c>
      <c r="K245" s="21" t="e">
        <f>IF(Hoja1!M242=2,Hoja1!K242,0)</f>
        <v>#N/A</v>
      </c>
      <c r="L245" t="e">
        <f>IF(Hoja1!M242=2,Hoja1!L242:$N243,0)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IF(Hoja1!M243=2,Hoja1!A243,0)</f>
        <v>#N/A</v>
      </c>
      <c r="B246" s="26" t="e">
        <f>VLOOKUP(Hoja1!B243,Data!$A$1:$B$500,2,0)</f>
        <v>#N/A</v>
      </c>
      <c r="C246" s="26">
        <f>Hoja1!C243</f>
        <v>0</v>
      </c>
      <c r="D246">
        <f>Hoja1!D243</f>
        <v>0</v>
      </c>
      <c r="E246" s="27" t="e">
        <f>IF(Hoja1!M243=2,Hoja1!E243,0)</f>
        <v>#N/A</v>
      </c>
      <c r="F246" s="26" t="e">
        <f>VLOOKUP(Hoja1!F243,Data!$D$1:$E$5000,2,0)</f>
        <v>#N/A</v>
      </c>
      <c r="G246" s="26">
        <f>Hoja1!G243</f>
        <v>0</v>
      </c>
      <c r="H246" s="26">
        <f>Hoja1!H243</f>
        <v>0</v>
      </c>
      <c r="I246">
        <f>Hoja1!I243</f>
        <v>0</v>
      </c>
      <c r="J246" t="e">
        <f>VLOOKUP(Hoja1!J243,Data!$G$1:$H$501,2,0)</f>
        <v>#N/A</v>
      </c>
      <c r="K246" s="21" t="e">
        <f>IF(Hoja1!M243=2,Hoja1!K243,0)</f>
        <v>#N/A</v>
      </c>
      <c r="L246" t="e">
        <f>IF(Hoja1!M243=2,Hoja1!L243:$N244,0)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IF(Hoja1!M244=2,Hoja1!A244,0)</f>
        <v>#N/A</v>
      </c>
      <c r="B247" s="26" t="e">
        <f>VLOOKUP(Hoja1!B244,Data!$A$1:$B$500,2,0)</f>
        <v>#N/A</v>
      </c>
      <c r="C247" s="26">
        <f>Hoja1!C244</f>
        <v>0</v>
      </c>
      <c r="D247">
        <f>Hoja1!D244</f>
        <v>0</v>
      </c>
      <c r="E247" s="27" t="e">
        <f>IF(Hoja1!M244=2,Hoja1!E244,0)</f>
        <v>#N/A</v>
      </c>
      <c r="F247" s="26" t="e">
        <f>VLOOKUP(Hoja1!F244,Data!$D$1:$E$5000,2,0)</f>
        <v>#N/A</v>
      </c>
      <c r="G247" s="26">
        <f>Hoja1!G244</f>
        <v>0</v>
      </c>
      <c r="H247" s="26">
        <f>Hoja1!H244</f>
        <v>0</v>
      </c>
      <c r="I247">
        <f>Hoja1!I244</f>
        <v>0</v>
      </c>
      <c r="J247" t="e">
        <f>VLOOKUP(Hoja1!J244,Data!$G$1:$H$501,2,0)</f>
        <v>#N/A</v>
      </c>
      <c r="K247" s="21" t="e">
        <f>IF(Hoja1!M244=2,Hoja1!K244,0)</f>
        <v>#N/A</v>
      </c>
      <c r="L247" t="e">
        <f>IF(Hoja1!M244=2,Hoja1!L244:$N245,0)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IF(Hoja1!M245=2,Hoja1!A245,0)</f>
        <v>#N/A</v>
      </c>
      <c r="B248" s="26" t="e">
        <f>VLOOKUP(Hoja1!B245,Data!$A$1:$B$500,2,0)</f>
        <v>#N/A</v>
      </c>
      <c r="C248" s="26">
        <f>Hoja1!C245</f>
        <v>0</v>
      </c>
      <c r="D248">
        <f>Hoja1!D245</f>
        <v>0</v>
      </c>
      <c r="E248" s="27" t="e">
        <f>IF(Hoja1!M245=2,Hoja1!E245,0)</f>
        <v>#N/A</v>
      </c>
      <c r="F248" s="26" t="e">
        <f>VLOOKUP(Hoja1!F245,Data!$D$1:$E$5000,2,0)</f>
        <v>#N/A</v>
      </c>
      <c r="G248" s="26">
        <f>Hoja1!G245</f>
        <v>0</v>
      </c>
      <c r="H248" s="26">
        <f>Hoja1!H245</f>
        <v>0</v>
      </c>
      <c r="I248">
        <f>Hoja1!I245</f>
        <v>0</v>
      </c>
      <c r="J248" t="e">
        <f>VLOOKUP(Hoja1!J245,Data!$G$1:$H$501,2,0)</f>
        <v>#N/A</v>
      </c>
      <c r="K248" s="21" t="e">
        <f>IF(Hoja1!M245=2,Hoja1!K245,0)</f>
        <v>#N/A</v>
      </c>
      <c r="L248" t="e">
        <f>IF(Hoja1!M245=2,Hoja1!L245:$N246,0)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IF(Hoja1!M246=2,Hoja1!A246,0)</f>
        <v>#N/A</v>
      </c>
      <c r="B249" s="26" t="e">
        <f>VLOOKUP(Hoja1!B246,Data!$A$1:$B$500,2,0)</f>
        <v>#N/A</v>
      </c>
      <c r="C249" s="26">
        <f>Hoja1!C246</f>
        <v>0</v>
      </c>
      <c r="D249">
        <f>Hoja1!D246</f>
        <v>0</v>
      </c>
      <c r="E249" s="27" t="e">
        <f>IF(Hoja1!M246=2,Hoja1!E246,0)</f>
        <v>#N/A</v>
      </c>
      <c r="F249" s="26" t="e">
        <f>VLOOKUP(Hoja1!F246,Data!$D$1:$E$5000,2,0)</f>
        <v>#N/A</v>
      </c>
      <c r="G249" s="26">
        <f>Hoja1!G246</f>
        <v>0</v>
      </c>
      <c r="H249" s="26">
        <f>Hoja1!H246</f>
        <v>0</v>
      </c>
      <c r="I249">
        <f>Hoja1!I246</f>
        <v>0</v>
      </c>
      <c r="J249" t="e">
        <f>VLOOKUP(Hoja1!J246,Data!$G$1:$H$501,2,0)</f>
        <v>#N/A</v>
      </c>
      <c r="K249" s="21" t="e">
        <f>IF(Hoja1!M246=2,Hoja1!K246,0)</f>
        <v>#N/A</v>
      </c>
      <c r="L249" t="e">
        <f>IF(Hoja1!M246=2,Hoja1!L246:$N247,0)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IF(Hoja1!M247=2,Hoja1!A247,0)</f>
        <v>#N/A</v>
      </c>
      <c r="B250" s="26" t="e">
        <f>VLOOKUP(Hoja1!B247,Data!$A$1:$B$500,2,0)</f>
        <v>#N/A</v>
      </c>
      <c r="C250" s="26">
        <f>Hoja1!C247</f>
        <v>0</v>
      </c>
      <c r="D250">
        <f>Hoja1!D247</f>
        <v>0</v>
      </c>
      <c r="E250" s="27" t="e">
        <f>IF(Hoja1!M247=2,Hoja1!E247,0)</f>
        <v>#N/A</v>
      </c>
      <c r="F250" s="26" t="e">
        <f>VLOOKUP(Hoja1!F247,Data!$D$1:$E$5000,2,0)</f>
        <v>#N/A</v>
      </c>
      <c r="G250" s="26">
        <f>Hoja1!G247</f>
        <v>0</v>
      </c>
      <c r="H250" s="26">
        <f>Hoja1!H247</f>
        <v>0</v>
      </c>
      <c r="I250">
        <f>Hoja1!I247</f>
        <v>0</v>
      </c>
      <c r="J250" t="e">
        <f>VLOOKUP(Hoja1!J247,Data!$G$1:$H$501,2,0)</f>
        <v>#N/A</v>
      </c>
      <c r="K250" s="21" t="e">
        <f>IF(Hoja1!M247=2,Hoja1!K247,0)</f>
        <v>#N/A</v>
      </c>
      <c r="L250" t="e">
        <f>IF(Hoja1!M247=2,Hoja1!L247:$N248,0)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IF(Hoja1!M248=2,Hoja1!A248,0)</f>
        <v>#N/A</v>
      </c>
      <c r="B251" s="26" t="e">
        <f>VLOOKUP(Hoja1!B248,Data!$A$1:$B$500,2,0)</f>
        <v>#N/A</v>
      </c>
      <c r="C251" s="26">
        <f>Hoja1!C248</f>
        <v>0</v>
      </c>
      <c r="D251">
        <f>Hoja1!D248</f>
        <v>0</v>
      </c>
      <c r="E251" s="27" t="e">
        <f>IF(Hoja1!M248=2,Hoja1!E248,0)</f>
        <v>#N/A</v>
      </c>
      <c r="F251" s="26" t="e">
        <f>VLOOKUP(Hoja1!F248,Data!$D$1:$E$5000,2,0)</f>
        <v>#N/A</v>
      </c>
      <c r="G251" s="26">
        <f>Hoja1!G248</f>
        <v>0</v>
      </c>
      <c r="H251" s="26">
        <f>Hoja1!H248</f>
        <v>0</v>
      </c>
      <c r="I251">
        <f>Hoja1!I248</f>
        <v>0</v>
      </c>
      <c r="J251" t="e">
        <f>VLOOKUP(Hoja1!J248,Data!$G$1:$H$501,2,0)</f>
        <v>#N/A</v>
      </c>
      <c r="K251" s="21" t="e">
        <f>IF(Hoja1!M248=2,Hoja1!K248,0)</f>
        <v>#N/A</v>
      </c>
      <c r="L251" t="e">
        <f>IF(Hoja1!M248=2,Hoja1!L248:$N249,0)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IF(Hoja1!M249=2,Hoja1!A249,0)</f>
        <v>#N/A</v>
      </c>
      <c r="B252" s="26" t="e">
        <f>VLOOKUP(Hoja1!B249,Data!$A$1:$B$500,2,0)</f>
        <v>#N/A</v>
      </c>
      <c r="C252" s="26">
        <f>Hoja1!C249</f>
        <v>0</v>
      </c>
      <c r="D252">
        <f>Hoja1!D249</f>
        <v>0</v>
      </c>
      <c r="E252" s="27" t="e">
        <f>IF(Hoja1!M249=2,Hoja1!E249,0)</f>
        <v>#N/A</v>
      </c>
      <c r="F252" s="26" t="e">
        <f>VLOOKUP(Hoja1!F249,Data!$D$1:$E$5000,2,0)</f>
        <v>#N/A</v>
      </c>
      <c r="G252" s="26">
        <f>Hoja1!G249</f>
        <v>0</v>
      </c>
      <c r="H252" s="26">
        <f>Hoja1!H249</f>
        <v>0</v>
      </c>
      <c r="I252">
        <f>Hoja1!I249</f>
        <v>0</v>
      </c>
      <c r="J252" t="e">
        <f>VLOOKUP(Hoja1!J249,Data!$G$1:$H$501,2,0)</f>
        <v>#N/A</v>
      </c>
      <c r="K252" s="21" t="e">
        <f>IF(Hoja1!M249=2,Hoja1!K249,0)</f>
        <v>#N/A</v>
      </c>
      <c r="L252" t="e">
        <f>IF(Hoja1!M249=2,Hoja1!L249:$N250,0)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IF(Hoja1!M250=2,Hoja1!A250,0)</f>
        <v>#N/A</v>
      </c>
      <c r="B253" s="26" t="e">
        <f>VLOOKUP(Hoja1!B250,Data!$A$1:$B$500,2,0)</f>
        <v>#N/A</v>
      </c>
      <c r="C253" s="26">
        <f>Hoja1!C250</f>
        <v>0</v>
      </c>
      <c r="D253">
        <f>Hoja1!D250</f>
        <v>0</v>
      </c>
      <c r="E253" s="27" t="e">
        <f>IF(Hoja1!M250=2,Hoja1!E250,0)</f>
        <v>#N/A</v>
      </c>
      <c r="F253" s="26" t="e">
        <f>VLOOKUP(Hoja1!F250,Data!$D$1:$E$5000,2,0)</f>
        <v>#N/A</v>
      </c>
      <c r="G253" s="26">
        <f>Hoja1!G250</f>
        <v>0</v>
      </c>
      <c r="H253" s="26">
        <f>Hoja1!H250</f>
        <v>0</v>
      </c>
      <c r="I253">
        <f>Hoja1!I250</f>
        <v>0</v>
      </c>
      <c r="J253" t="e">
        <f>VLOOKUP(Hoja1!J250,Data!$G$1:$H$501,2,0)</f>
        <v>#N/A</v>
      </c>
      <c r="K253" s="21" t="e">
        <f>IF(Hoja1!M250=2,Hoja1!K250,0)</f>
        <v>#N/A</v>
      </c>
      <c r="L253" t="e">
        <f>IF(Hoja1!M250=2,Hoja1!L250:$N251,0)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IF(Hoja1!M251=2,Hoja1!A251,0)</f>
        <v>#N/A</v>
      </c>
      <c r="B254" s="26" t="e">
        <f>VLOOKUP(Hoja1!B251,Data!$A$1:$B$500,2,0)</f>
        <v>#N/A</v>
      </c>
      <c r="C254" s="26">
        <f>Hoja1!C251</f>
        <v>0</v>
      </c>
      <c r="D254">
        <f>Hoja1!D251</f>
        <v>0</v>
      </c>
      <c r="E254" s="27" t="e">
        <f>IF(Hoja1!M251=2,Hoja1!E251,0)</f>
        <v>#N/A</v>
      </c>
      <c r="F254" s="26" t="e">
        <f>VLOOKUP(Hoja1!F251,Data!$D$1:$E$5000,2,0)</f>
        <v>#N/A</v>
      </c>
      <c r="G254" s="26">
        <f>Hoja1!G251</f>
        <v>0</v>
      </c>
      <c r="H254" s="26">
        <f>Hoja1!H251</f>
        <v>0</v>
      </c>
      <c r="I254">
        <f>Hoja1!I251</f>
        <v>0</v>
      </c>
      <c r="J254" t="e">
        <f>VLOOKUP(Hoja1!J251,Data!$G$1:$H$501,2,0)</f>
        <v>#N/A</v>
      </c>
      <c r="K254" s="21" t="e">
        <f>IF(Hoja1!M251=2,Hoja1!K251,0)</f>
        <v>#N/A</v>
      </c>
      <c r="L254" t="e">
        <f>IF(Hoja1!M251=2,Hoja1!L251:$N252,0)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IF(Hoja1!M252=2,Hoja1!A252,0)</f>
        <v>#N/A</v>
      </c>
      <c r="B255" s="26" t="e">
        <f>VLOOKUP(Hoja1!B252,Data!$A$1:$B$500,2,0)</f>
        <v>#N/A</v>
      </c>
      <c r="C255" s="26">
        <f>Hoja1!C252</f>
        <v>0</v>
      </c>
      <c r="D255">
        <f>Hoja1!D252</f>
        <v>0</v>
      </c>
      <c r="E255" s="27" t="e">
        <f>IF(Hoja1!M252=2,Hoja1!E252,0)</f>
        <v>#N/A</v>
      </c>
      <c r="F255" s="26" t="e">
        <f>VLOOKUP(Hoja1!F252,Data!$D$1:$E$5000,2,0)</f>
        <v>#N/A</v>
      </c>
      <c r="G255" s="26">
        <f>Hoja1!G252</f>
        <v>0</v>
      </c>
      <c r="H255" s="26">
        <f>Hoja1!H252</f>
        <v>0</v>
      </c>
      <c r="I255">
        <f>Hoja1!I252</f>
        <v>0</v>
      </c>
      <c r="J255" t="e">
        <f>VLOOKUP(Hoja1!J252,Data!$G$1:$H$501,2,0)</f>
        <v>#N/A</v>
      </c>
      <c r="K255" s="21" t="e">
        <f>IF(Hoja1!M252=2,Hoja1!K252,0)</f>
        <v>#N/A</v>
      </c>
      <c r="L255" t="e">
        <f>IF(Hoja1!M252=2,Hoja1!L252:$N253,0)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IF(Hoja1!M253=2,Hoja1!A253,0)</f>
        <v>#N/A</v>
      </c>
      <c r="B256" s="26" t="e">
        <f>VLOOKUP(Hoja1!B253,Data!$A$1:$B$500,2,0)</f>
        <v>#N/A</v>
      </c>
      <c r="C256" s="26">
        <f>Hoja1!C253</f>
        <v>0</v>
      </c>
      <c r="D256">
        <f>Hoja1!D253</f>
        <v>0</v>
      </c>
      <c r="E256" s="27" t="e">
        <f>IF(Hoja1!M253=2,Hoja1!E253,0)</f>
        <v>#N/A</v>
      </c>
      <c r="F256" s="26" t="e">
        <f>VLOOKUP(Hoja1!F253,Data!$D$1:$E$5000,2,0)</f>
        <v>#N/A</v>
      </c>
      <c r="G256" s="26">
        <f>Hoja1!G253</f>
        <v>0</v>
      </c>
      <c r="H256" s="26">
        <f>Hoja1!H253</f>
        <v>0</v>
      </c>
      <c r="I256">
        <f>Hoja1!I253</f>
        <v>0</v>
      </c>
      <c r="J256" t="e">
        <f>VLOOKUP(Hoja1!J253,Data!$G$1:$H$501,2,0)</f>
        <v>#N/A</v>
      </c>
      <c r="K256" s="21" t="e">
        <f>IF(Hoja1!M253=2,Hoja1!K253,0)</f>
        <v>#N/A</v>
      </c>
      <c r="L256" t="e">
        <f>IF(Hoja1!M253=2,Hoja1!L253:$N254,0)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IF(Hoja1!M254=2,Hoja1!A254,0)</f>
        <v>#N/A</v>
      </c>
      <c r="B257" s="26" t="e">
        <f>VLOOKUP(Hoja1!B254,Data!$A$1:$B$500,2,0)</f>
        <v>#N/A</v>
      </c>
      <c r="C257" s="26">
        <f>Hoja1!C254</f>
        <v>0</v>
      </c>
      <c r="D257">
        <f>Hoja1!D254</f>
        <v>0</v>
      </c>
      <c r="E257" s="27" t="e">
        <f>IF(Hoja1!M254=2,Hoja1!E254,0)</f>
        <v>#N/A</v>
      </c>
      <c r="F257" s="26" t="e">
        <f>VLOOKUP(Hoja1!F254,Data!$D$1:$E$5000,2,0)</f>
        <v>#N/A</v>
      </c>
      <c r="G257" s="26">
        <f>Hoja1!G254</f>
        <v>0</v>
      </c>
      <c r="H257" s="26">
        <f>Hoja1!H254</f>
        <v>0</v>
      </c>
      <c r="I257">
        <f>Hoja1!I254</f>
        <v>0</v>
      </c>
      <c r="J257" t="e">
        <f>VLOOKUP(Hoja1!J254,Data!$G$1:$H$501,2,0)</f>
        <v>#N/A</v>
      </c>
      <c r="K257" s="21" t="e">
        <f>IF(Hoja1!M254=2,Hoja1!K254,0)</f>
        <v>#N/A</v>
      </c>
      <c r="L257" t="e">
        <f>IF(Hoja1!M254=2,Hoja1!L254:$N255,0)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IF(Hoja1!M255=2,Hoja1!A255,0)</f>
        <v>#N/A</v>
      </c>
      <c r="B258" s="26" t="e">
        <f>VLOOKUP(Hoja1!B255,Data!$A$1:$B$500,2,0)</f>
        <v>#N/A</v>
      </c>
      <c r="C258" s="26">
        <f>Hoja1!C255</f>
        <v>0</v>
      </c>
      <c r="D258">
        <f>Hoja1!D255</f>
        <v>0</v>
      </c>
      <c r="E258" s="27" t="e">
        <f>IF(Hoja1!M255=2,Hoja1!E255,0)</f>
        <v>#N/A</v>
      </c>
      <c r="F258" s="26" t="e">
        <f>VLOOKUP(Hoja1!F255,Data!$D$1:$E$5000,2,0)</f>
        <v>#N/A</v>
      </c>
      <c r="G258" s="26">
        <f>Hoja1!G255</f>
        <v>0</v>
      </c>
      <c r="H258" s="26">
        <f>Hoja1!H255</f>
        <v>0</v>
      </c>
      <c r="I258">
        <f>Hoja1!I255</f>
        <v>0</v>
      </c>
      <c r="J258" t="e">
        <f>VLOOKUP(Hoja1!J255,Data!$G$1:$H$501,2,0)</f>
        <v>#N/A</v>
      </c>
      <c r="K258" s="21" t="e">
        <f>IF(Hoja1!M255=2,Hoja1!K255,0)</f>
        <v>#N/A</v>
      </c>
      <c r="L258" t="e">
        <f>IF(Hoja1!M255=2,Hoja1!L255:$N256,0)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IF(Hoja1!M256=2,Hoja1!A256,0)</f>
        <v>#N/A</v>
      </c>
      <c r="B259" s="26" t="e">
        <f>VLOOKUP(Hoja1!B256,Data!$A$1:$B$500,2,0)</f>
        <v>#N/A</v>
      </c>
      <c r="C259" s="26">
        <f>Hoja1!C256</f>
        <v>0</v>
      </c>
      <c r="D259">
        <f>Hoja1!D256</f>
        <v>0</v>
      </c>
      <c r="E259" s="27" t="e">
        <f>IF(Hoja1!M256=2,Hoja1!E256,0)</f>
        <v>#N/A</v>
      </c>
      <c r="F259" s="26" t="e">
        <f>VLOOKUP(Hoja1!F256,Data!$D$1:$E$5000,2,0)</f>
        <v>#N/A</v>
      </c>
      <c r="G259" s="26">
        <f>Hoja1!G256</f>
        <v>0</v>
      </c>
      <c r="H259" s="26">
        <f>Hoja1!H256</f>
        <v>0</v>
      </c>
      <c r="I259">
        <f>Hoja1!I256</f>
        <v>0</v>
      </c>
      <c r="J259" t="e">
        <f>VLOOKUP(Hoja1!J256,Data!$G$1:$H$501,2,0)</f>
        <v>#N/A</v>
      </c>
      <c r="K259" s="21" t="e">
        <f>IF(Hoja1!M256=2,Hoja1!K256,0)</f>
        <v>#N/A</v>
      </c>
      <c r="L259" t="e">
        <f>IF(Hoja1!M256=2,Hoja1!L256:$N257,0)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IF(Hoja1!M257=2,Hoja1!A257,0)</f>
        <v>#N/A</v>
      </c>
      <c r="B260" s="26" t="e">
        <f>VLOOKUP(Hoja1!B257,Data!$A$1:$B$500,2,0)</f>
        <v>#N/A</v>
      </c>
      <c r="C260" s="26">
        <f>Hoja1!C257</f>
        <v>0</v>
      </c>
      <c r="D260">
        <f>Hoja1!D257</f>
        <v>0</v>
      </c>
      <c r="E260" s="27" t="e">
        <f>IF(Hoja1!M257=2,Hoja1!E257,0)</f>
        <v>#N/A</v>
      </c>
      <c r="F260" s="26" t="e">
        <f>VLOOKUP(Hoja1!F257,Data!$D$1:$E$5000,2,0)</f>
        <v>#N/A</v>
      </c>
      <c r="G260" s="26">
        <f>Hoja1!G257</f>
        <v>0</v>
      </c>
      <c r="H260" s="26">
        <f>Hoja1!H257</f>
        <v>0</v>
      </c>
      <c r="I260">
        <f>Hoja1!I257</f>
        <v>0</v>
      </c>
      <c r="J260" t="e">
        <f>VLOOKUP(Hoja1!J257,Data!$G$1:$H$501,2,0)</f>
        <v>#N/A</v>
      </c>
      <c r="K260" s="21" t="e">
        <f>IF(Hoja1!M257=2,Hoja1!K257,0)</f>
        <v>#N/A</v>
      </c>
      <c r="L260" t="e">
        <f>IF(Hoja1!M257=2,Hoja1!L257:$N258,0)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IF(Hoja1!M258=2,Hoja1!A258,0)</f>
        <v>#N/A</v>
      </c>
      <c r="B261" s="26" t="e">
        <f>VLOOKUP(Hoja1!B258,Data!$A$1:$B$500,2,0)</f>
        <v>#N/A</v>
      </c>
      <c r="C261" s="26">
        <f>Hoja1!C258</f>
        <v>0</v>
      </c>
      <c r="D261">
        <f>Hoja1!D258</f>
        <v>0</v>
      </c>
      <c r="E261" s="27" t="e">
        <f>IF(Hoja1!M258=2,Hoja1!E258,0)</f>
        <v>#N/A</v>
      </c>
      <c r="F261" s="26" t="e">
        <f>VLOOKUP(Hoja1!F258,Data!$D$1:$E$5000,2,0)</f>
        <v>#N/A</v>
      </c>
      <c r="G261" s="26">
        <f>Hoja1!G258</f>
        <v>0</v>
      </c>
      <c r="H261" s="26">
        <f>Hoja1!H258</f>
        <v>0</v>
      </c>
      <c r="I261">
        <f>Hoja1!I258</f>
        <v>0</v>
      </c>
      <c r="J261" t="e">
        <f>VLOOKUP(Hoja1!J258,Data!$G$1:$H$501,2,0)</f>
        <v>#N/A</v>
      </c>
      <c r="K261" s="21" t="e">
        <f>IF(Hoja1!M258=2,Hoja1!K258,0)</f>
        <v>#N/A</v>
      </c>
      <c r="L261" t="e">
        <f>IF(Hoja1!M258=2,Hoja1!L258:$N259,0)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IF(Hoja1!M259=2,Hoja1!A259,0)</f>
        <v>#N/A</v>
      </c>
      <c r="B262" s="26" t="e">
        <f>VLOOKUP(Hoja1!B259,Data!$A$1:$B$500,2,0)</f>
        <v>#N/A</v>
      </c>
      <c r="C262" s="26">
        <f>Hoja1!C259</f>
        <v>0</v>
      </c>
      <c r="D262">
        <f>Hoja1!D259</f>
        <v>0</v>
      </c>
      <c r="E262" s="27" t="e">
        <f>IF(Hoja1!M259=2,Hoja1!E259,0)</f>
        <v>#N/A</v>
      </c>
      <c r="F262" s="26" t="e">
        <f>VLOOKUP(Hoja1!F259,Data!$D$1:$E$5000,2,0)</f>
        <v>#N/A</v>
      </c>
      <c r="G262" s="26">
        <f>Hoja1!G259</f>
        <v>0</v>
      </c>
      <c r="H262" s="26">
        <f>Hoja1!H259</f>
        <v>0</v>
      </c>
      <c r="I262">
        <f>Hoja1!I259</f>
        <v>0</v>
      </c>
      <c r="J262" t="e">
        <f>VLOOKUP(Hoja1!J259,Data!$G$1:$H$501,2,0)</f>
        <v>#N/A</v>
      </c>
      <c r="K262" s="21" t="e">
        <f>IF(Hoja1!M259=2,Hoja1!K259,0)</f>
        <v>#N/A</v>
      </c>
      <c r="L262" t="e">
        <f>IF(Hoja1!M259=2,Hoja1!L259:$N260,0)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IF(Hoja1!M260=2,Hoja1!A260,0)</f>
        <v>#N/A</v>
      </c>
      <c r="B263" s="26" t="e">
        <f>VLOOKUP(Hoja1!B260,Data!$A$1:$B$500,2,0)</f>
        <v>#N/A</v>
      </c>
      <c r="C263" s="26">
        <f>Hoja1!C260</f>
        <v>0</v>
      </c>
      <c r="D263">
        <f>Hoja1!D260</f>
        <v>0</v>
      </c>
      <c r="E263" s="27" t="e">
        <f>IF(Hoja1!M260=2,Hoja1!E260,0)</f>
        <v>#N/A</v>
      </c>
      <c r="F263" s="26" t="e">
        <f>VLOOKUP(Hoja1!F260,Data!$D$1:$E$5000,2,0)</f>
        <v>#N/A</v>
      </c>
      <c r="G263" s="26">
        <f>Hoja1!G260</f>
        <v>0</v>
      </c>
      <c r="H263" s="26">
        <f>Hoja1!H260</f>
        <v>0</v>
      </c>
      <c r="I263">
        <f>Hoja1!I260</f>
        <v>0</v>
      </c>
      <c r="J263" t="e">
        <f>VLOOKUP(Hoja1!J260,Data!$G$1:$H$501,2,0)</f>
        <v>#N/A</v>
      </c>
      <c r="K263" s="21" t="e">
        <f>IF(Hoja1!M260=2,Hoja1!K260,0)</f>
        <v>#N/A</v>
      </c>
      <c r="L263" t="e">
        <f>IF(Hoja1!M260=2,Hoja1!L260:$N261,0)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IF(Hoja1!M261=2,Hoja1!A261,0)</f>
        <v>#N/A</v>
      </c>
      <c r="B264" s="26" t="e">
        <f>VLOOKUP(Hoja1!B261,Data!$A$1:$B$500,2,0)</f>
        <v>#N/A</v>
      </c>
      <c r="C264" s="26">
        <f>Hoja1!C261</f>
        <v>0</v>
      </c>
      <c r="D264">
        <f>Hoja1!D261</f>
        <v>0</v>
      </c>
      <c r="E264" s="27" t="e">
        <f>IF(Hoja1!M261=2,Hoja1!E261,0)</f>
        <v>#N/A</v>
      </c>
      <c r="F264" s="26" t="e">
        <f>VLOOKUP(Hoja1!F261,Data!$D$1:$E$5000,2,0)</f>
        <v>#N/A</v>
      </c>
      <c r="G264" s="26">
        <f>Hoja1!G261</f>
        <v>0</v>
      </c>
      <c r="H264" s="26">
        <f>Hoja1!H261</f>
        <v>0</v>
      </c>
      <c r="I264">
        <f>Hoja1!I261</f>
        <v>0</v>
      </c>
      <c r="J264" t="e">
        <f>VLOOKUP(Hoja1!J261,Data!$G$1:$H$501,2,0)</f>
        <v>#N/A</v>
      </c>
      <c r="K264" s="21" t="e">
        <f>IF(Hoja1!M261=2,Hoja1!K261,0)</f>
        <v>#N/A</v>
      </c>
      <c r="L264" t="e">
        <f>IF(Hoja1!M261=2,Hoja1!L261:$N262,0)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IF(Hoja1!M262=2,Hoja1!A262,0)</f>
        <v>#N/A</v>
      </c>
      <c r="B265" s="26" t="e">
        <f>VLOOKUP(Hoja1!B262,Data!$A$1:$B$500,2,0)</f>
        <v>#N/A</v>
      </c>
      <c r="C265" s="26">
        <f>Hoja1!C262</f>
        <v>0</v>
      </c>
      <c r="D265">
        <f>Hoja1!D262</f>
        <v>0</v>
      </c>
      <c r="E265" s="27" t="e">
        <f>IF(Hoja1!M262=2,Hoja1!E262,0)</f>
        <v>#N/A</v>
      </c>
      <c r="F265" s="26" t="e">
        <f>VLOOKUP(Hoja1!F262,Data!$D$1:$E$5000,2,0)</f>
        <v>#N/A</v>
      </c>
      <c r="G265" s="26">
        <f>Hoja1!G262</f>
        <v>0</v>
      </c>
      <c r="H265" s="26">
        <f>Hoja1!H262</f>
        <v>0</v>
      </c>
      <c r="I265">
        <f>Hoja1!I262</f>
        <v>0</v>
      </c>
      <c r="J265" t="e">
        <f>VLOOKUP(Hoja1!J262,Data!$G$1:$H$501,2,0)</f>
        <v>#N/A</v>
      </c>
      <c r="K265" s="21" t="e">
        <f>IF(Hoja1!M262=2,Hoja1!K262,0)</f>
        <v>#N/A</v>
      </c>
      <c r="L265" t="e">
        <f>IF(Hoja1!M262=2,Hoja1!L262:$N263,0)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IF(Hoja1!M263=2,Hoja1!A263,0)</f>
        <v>#N/A</v>
      </c>
      <c r="B266" s="26" t="e">
        <f>VLOOKUP(Hoja1!B263,Data!$A$1:$B$500,2,0)</f>
        <v>#N/A</v>
      </c>
      <c r="C266" s="26">
        <f>Hoja1!C263</f>
        <v>0</v>
      </c>
      <c r="D266">
        <f>Hoja1!D263</f>
        <v>0</v>
      </c>
      <c r="E266" s="27" t="e">
        <f>IF(Hoja1!M263=2,Hoja1!E263,0)</f>
        <v>#N/A</v>
      </c>
      <c r="F266" s="26" t="e">
        <f>VLOOKUP(Hoja1!F263,Data!$D$1:$E$5000,2,0)</f>
        <v>#N/A</v>
      </c>
      <c r="G266" s="26">
        <f>Hoja1!G263</f>
        <v>0</v>
      </c>
      <c r="H266" s="26">
        <f>Hoja1!H263</f>
        <v>0</v>
      </c>
      <c r="I266">
        <f>Hoja1!I263</f>
        <v>0</v>
      </c>
      <c r="J266" t="e">
        <f>VLOOKUP(Hoja1!J263,Data!$G$1:$H$501,2,0)</f>
        <v>#N/A</v>
      </c>
      <c r="K266" s="21" t="e">
        <f>IF(Hoja1!M263=2,Hoja1!K263,0)</f>
        <v>#N/A</v>
      </c>
      <c r="L266" t="e">
        <f>IF(Hoja1!M263=2,Hoja1!L263:$N264,0)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IF(Hoja1!M264=2,Hoja1!A264,0)</f>
        <v>#N/A</v>
      </c>
      <c r="B267" s="26" t="e">
        <f>VLOOKUP(Hoja1!B264,Data!$A$1:$B$500,2,0)</f>
        <v>#N/A</v>
      </c>
      <c r="C267" s="26">
        <f>Hoja1!C264</f>
        <v>0</v>
      </c>
      <c r="D267">
        <f>Hoja1!D264</f>
        <v>0</v>
      </c>
      <c r="E267" s="27" t="e">
        <f>IF(Hoja1!M264=2,Hoja1!E264,0)</f>
        <v>#N/A</v>
      </c>
      <c r="F267" s="26" t="e">
        <f>VLOOKUP(Hoja1!F264,Data!$D$1:$E$5000,2,0)</f>
        <v>#N/A</v>
      </c>
      <c r="G267" s="26">
        <f>Hoja1!G264</f>
        <v>0</v>
      </c>
      <c r="H267" s="26">
        <f>Hoja1!H264</f>
        <v>0</v>
      </c>
      <c r="I267">
        <f>Hoja1!I264</f>
        <v>0</v>
      </c>
      <c r="J267" t="e">
        <f>VLOOKUP(Hoja1!J264,Data!$G$1:$H$501,2,0)</f>
        <v>#N/A</v>
      </c>
      <c r="K267" s="21" t="e">
        <f>IF(Hoja1!M264=2,Hoja1!K264,0)</f>
        <v>#N/A</v>
      </c>
      <c r="L267" t="e">
        <f>IF(Hoja1!M264=2,Hoja1!L264:$N265,0)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IF(Hoja1!M265=2,Hoja1!A265,0)</f>
        <v>#N/A</v>
      </c>
      <c r="B268" s="26" t="e">
        <f>VLOOKUP(Hoja1!B265,Data!$A$1:$B$500,2,0)</f>
        <v>#N/A</v>
      </c>
      <c r="C268" s="26">
        <f>Hoja1!C265</f>
        <v>0</v>
      </c>
      <c r="D268">
        <f>Hoja1!D265</f>
        <v>0</v>
      </c>
      <c r="E268" s="27" t="e">
        <f>IF(Hoja1!M265=2,Hoja1!E265,0)</f>
        <v>#N/A</v>
      </c>
      <c r="F268" s="26" t="e">
        <f>VLOOKUP(Hoja1!F265,Data!$D$1:$E$5000,2,0)</f>
        <v>#N/A</v>
      </c>
      <c r="G268" s="26">
        <f>Hoja1!G265</f>
        <v>0</v>
      </c>
      <c r="H268" s="26">
        <f>Hoja1!H265</f>
        <v>0</v>
      </c>
      <c r="I268">
        <f>Hoja1!I265</f>
        <v>0</v>
      </c>
      <c r="J268" t="e">
        <f>VLOOKUP(Hoja1!J265,Data!$G$1:$H$501,2,0)</f>
        <v>#N/A</v>
      </c>
      <c r="K268" s="21" t="e">
        <f>IF(Hoja1!M265=2,Hoja1!K265,0)</f>
        <v>#N/A</v>
      </c>
      <c r="L268" t="e">
        <f>IF(Hoja1!M265=2,Hoja1!L265:$N266,0)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IF(Hoja1!M266=2,Hoja1!A266,0)</f>
        <v>#N/A</v>
      </c>
      <c r="B269" s="26" t="e">
        <f>VLOOKUP(Hoja1!B266,Data!$A$1:$B$500,2,0)</f>
        <v>#N/A</v>
      </c>
      <c r="C269" s="26">
        <f>Hoja1!C266</f>
        <v>0</v>
      </c>
      <c r="D269">
        <f>Hoja1!D266</f>
        <v>0</v>
      </c>
      <c r="E269" s="27" t="e">
        <f>IF(Hoja1!M266=2,Hoja1!E266,0)</f>
        <v>#N/A</v>
      </c>
      <c r="F269" s="26" t="e">
        <f>VLOOKUP(Hoja1!F266,Data!$D$1:$E$5000,2,0)</f>
        <v>#N/A</v>
      </c>
      <c r="G269" s="26">
        <f>Hoja1!G266</f>
        <v>0</v>
      </c>
      <c r="H269" s="26">
        <f>Hoja1!H266</f>
        <v>0</v>
      </c>
      <c r="I269">
        <f>Hoja1!I266</f>
        <v>0</v>
      </c>
      <c r="J269" t="e">
        <f>VLOOKUP(Hoja1!J266,Data!$G$1:$H$501,2,0)</f>
        <v>#N/A</v>
      </c>
      <c r="K269" s="21" t="e">
        <f>IF(Hoja1!M266=2,Hoja1!K266,0)</f>
        <v>#N/A</v>
      </c>
      <c r="L269" t="e">
        <f>IF(Hoja1!M266=2,Hoja1!L266:$N267,0)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IF(Hoja1!M267=2,Hoja1!A267,0)</f>
        <v>#N/A</v>
      </c>
      <c r="B270" s="26" t="e">
        <f>VLOOKUP(Hoja1!B267,Data!$A$1:$B$500,2,0)</f>
        <v>#N/A</v>
      </c>
      <c r="C270" s="26">
        <f>Hoja1!C267</f>
        <v>0</v>
      </c>
      <c r="D270">
        <f>Hoja1!D267</f>
        <v>0</v>
      </c>
      <c r="E270" s="27" t="e">
        <f>IF(Hoja1!M267=2,Hoja1!E267,0)</f>
        <v>#N/A</v>
      </c>
      <c r="F270" s="26" t="e">
        <f>VLOOKUP(Hoja1!F267,Data!$D$1:$E$5000,2,0)</f>
        <v>#N/A</v>
      </c>
      <c r="G270" s="26">
        <f>Hoja1!G267</f>
        <v>0</v>
      </c>
      <c r="H270" s="26">
        <f>Hoja1!H267</f>
        <v>0</v>
      </c>
      <c r="I270">
        <f>Hoja1!I267</f>
        <v>0</v>
      </c>
      <c r="J270" t="e">
        <f>VLOOKUP(Hoja1!J267,Data!$G$1:$H$501,2,0)</f>
        <v>#N/A</v>
      </c>
      <c r="K270" s="21" t="e">
        <f>IF(Hoja1!M267=2,Hoja1!K267,0)</f>
        <v>#N/A</v>
      </c>
      <c r="L270" t="e">
        <f>IF(Hoja1!M267=2,Hoja1!L267:$N268,0)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IF(Hoja1!M268=2,Hoja1!A268,0)</f>
        <v>#N/A</v>
      </c>
      <c r="B271" s="26" t="e">
        <f>VLOOKUP(Hoja1!B268,Data!$A$1:$B$500,2,0)</f>
        <v>#N/A</v>
      </c>
      <c r="C271" s="26">
        <f>Hoja1!C268</f>
        <v>0</v>
      </c>
      <c r="D271">
        <f>Hoja1!D268</f>
        <v>0</v>
      </c>
      <c r="E271" s="27" t="e">
        <f>IF(Hoja1!M268=2,Hoja1!E268,0)</f>
        <v>#N/A</v>
      </c>
      <c r="F271" s="26" t="e">
        <f>VLOOKUP(Hoja1!F268,Data!$D$1:$E$5000,2,0)</f>
        <v>#N/A</v>
      </c>
      <c r="G271" s="26">
        <f>Hoja1!G268</f>
        <v>0</v>
      </c>
      <c r="H271" s="26">
        <f>Hoja1!H268</f>
        <v>0</v>
      </c>
      <c r="I271">
        <f>Hoja1!I268</f>
        <v>0</v>
      </c>
      <c r="J271" t="e">
        <f>VLOOKUP(Hoja1!J268,Data!$G$1:$H$501,2,0)</f>
        <v>#N/A</v>
      </c>
      <c r="K271" s="21" t="e">
        <f>IF(Hoja1!M268=2,Hoja1!K268,0)</f>
        <v>#N/A</v>
      </c>
      <c r="L271" t="e">
        <f>IF(Hoja1!M268=2,Hoja1!L268:$N269,0)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IF(Hoja1!M269=2,Hoja1!A269,0)</f>
        <v>#N/A</v>
      </c>
      <c r="B272" s="26" t="e">
        <f>VLOOKUP(Hoja1!B269,Data!$A$1:$B$500,2,0)</f>
        <v>#N/A</v>
      </c>
      <c r="C272" s="26">
        <f>Hoja1!C269</f>
        <v>0</v>
      </c>
      <c r="D272">
        <f>Hoja1!D269</f>
        <v>0</v>
      </c>
      <c r="E272" s="27" t="e">
        <f>IF(Hoja1!M269=2,Hoja1!E269,0)</f>
        <v>#N/A</v>
      </c>
      <c r="F272" s="26" t="e">
        <f>VLOOKUP(Hoja1!F269,Data!$D$1:$E$5000,2,0)</f>
        <v>#N/A</v>
      </c>
      <c r="G272" s="26">
        <f>Hoja1!G269</f>
        <v>0</v>
      </c>
      <c r="H272" s="26">
        <f>Hoja1!H269</f>
        <v>0</v>
      </c>
      <c r="I272">
        <f>Hoja1!I269</f>
        <v>0</v>
      </c>
      <c r="J272" t="e">
        <f>VLOOKUP(Hoja1!J269,Data!$G$1:$H$501,2,0)</f>
        <v>#N/A</v>
      </c>
      <c r="K272" s="21" t="e">
        <f>IF(Hoja1!M269=2,Hoja1!K269,0)</f>
        <v>#N/A</v>
      </c>
      <c r="L272" t="e">
        <f>IF(Hoja1!M269=2,Hoja1!L269:$N270,0)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IF(Hoja1!M270=2,Hoja1!A270,0)</f>
        <v>#N/A</v>
      </c>
      <c r="B273" s="26" t="e">
        <f>VLOOKUP(Hoja1!B270,Data!$A$1:$B$500,2,0)</f>
        <v>#N/A</v>
      </c>
      <c r="C273" s="26">
        <f>Hoja1!C270</f>
        <v>0</v>
      </c>
      <c r="D273">
        <f>Hoja1!D270</f>
        <v>0</v>
      </c>
      <c r="E273" s="27" t="e">
        <f>IF(Hoja1!M270=2,Hoja1!E270,0)</f>
        <v>#N/A</v>
      </c>
      <c r="F273" s="26" t="e">
        <f>VLOOKUP(Hoja1!F270,Data!$D$1:$E$5000,2,0)</f>
        <v>#N/A</v>
      </c>
      <c r="G273" s="26">
        <f>Hoja1!G270</f>
        <v>0</v>
      </c>
      <c r="H273" s="26">
        <f>Hoja1!H270</f>
        <v>0</v>
      </c>
      <c r="I273">
        <f>Hoja1!I270</f>
        <v>0</v>
      </c>
      <c r="J273" t="e">
        <f>VLOOKUP(Hoja1!J270,Data!$G$1:$H$501,2,0)</f>
        <v>#N/A</v>
      </c>
      <c r="K273" s="21" t="e">
        <f>IF(Hoja1!M270=2,Hoja1!K270,0)</f>
        <v>#N/A</v>
      </c>
      <c r="L273" t="e">
        <f>IF(Hoja1!M270=2,Hoja1!L270:$N271,0)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IF(Hoja1!M271=2,Hoja1!A271,0)</f>
        <v>#N/A</v>
      </c>
      <c r="B274" s="26" t="e">
        <f>VLOOKUP(Hoja1!B271,Data!$A$1:$B$500,2,0)</f>
        <v>#N/A</v>
      </c>
      <c r="C274" s="26">
        <f>Hoja1!C271</f>
        <v>0</v>
      </c>
      <c r="D274">
        <f>Hoja1!D271</f>
        <v>0</v>
      </c>
      <c r="E274" s="27" t="e">
        <f>IF(Hoja1!M271=2,Hoja1!E271,0)</f>
        <v>#N/A</v>
      </c>
      <c r="F274" s="26" t="e">
        <f>VLOOKUP(Hoja1!F271,Data!$D$1:$E$5000,2,0)</f>
        <v>#N/A</v>
      </c>
      <c r="G274" s="26">
        <f>Hoja1!G271</f>
        <v>0</v>
      </c>
      <c r="H274" s="26">
        <f>Hoja1!H271</f>
        <v>0</v>
      </c>
      <c r="I274">
        <f>Hoja1!I271</f>
        <v>0</v>
      </c>
      <c r="J274" t="e">
        <f>VLOOKUP(Hoja1!J271,Data!$G$1:$H$501,2,0)</f>
        <v>#N/A</v>
      </c>
      <c r="K274" s="21" t="e">
        <f>IF(Hoja1!M271=2,Hoja1!K271,0)</f>
        <v>#N/A</v>
      </c>
      <c r="L274" t="e">
        <f>IF(Hoja1!M271=2,Hoja1!L271:$N272,0)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IF(Hoja1!M272=2,Hoja1!A272,0)</f>
        <v>#N/A</v>
      </c>
      <c r="B275" s="26" t="e">
        <f>VLOOKUP(Hoja1!B272,Data!$A$1:$B$500,2,0)</f>
        <v>#N/A</v>
      </c>
      <c r="C275" s="26">
        <f>Hoja1!C272</f>
        <v>0</v>
      </c>
      <c r="D275">
        <f>Hoja1!D272</f>
        <v>0</v>
      </c>
      <c r="E275" s="27" t="e">
        <f>IF(Hoja1!M272=2,Hoja1!E272,0)</f>
        <v>#N/A</v>
      </c>
      <c r="F275" s="26" t="e">
        <f>VLOOKUP(Hoja1!F272,Data!$D$1:$E$5000,2,0)</f>
        <v>#N/A</v>
      </c>
      <c r="G275" s="26">
        <f>Hoja1!G272</f>
        <v>0</v>
      </c>
      <c r="H275" s="26">
        <f>Hoja1!H272</f>
        <v>0</v>
      </c>
      <c r="I275">
        <f>Hoja1!I272</f>
        <v>0</v>
      </c>
      <c r="J275" t="e">
        <f>VLOOKUP(Hoja1!J272,Data!$G$1:$H$501,2,0)</f>
        <v>#N/A</v>
      </c>
      <c r="K275" s="21" t="e">
        <f>IF(Hoja1!M272=2,Hoja1!K272,0)</f>
        <v>#N/A</v>
      </c>
      <c r="L275" t="e">
        <f>IF(Hoja1!M272=2,Hoja1!L272:$N273,0)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IF(Hoja1!M273=2,Hoja1!A273,0)</f>
        <v>#N/A</v>
      </c>
      <c r="B276" s="26" t="e">
        <f>VLOOKUP(Hoja1!B273,Data!$A$1:$B$500,2,0)</f>
        <v>#N/A</v>
      </c>
      <c r="C276" s="26">
        <f>Hoja1!C273</f>
        <v>0</v>
      </c>
      <c r="D276">
        <f>Hoja1!D273</f>
        <v>0</v>
      </c>
      <c r="E276" s="27" t="e">
        <f>IF(Hoja1!M273=2,Hoja1!E273,0)</f>
        <v>#N/A</v>
      </c>
      <c r="F276" s="26" t="e">
        <f>VLOOKUP(Hoja1!F273,Data!$D$1:$E$5000,2,0)</f>
        <v>#N/A</v>
      </c>
      <c r="G276" s="26">
        <f>Hoja1!G273</f>
        <v>0</v>
      </c>
      <c r="H276" s="26">
        <f>Hoja1!H273</f>
        <v>0</v>
      </c>
      <c r="I276">
        <f>Hoja1!I273</f>
        <v>0</v>
      </c>
      <c r="J276" t="e">
        <f>VLOOKUP(Hoja1!J273,Data!$G$1:$H$501,2,0)</f>
        <v>#N/A</v>
      </c>
      <c r="K276" s="21" t="e">
        <f>IF(Hoja1!M273=2,Hoja1!K273,0)</f>
        <v>#N/A</v>
      </c>
      <c r="L276" t="e">
        <f>IF(Hoja1!M273=2,Hoja1!L273:$N274,0)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IF(Hoja1!M274=2,Hoja1!A274,0)</f>
        <v>#N/A</v>
      </c>
      <c r="B277" s="26" t="e">
        <f>VLOOKUP(Hoja1!B274,Data!$A$1:$B$500,2,0)</f>
        <v>#N/A</v>
      </c>
      <c r="C277" s="26">
        <f>Hoja1!C274</f>
        <v>0</v>
      </c>
      <c r="D277">
        <f>Hoja1!D274</f>
        <v>0</v>
      </c>
      <c r="E277" s="27" t="e">
        <f>IF(Hoja1!M274=2,Hoja1!E274,0)</f>
        <v>#N/A</v>
      </c>
      <c r="F277" s="26" t="e">
        <f>VLOOKUP(Hoja1!F274,Data!$D$1:$E$5000,2,0)</f>
        <v>#N/A</v>
      </c>
      <c r="G277" s="26">
        <f>Hoja1!G274</f>
        <v>0</v>
      </c>
      <c r="H277" s="26">
        <f>Hoja1!H274</f>
        <v>0</v>
      </c>
      <c r="I277">
        <f>Hoja1!I274</f>
        <v>0</v>
      </c>
      <c r="J277" t="e">
        <f>VLOOKUP(Hoja1!J274,Data!$G$1:$H$501,2,0)</f>
        <v>#N/A</v>
      </c>
      <c r="K277" s="21" t="e">
        <f>IF(Hoja1!M274=2,Hoja1!K274,0)</f>
        <v>#N/A</v>
      </c>
      <c r="L277" t="e">
        <f>IF(Hoja1!M274=2,Hoja1!L274:$N275,0)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IF(Hoja1!M275=2,Hoja1!A275,0)</f>
        <v>#N/A</v>
      </c>
      <c r="B278" s="26" t="e">
        <f>VLOOKUP(Hoja1!B275,Data!$A$1:$B$500,2,0)</f>
        <v>#N/A</v>
      </c>
      <c r="C278" s="26">
        <f>Hoja1!C275</f>
        <v>0</v>
      </c>
      <c r="D278">
        <f>Hoja1!D275</f>
        <v>0</v>
      </c>
      <c r="E278" s="27" t="e">
        <f>IF(Hoja1!M275=2,Hoja1!E275,0)</f>
        <v>#N/A</v>
      </c>
      <c r="F278" s="26" t="e">
        <f>VLOOKUP(Hoja1!F275,Data!$D$1:$E$5000,2,0)</f>
        <v>#N/A</v>
      </c>
      <c r="G278" s="26">
        <f>Hoja1!G275</f>
        <v>0</v>
      </c>
      <c r="H278" s="26">
        <f>Hoja1!H275</f>
        <v>0</v>
      </c>
      <c r="I278">
        <f>Hoja1!I275</f>
        <v>0</v>
      </c>
      <c r="J278" t="e">
        <f>VLOOKUP(Hoja1!J275,Data!$G$1:$H$501,2,0)</f>
        <v>#N/A</v>
      </c>
      <c r="K278" s="21" t="e">
        <f>IF(Hoja1!M275=2,Hoja1!K275,0)</f>
        <v>#N/A</v>
      </c>
      <c r="L278" t="e">
        <f>IF(Hoja1!M275=2,Hoja1!L275:$N276,0)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IF(Hoja1!M276=2,Hoja1!A276,0)</f>
        <v>#N/A</v>
      </c>
      <c r="B279" s="26" t="e">
        <f>VLOOKUP(Hoja1!B276,Data!$A$1:$B$500,2,0)</f>
        <v>#N/A</v>
      </c>
      <c r="C279" s="26">
        <f>Hoja1!C276</f>
        <v>0</v>
      </c>
      <c r="D279">
        <f>Hoja1!D276</f>
        <v>0</v>
      </c>
      <c r="E279" s="27" t="e">
        <f>IF(Hoja1!M276=2,Hoja1!E276,0)</f>
        <v>#N/A</v>
      </c>
      <c r="F279" s="26" t="e">
        <f>VLOOKUP(Hoja1!F276,Data!$D$1:$E$5000,2,0)</f>
        <v>#N/A</v>
      </c>
      <c r="G279" s="26">
        <f>Hoja1!G276</f>
        <v>0</v>
      </c>
      <c r="H279" s="26">
        <f>Hoja1!H276</f>
        <v>0</v>
      </c>
      <c r="I279">
        <f>Hoja1!I276</f>
        <v>0</v>
      </c>
      <c r="J279" t="e">
        <f>VLOOKUP(Hoja1!J276,Data!$G$1:$H$501,2,0)</f>
        <v>#N/A</v>
      </c>
      <c r="K279" s="21" t="e">
        <f>IF(Hoja1!M276=2,Hoja1!K276,0)</f>
        <v>#N/A</v>
      </c>
      <c r="L279" t="e">
        <f>IF(Hoja1!M276=2,Hoja1!L276:$N277,0)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IF(Hoja1!M277=2,Hoja1!A277,0)</f>
        <v>#N/A</v>
      </c>
      <c r="B280" s="26" t="e">
        <f>VLOOKUP(Hoja1!B277,Data!$A$1:$B$500,2,0)</f>
        <v>#N/A</v>
      </c>
      <c r="C280" s="26">
        <f>Hoja1!C277</f>
        <v>0</v>
      </c>
      <c r="D280">
        <f>Hoja1!D277</f>
        <v>0</v>
      </c>
      <c r="E280" s="27" t="e">
        <f>IF(Hoja1!M277=2,Hoja1!E277,0)</f>
        <v>#N/A</v>
      </c>
      <c r="F280" s="26" t="e">
        <f>VLOOKUP(Hoja1!F277,Data!$D$1:$E$5000,2,0)</f>
        <v>#N/A</v>
      </c>
      <c r="G280" s="26">
        <f>Hoja1!G277</f>
        <v>0</v>
      </c>
      <c r="H280" s="26">
        <f>Hoja1!H277</f>
        <v>0</v>
      </c>
      <c r="I280">
        <f>Hoja1!I277</f>
        <v>0</v>
      </c>
      <c r="J280" t="e">
        <f>VLOOKUP(Hoja1!J277,Data!$G$1:$H$501,2,0)</f>
        <v>#N/A</v>
      </c>
      <c r="K280" s="21" t="e">
        <f>IF(Hoja1!M277=2,Hoja1!K277,0)</f>
        <v>#N/A</v>
      </c>
      <c r="L280" t="e">
        <f>IF(Hoja1!M277=2,Hoja1!L277:$N278,0)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IF(Hoja1!M278=2,Hoja1!A278,0)</f>
        <v>#N/A</v>
      </c>
      <c r="B281" s="26" t="e">
        <f>VLOOKUP(Hoja1!B278,Data!$A$1:$B$500,2,0)</f>
        <v>#N/A</v>
      </c>
      <c r="C281" s="26">
        <f>Hoja1!C278</f>
        <v>0</v>
      </c>
      <c r="D281">
        <f>Hoja1!D278</f>
        <v>0</v>
      </c>
      <c r="E281" s="27" t="e">
        <f>IF(Hoja1!M278=2,Hoja1!E278,0)</f>
        <v>#N/A</v>
      </c>
      <c r="F281" s="26" t="e">
        <f>VLOOKUP(Hoja1!F278,Data!$D$1:$E$5000,2,0)</f>
        <v>#N/A</v>
      </c>
      <c r="G281" s="26">
        <f>Hoja1!G278</f>
        <v>0</v>
      </c>
      <c r="H281" s="26">
        <f>Hoja1!H278</f>
        <v>0</v>
      </c>
      <c r="I281">
        <f>Hoja1!I278</f>
        <v>0</v>
      </c>
      <c r="J281" t="e">
        <f>VLOOKUP(Hoja1!J278,Data!$G$1:$H$501,2,0)</f>
        <v>#N/A</v>
      </c>
      <c r="K281" s="21" t="e">
        <f>IF(Hoja1!M278=2,Hoja1!K278,0)</f>
        <v>#N/A</v>
      </c>
      <c r="L281" t="e">
        <f>IF(Hoja1!M278=2,Hoja1!L278:$N279,0)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IF(Hoja1!M279=2,Hoja1!A279,0)</f>
        <v>#N/A</v>
      </c>
      <c r="B282" s="26" t="e">
        <f>VLOOKUP(Hoja1!B279,Data!$A$1:$B$500,2,0)</f>
        <v>#N/A</v>
      </c>
      <c r="C282" s="26">
        <f>Hoja1!C279</f>
        <v>0</v>
      </c>
      <c r="D282">
        <f>Hoja1!D279</f>
        <v>0</v>
      </c>
      <c r="E282" s="27" t="e">
        <f>IF(Hoja1!M279=2,Hoja1!E279,0)</f>
        <v>#N/A</v>
      </c>
      <c r="F282" s="26" t="e">
        <f>VLOOKUP(Hoja1!F279,Data!$D$1:$E$5000,2,0)</f>
        <v>#N/A</v>
      </c>
      <c r="G282" s="26">
        <f>Hoja1!G279</f>
        <v>0</v>
      </c>
      <c r="H282" s="26">
        <f>Hoja1!H279</f>
        <v>0</v>
      </c>
      <c r="I282">
        <f>Hoja1!I279</f>
        <v>0</v>
      </c>
      <c r="J282" t="e">
        <f>VLOOKUP(Hoja1!J279,Data!$G$1:$H$501,2,0)</f>
        <v>#N/A</v>
      </c>
      <c r="K282" s="21" t="e">
        <f>IF(Hoja1!M279=2,Hoja1!K279,0)</f>
        <v>#N/A</v>
      </c>
      <c r="L282" t="e">
        <f>IF(Hoja1!M279=2,Hoja1!L279:$N280,0)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IF(Hoja1!M280=2,Hoja1!A280,0)</f>
        <v>#N/A</v>
      </c>
      <c r="B283" s="26" t="e">
        <f>VLOOKUP(Hoja1!B280,Data!$A$1:$B$500,2,0)</f>
        <v>#N/A</v>
      </c>
      <c r="C283" s="26">
        <f>Hoja1!C280</f>
        <v>0</v>
      </c>
      <c r="D283">
        <f>Hoja1!D280</f>
        <v>0</v>
      </c>
      <c r="E283" s="27" t="e">
        <f>IF(Hoja1!M280=2,Hoja1!E280,0)</f>
        <v>#N/A</v>
      </c>
      <c r="F283" s="26" t="e">
        <f>VLOOKUP(Hoja1!F280,Data!$D$1:$E$5000,2,0)</f>
        <v>#N/A</v>
      </c>
      <c r="G283" s="26">
        <f>Hoja1!G280</f>
        <v>0</v>
      </c>
      <c r="H283" s="26">
        <f>Hoja1!H280</f>
        <v>0</v>
      </c>
      <c r="I283">
        <f>Hoja1!I280</f>
        <v>0</v>
      </c>
      <c r="J283" t="e">
        <f>VLOOKUP(Hoja1!J280,Data!$G$1:$H$501,2,0)</f>
        <v>#N/A</v>
      </c>
      <c r="K283" s="21" t="e">
        <f>IF(Hoja1!M280=2,Hoja1!K280,0)</f>
        <v>#N/A</v>
      </c>
      <c r="L283" t="e">
        <f>IF(Hoja1!M280=2,Hoja1!L280:$N281,0)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IF(Hoja1!M281=2,Hoja1!A281,0)</f>
        <v>#N/A</v>
      </c>
      <c r="B284" s="26" t="e">
        <f>VLOOKUP(Hoja1!B281,Data!$A$1:$B$500,2,0)</f>
        <v>#N/A</v>
      </c>
      <c r="C284" s="26">
        <f>Hoja1!C281</f>
        <v>0</v>
      </c>
      <c r="D284">
        <f>Hoja1!D281</f>
        <v>0</v>
      </c>
      <c r="E284" s="27" t="e">
        <f>IF(Hoja1!M281=2,Hoja1!E281,0)</f>
        <v>#N/A</v>
      </c>
      <c r="F284" s="26" t="e">
        <f>VLOOKUP(Hoja1!F281,Data!$D$1:$E$5000,2,0)</f>
        <v>#N/A</v>
      </c>
      <c r="G284" s="26">
        <f>Hoja1!G281</f>
        <v>0</v>
      </c>
      <c r="H284" s="26">
        <f>Hoja1!H281</f>
        <v>0</v>
      </c>
      <c r="I284">
        <f>Hoja1!I281</f>
        <v>0</v>
      </c>
      <c r="J284" t="e">
        <f>VLOOKUP(Hoja1!J281,Data!$G$1:$H$501,2,0)</f>
        <v>#N/A</v>
      </c>
      <c r="K284" s="21" t="e">
        <f>IF(Hoja1!M281=2,Hoja1!K281,0)</f>
        <v>#N/A</v>
      </c>
      <c r="L284" t="e">
        <f>IF(Hoja1!M281=2,Hoja1!L281:$N282,0)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IF(Hoja1!M282=2,Hoja1!A282,0)</f>
        <v>#N/A</v>
      </c>
      <c r="B285" s="26" t="e">
        <f>VLOOKUP(Hoja1!B282,Data!$A$1:$B$500,2,0)</f>
        <v>#N/A</v>
      </c>
      <c r="C285" s="26">
        <f>Hoja1!C282</f>
        <v>0</v>
      </c>
      <c r="D285">
        <f>Hoja1!D282</f>
        <v>0</v>
      </c>
      <c r="E285" s="27" t="e">
        <f>IF(Hoja1!M282=2,Hoja1!E282,0)</f>
        <v>#N/A</v>
      </c>
      <c r="F285" s="26" t="e">
        <f>VLOOKUP(Hoja1!F282,Data!$D$1:$E$5000,2,0)</f>
        <v>#N/A</v>
      </c>
      <c r="G285" s="26">
        <f>Hoja1!G282</f>
        <v>0</v>
      </c>
      <c r="H285" s="26">
        <f>Hoja1!H282</f>
        <v>0</v>
      </c>
      <c r="I285">
        <f>Hoja1!I282</f>
        <v>0</v>
      </c>
      <c r="J285" t="e">
        <f>VLOOKUP(Hoja1!J282,Data!$G$1:$H$501,2,0)</f>
        <v>#N/A</v>
      </c>
      <c r="K285" s="21" t="e">
        <f>IF(Hoja1!M282=2,Hoja1!K282,0)</f>
        <v>#N/A</v>
      </c>
      <c r="L285" t="e">
        <f>IF(Hoja1!M282=2,Hoja1!L282:$N283,0)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IF(Hoja1!M283=2,Hoja1!A283,0)</f>
        <v>#N/A</v>
      </c>
      <c r="B286" s="26" t="e">
        <f>VLOOKUP(Hoja1!B283,Data!$A$1:$B$500,2,0)</f>
        <v>#N/A</v>
      </c>
      <c r="C286" s="26">
        <f>Hoja1!C283</f>
        <v>0</v>
      </c>
      <c r="D286">
        <f>Hoja1!D283</f>
        <v>0</v>
      </c>
      <c r="E286" s="27" t="e">
        <f>IF(Hoja1!M283=2,Hoja1!E283,0)</f>
        <v>#N/A</v>
      </c>
      <c r="F286" s="26" t="e">
        <f>VLOOKUP(Hoja1!F283,Data!$D$1:$E$5000,2,0)</f>
        <v>#N/A</v>
      </c>
      <c r="G286" s="26">
        <f>Hoja1!G283</f>
        <v>0</v>
      </c>
      <c r="H286" s="26">
        <f>Hoja1!H283</f>
        <v>0</v>
      </c>
      <c r="I286">
        <f>Hoja1!I283</f>
        <v>0</v>
      </c>
      <c r="J286" t="e">
        <f>VLOOKUP(Hoja1!J283,Data!$G$1:$H$501,2,0)</f>
        <v>#N/A</v>
      </c>
      <c r="K286" s="21" t="e">
        <f>IF(Hoja1!M283=2,Hoja1!K283,0)</f>
        <v>#N/A</v>
      </c>
      <c r="L286" t="e">
        <f>IF(Hoja1!M283=2,Hoja1!L283:$N284,0)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IF(Hoja1!M284=2,Hoja1!A284,0)</f>
        <v>#N/A</v>
      </c>
      <c r="B287" s="26" t="e">
        <f>VLOOKUP(Hoja1!B284,Data!$A$1:$B$500,2,0)</f>
        <v>#N/A</v>
      </c>
      <c r="C287" s="26">
        <f>Hoja1!C284</f>
        <v>0</v>
      </c>
      <c r="D287">
        <f>Hoja1!D284</f>
        <v>0</v>
      </c>
      <c r="E287" s="27" t="e">
        <f>IF(Hoja1!M284=2,Hoja1!E284,0)</f>
        <v>#N/A</v>
      </c>
      <c r="F287" s="26" t="e">
        <f>VLOOKUP(Hoja1!F284,Data!$D$1:$E$5000,2,0)</f>
        <v>#N/A</v>
      </c>
      <c r="G287" s="26">
        <f>Hoja1!G284</f>
        <v>0</v>
      </c>
      <c r="H287" s="26">
        <f>Hoja1!H284</f>
        <v>0</v>
      </c>
      <c r="I287">
        <f>Hoja1!I284</f>
        <v>0</v>
      </c>
      <c r="J287" t="e">
        <f>VLOOKUP(Hoja1!J284,Data!$G$1:$H$501,2,0)</f>
        <v>#N/A</v>
      </c>
      <c r="K287" s="21" t="e">
        <f>IF(Hoja1!M284=2,Hoja1!K284,0)</f>
        <v>#N/A</v>
      </c>
      <c r="L287" t="e">
        <f>IF(Hoja1!M284=2,Hoja1!L284:$N285,0)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IF(Hoja1!M285=2,Hoja1!A285,0)</f>
        <v>#N/A</v>
      </c>
      <c r="B288" s="26" t="e">
        <f>VLOOKUP(Hoja1!B285,Data!$A$1:$B$500,2,0)</f>
        <v>#N/A</v>
      </c>
      <c r="C288" s="26">
        <f>Hoja1!C285</f>
        <v>0</v>
      </c>
      <c r="D288">
        <f>Hoja1!D285</f>
        <v>0</v>
      </c>
      <c r="E288" s="27" t="e">
        <f>IF(Hoja1!M285=2,Hoja1!E285,0)</f>
        <v>#N/A</v>
      </c>
      <c r="F288" s="26" t="e">
        <f>VLOOKUP(Hoja1!F285,Data!$D$1:$E$5000,2,0)</f>
        <v>#N/A</v>
      </c>
      <c r="G288" s="26">
        <f>Hoja1!G285</f>
        <v>0</v>
      </c>
      <c r="H288" s="26">
        <f>Hoja1!H285</f>
        <v>0</v>
      </c>
      <c r="I288">
        <f>Hoja1!I285</f>
        <v>0</v>
      </c>
      <c r="J288" t="e">
        <f>VLOOKUP(Hoja1!J285,Data!$G$1:$H$501,2,0)</f>
        <v>#N/A</v>
      </c>
      <c r="K288" s="21" t="e">
        <f>IF(Hoja1!M285=2,Hoja1!K285,0)</f>
        <v>#N/A</v>
      </c>
      <c r="L288" t="e">
        <f>IF(Hoja1!M285=2,Hoja1!L285:$N286,0)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IF(Hoja1!M286=2,Hoja1!A286,0)</f>
        <v>#N/A</v>
      </c>
      <c r="B289" s="26" t="e">
        <f>VLOOKUP(Hoja1!B286,Data!$A$1:$B$500,2,0)</f>
        <v>#N/A</v>
      </c>
      <c r="C289" s="26">
        <f>Hoja1!C286</f>
        <v>0</v>
      </c>
      <c r="D289">
        <f>Hoja1!D286</f>
        <v>0</v>
      </c>
      <c r="E289" s="27" t="e">
        <f>IF(Hoja1!M286=2,Hoja1!E286,0)</f>
        <v>#N/A</v>
      </c>
      <c r="F289" s="26" t="e">
        <f>VLOOKUP(Hoja1!F286,Data!$D$1:$E$5000,2,0)</f>
        <v>#N/A</v>
      </c>
      <c r="G289" s="26">
        <f>Hoja1!G286</f>
        <v>0</v>
      </c>
      <c r="H289" s="26">
        <f>Hoja1!H286</f>
        <v>0</v>
      </c>
      <c r="I289">
        <f>Hoja1!I286</f>
        <v>0</v>
      </c>
      <c r="J289" t="e">
        <f>VLOOKUP(Hoja1!J286,Data!$G$1:$H$501,2,0)</f>
        <v>#N/A</v>
      </c>
      <c r="K289" s="21" t="e">
        <f>IF(Hoja1!M286=2,Hoja1!K286,0)</f>
        <v>#N/A</v>
      </c>
      <c r="L289" t="e">
        <f>IF(Hoja1!M286=2,Hoja1!L286:$N287,0)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IF(Hoja1!M287=2,Hoja1!A287,0)</f>
        <v>#N/A</v>
      </c>
      <c r="B290" s="26" t="e">
        <f>VLOOKUP(Hoja1!B287,Data!$A$1:$B$500,2,0)</f>
        <v>#N/A</v>
      </c>
      <c r="C290" s="26">
        <f>Hoja1!C287</f>
        <v>0</v>
      </c>
      <c r="D290">
        <f>Hoja1!D287</f>
        <v>0</v>
      </c>
      <c r="E290" s="27" t="e">
        <f>IF(Hoja1!M287=2,Hoja1!E287,0)</f>
        <v>#N/A</v>
      </c>
      <c r="F290" s="26" t="e">
        <f>VLOOKUP(Hoja1!F287,Data!$D$1:$E$5000,2,0)</f>
        <v>#N/A</v>
      </c>
      <c r="G290" s="26">
        <f>Hoja1!G287</f>
        <v>0</v>
      </c>
      <c r="H290" s="26">
        <f>Hoja1!H287</f>
        <v>0</v>
      </c>
      <c r="I290">
        <f>Hoja1!I287</f>
        <v>0</v>
      </c>
      <c r="J290" t="e">
        <f>VLOOKUP(Hoja1!J287,Data!$G$1:$H$501,2,0)</f>
        <v>#N/A</v>
      </c>
      <c r="K290" s="21" t="e">
        <f>IF(Hoja1!M287=2,Hoja1!K287,0)</f>
        <v>#N/A</v>
      </c>
      <c r="L290" t="e">
        <f>IF(Hoja1!M287=2,Hoja1!L287:$N288,0)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IF(Hoja1!M288=2,Hoja1!A288,0)</f>
        <v>#N/A</v>
      </c>
      <c r="B291" s="26" t="e">
        <f>VLOOKUP(Hoja1!B288,Data!$A$1:$B$500,2,0)</f>
        <v>#N/A</v>
      </c>
      <c r="C291" s="26">
        <f>Hoja1!C288</f>
        <v>0</v>
      </c>
      <c r="D291">
        <f>Hoja1!D288</f>
        <v>0</v>
      </c>
      <c r="E291" s="27" t="e">
        <f>IF(Hoja1!M288=2,Hoja1!E288,0)</f>
        <v>#N/A</v>
      </c>
      <c r="F291" s="26" t="e">
        <f>VLOOKUP(Hoja1!F288,Data!$D$1:$E$5000,2,0)</f>
        <v>#N/A</v>
      </c>
      <c r="G291" s="26">
        <f>Hoja1!G288</f>
        <v>0</v>
      </c>
      <c r="H291" s="26">
        <f>Hoja1!H288</f>
        <v>0</v>
      </c>
      <c r="I291">
        <f>Hoja1!I288</f>
        <v>0</v>
      </c>
      <c r="J291" t="e">
        <f>VLOOKUP(Hoja1!J288,Data!$G$1:$H$501,2,0)</f>
        <v>#N/A</v>
      </c>
      <c r="K291" s="21" t="e">
        <f>IF(Hoja1!M288=2,Hoja1!K288,0)</f>
        <v>#N/A</v>
      </c>
      <c r="L291" t="e">
        <f>IF(Hoja1!M288=2,Hoja1!L288:$N289,0)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IF(Hoja1!M289=2,Hoja1!A289,0)</f>
        <v>#N/A</v>
      </c>
      <c r="B292" s="26" t="e">
        <f>VLOOKUP(Hoja1!B289,Data!$A$1:$B$500,2,0)</f>
        <v>#N/A</v>
      </c>
      <c r="C292" s="26">
        <f>Hoja1!C289</f>
        <v>0</v>
      </c>
      <c r="D292">
        <f>Hoja1!D289</f>
        <v>0</v>
      </c>
      <c r="E292" s="27" t="e">
        <f>IF(Hoja1!M289=2,Hoja1!E289,0)</f>
        <v>#N/A</v>
      </c>
      <c r="F292" s="26" t="e">
        <f>VLOOKUP(Hoja1!F289,Data!$D$1:$E$5000,2,0)</f>
        <v>#N/A</v>
      </c>
      <c r="G292" s="26">
        <f>Hoja1!G289</f>
        <v>0</v>
      </c>
      <c r="H292" s="26">
        <f>Hoja1!H289</f>
        <v>0</v>
      </c>
      <c r="I292">
        <f>Hoja1!I289</f>
        <v>0</v>
      </c>
      <c r="J292" t="e">
        <f>VLOOKUP(Hoja1!J289,Data!$G$1:$H$501,2,0)</f>
        <v>#N/A</v>
      </c>
      <c r="K292" s="21" t="e">
        <f>IF(Hoja1!M289=2,Hoja1!K289,0)</f>
        <v>#N/A</v>
      </c>
      <c r="L292" t="e">
        <f>IF(Hoja1!M289=2,Hoja1!L289:$N290,0)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IF(Hoja1!M290=2,Hoja1!A290,0)</f>
        <v>#N/A</v>
      </c>
      <c r="B293" s="26" t="e">
        <f>VLOOKUP(Hoja1!B290,Data!$A$1:$B$500,2,0)</f>
        <v>#N/A</v>
      </c>
      <c r="C293" s="26">
        <f>Hoja1!C290</f>
        <v>0</v>
      </c>
      <c r="D293">
        <f>Hoja1!D290</f>
        <v>0</v>
      </c>
      <c r="E293" s="27" t="e">
        <f>IF(Hoja1!M290=2,Hoja1!E290,0)</f>
        <v>#N/A</v>
      </c>
      <c r="F293" s="26" t="e">
        <f>VLOOKUP(Hoja1!F290,Data!$D$1:$E$5000,2,0)</f>
        <v>#N/A</v>
      </c>
      <c r="G293" s="26">
        <f>Hoja1!G290</f>
        <v>0</v>
      </c>
      <c r="H293" s="26">
        <f>Hoja1!H290</f>
        <v>0</v>
      </c>
      <c r="I293">
        <f>Hoja1!I290</f>
        <v>0</v>
      </c>
      <c r="J293" t="e">
        <f>VLOOKUP(Hoja1!J290,Data!$G$1:$H$501,2,0)</f>
        <v>#N/A</v>
      </c>
      <c r="K293" s="21" t="e">
        <f>IF(Hoja1!M290=2,Hoja1!K290,0)</f>
        <v>#N/A</v>
      </c>
      <c r="L293" t="e">
        <f>IF(Hoja1!M290=2,Hoja1!L290:$N291,0)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IF(Hoja1!M291=2,Hoja1!A291,0)</f>
        <v>#N/A</v>
      </c>
      <c r="B294" s="26" t="e">
        <f>VLOOKUP(Hoja1!B291,Data!$A$1:$B$500,2,0)</f>
        <v>#N/A</v>
      </c>
      <c r="C294" s="26">
        <f>Hoja1!C291</f>
        <v>0</v>
      </c>
      <c r="D294">
        <f>Hoja1!D291</f>
        <v>0</v>
      </c>
      <c r="E294" s="27" t="e">
        <f>IF(Hoja1!M291=2,Hoja1!E291,0)</f>
        <v>#N/A</v>
      </c>
      <c r="F294" s="26" t="e">
        <f>VLOOKUP(Hoja1!F291,Data!$D$1:$E$5000,2,0)</f>
        <v>#N/A</v>
      </c>
      <c r="G294" s="26">
        <f>Hoja1!G291</f>
        <v>0</v>
      </c>
      <c r="H294" s="26">
        <f>Hoja1!H291</f>
        <v>0</v>
      </c>
      <c r="I294">
        <f>Hoja1!I291</f>
        <v>0</v>
      </c>
      <c r="J294" t="e">
        <f>VLOOKUP(Hoja1!J291,Data!$G$1:$H$501,2,0)</f>
        <v>#N/A</v>
      </c>
      <c r="K294" s="21" t="e">
        <f>IF(Hoja1!M291=2,Hoja1!K291,0)</f>
        <v>#N/A</v>
      </c>
      <c r="L294" t="e">
        <f>IF(Hoja1!M291=2,Hoja1!L291:$N292,0)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IF(Hoja1!M292=2,Hoja1!A292,0)</f>
        <v>#N/A</v>
      </c>
      <c r="B295" s="26" t="e">
        <f>VLOOKUP(Hoja1!B292,Data!$A$1:$B$500,2,0)</f>
        <v>#N/A</v>
      </c>
      <c r="C295" s="26">
        <f>Hoja1!C292</f>
        <v>0</v>
      </c>
      <c r="D295">
        <f>Hoja1!D292</f>
        <v>0</v>
      </c>
      <c r="E295" s="27" t="e">
        <f>IF(Hoja1!M292=2,Hoja1!E292,0)</f>
        <v>#N/A</v>
      </c>
      <c r="F295" s="26" t="e">
        <f>VLOOKUP(Hoja1!F292,Data!$D$1:$E$5000,2,0)</f>
        <v>#N/A</v>
      </c>
      <c r="G295" s="26">
        <f>Hoja1!G292</f>
        <v>0</v>
      </c>
      <c r="H295" s="26">
        <f>Hoja1!H292</f>
        <v>0</v>
      </c>
      <c r="I295">
        <f>Hoja1!I292</f>
        <v>0</v>
      </c>
      <c r="J295" t="e">
        <f>VLOOKUP(Hoja1!J292,Data!$G$1:$H$501,2,0)</f>
        <v>#N/A</v>
      </c>
      <c r="K295" s="21" t="e">
        <f>IF(Hoja1!M292=2,Hoja1!K292,0)</f>
        <v>#N/A</v>
      </c>
      <c r="L295" t="e">
        <f>IF(Hoja1!M292=2,Hoja1!L292:$N293,0)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IF(Hoja1!M293=2,Hoja1!A293,0)</f>
        <v>#N/A</v>
      </c>
      <c r="B296" s="26" t="e">
        <f>VLOOKUP(Hoja1!B293,Data!$A$1:$B$500,2,0)</f>
        <v>#N/A</v>
      </c>
      <c r="C296" s="26">
        <f>Hoja1!C293</f>
        <v>0</v>
      </c>
      <c r="D296">
        <f>Hoja1!D293</f>
        <v>0</v>
      </c>
      <c r="E296" s="27" t="e">
        <f>IF(Hoja1!M293=2,Hoja1!E293,0)</f>
        <v>#N/A</v>
      </c>
      <c r="F296" s="26" t="e">
        <f>VLOOKUP(Hoja1!F293,Data!$D$1:$E$5000,2,0)</f>
        <v>#N/A</v>
      </c>
      <c r="G296" s="26">
        <f>Hoja1!G293</f>
        <v>0</v>
      </c>
      <c r="H296" s="26">
        <f>Hoja1!H293</f>
        <v>0</v>
      </c>
      <c r="I296">
        <f>Hoja1!I293</f>
        <v>0</v>
      </c>
      <c r="J296" t="e">
        <f>VLOOKUP(Hoja1!J293,Data!$G$1:$H$501,2,0)</f>
        <v>#N/A</v>
      </c>
      <c r="K296" s="21" t="e">
        <f>IF(Hoja1!M293=2,Hoja1!K293,0)</f>
        <v>#N/A</v>
      </c>
      <c r="L296" t="e">
        <f>IF(Hoja1!M293=2,Hoja1!L293:$N294,0)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IF(Hoja1!M294=2,Hoja1!A294,0)</f>
        <v>#N/A</v>
      </c>
      <c r="B297" s="26" t="e">
        <f>VLOOKUP(Hoja1!B294,Data!$A$1:$B$500,2,0)</f>
        <v>#N/A</v>
      </c>
      <c r="C297" s="26">
        <f>Hoja1!C294</f>
        <v>0</v>
      </c>
      <c r="D297">
        <f>Hoja1!D294</f>
        <v>0</v>
      </c>
      <c r="E297" s="27" t="e">
        <f>IF(Hoja1!M294=2,Hoja1!E294,0)</f>
        <v>#N/A</v>
      </c>
      <c r="F297" s="26" t="e">
        <f>VLOOKUP(Hoja1!F294,Data!$D$1:$E$5000,2,0)</f>
        <v>#N/A</v>
      </c>
      <c r="G297" s="26">
        <f>Hoja1!G294</f>
        <v>0</v>
      </c>
      <c r="H297" s="26">
        <f>Hoja1!H294</f>
        <v>0</v>
      </c>
      <c r="I297">
        <f>Hoja1!I294</f>
        <v>0</v>
      </c>
      <c r="J297" t="e">
        <f>VLOOKUP(Hoja1!J294,Data!$G$1:$H$501,2,0)</f>
        <v>#N/A</v>
      </c>
      <c r="K297" s="21" t="e">
        <f>IF(Hoja1!M294=2,Hoja1!K294,0)</f>
        <v>#N/A</v>
      </c>
      <c r="L297" t="e">
        <f>IF(Hoja1!M294=2,Hoja1!L294:$N295,0)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IF(Hoja1!M295=2,Hoja1!A295,0)</f>
        <v>#N/A</v>
      </c>
      <c r="B298" s="26" t="e">
        <f>VLOOKUP(Hoja1!B295,Data!$A$1:$B$500,2,0)</f>
        <v>#N/A</v>
      </c>
      <c r="C298" s="26">
        <f>Hoja1!C295</f>
        <v>0</v>
      </c>
      <c r="D298">
        <f>Hoja1!D295</f>
        <v>0</v>
      </c>
      <c r="E298" s="27" t="e">
        <f>IF(Hoja1!M295=2,Hoja1!E295,0)</f>
        <v>#N/A</v>
      </c>
      <c r="F298" s="26" t="e">
        <f>VLOOKUP(Hoja1!F295,Data!$D$1:$E$5000,2,0)</f>
        <v>#N/A</v>
      </c>
      <c r="G298" s="26">
        <f>Hoja1!G295</f>
        <v>0</v>
      </c>
      <c r="H298" s="26">
        <f>Hoja1!H295</f>
        <v>0</v>
      </c>
      <c r="I298">
        <f>Hoja1!I295</f>
        <v>0</v>
      </c>
      <c r="J298" t="e">
        <f>VLOOKUP(Hoja1!J295,Data!$G$1:$H$501,2,0)</f>
        <v>#N/A</v>
      </c>
      <c r="K298" s="21" t="e">
        <f>IF(Hoja1!M295=2,Hoja1!K295,0)</f>
        <v>#N/A</v>
      </c>
      <c r="L298" t="e">
        <f>IF(Hoja1!M295=2,Hoja1!L295:$N296,0)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IF(Hoja1!M296=2,Hoja1!A296,0)</f>
        <v>#N/A</v>
      </c>
      <c r="B299" s="26" t="e">
        <f>VLOOKUP(Hoja1!B296,Data!$A$1:$B$500,2,0)</f>
        <v>#N/A</v>
      </c>
      <c r="C299" s="26">
        <f>Hoja1!C296</f>
        <v>0</v>
      </c>
      <c r="D299">
        <f>Hoja1!D296</f>
        <v>0</v>
      </c>
      <c r="E299" s="27" t="e">
        <f>IF(Hoja1!M296=2,Hoja1!E296,0)</f>
        <v>#N/A</v>
      </c>
      <c r="F299" s="26" t="e">
        <f>VLOOKUP(Hoja1!F296,Data!$D$1:$E$5000,2,0)</f>
        <v>#N/A</v>
      </c>
      <c r="G299" s="26">
        <f>Hoja1!G296</f>
        <v>0</v>
      </c>
      <c r="H299" s="26">
        <f>Hoja1!H296</f>
        <v>0</v>
      </c>
      <c r="I299">
        <f>Hoja1!I296</f>
        <v>0</v>
      </c>
      <c r="J299" t="e">
        <f>VLOOKUP(Hoja1!J296,Data!$G$1:$H$501,2,0)</f>
        <v>#N/A</v>
      </c>
      <c r="K299" s="21" t="e">
        <f>IF(Hoja1!M296=2,Hoja1!K296,0)</f>
        <v>#N/A</v>
      </c>
      <c r="L299" t="e">
        <f>IF(Hoja1!M296=2,Hoja1!L296:$N297,0)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IF(Hoja1!M297=2,Hoja1!A297,0)</f>
        <v>#N/A</v>
      </c>
      <c r="B300" s="26" t="e">
        <f>VLOOKUP(Hoja1!B297,Data!$A$1:$B$500,2,0)</f>
        <v>#N/A</v>
      </c>
      <c r="C300" s="26">
        <f>Hoja1!C297</f>
        <v>0</v>
      </c>
      <c r="D300">
        <f>Hoja1!D297</f>
        <v>0</v>
      </c>
      <c r="E300" s="27" t="e">
        <f>IF(Hoja1!M297=2,Hoja1!E297,0)</f>
        <v>#N/A</v>
      </c>
      <c r="F300" s="26" t="e">
        <f>VLOOKUP(Hoja1!F297,Data!$D$1:$E$5000,2,0)</f>
        <v>#N/A</v>
      </c>
      <c r="G300" s="26">
        <f>Hoja1!G297</f>
        <v>0</v>
      </c>
      <c r="H300" s="26">
        <f>Hoja1!H297</f>
        <v>0</v>
      </c>
      <c r="I300">
        <f>Hoja1!I297</f>
        <v>0</v>
      </c>
      <c r="J300" t="e">
        <f>VLOOKUP(Hoja1!J297,Data!$G$1:$H$501,2,0)</f>
        <v>#N/A</v>
      </c>
      <c r="K300" s="21" t="e">
        <f>IF(Hoja1!M297=2,Hoja1!K297,0)</f>
        <v>#N/A</v>
      </c>
      <c r="L300" t="e">
        <f>IF(Hoja1!M297=2,Hoja1!L297:$N298,0)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IF(Hoja1!M298=2,Hoja1!A298,0)</f>
        <v>#N/A</v>
      </c>
      <c r="B301" s="26" t="e">
        <f>VLOOKUP(Hoja1!B298,Data!$A$1:$B$500,2,0)</f>
        <v>#N/A</v>
      </c>
      <c r="C301" s="26">
        <f>Hoja1!C298</f>
        <v>0</v>
      </c>
      <c r="D301">
        <f>Hoja1!D298</f>
        <v>0</v>
      </c>
      <c r="E301" s="27" t="e">
        <f>IF(Hoja1!M298=2,Hoja1!E298,0)</f>
        <v>#N/A</v>
      </c>
      <c r="F301" s="26" t="e">
        <f>VLOOKUP(Hoja1!F298,Data!$D$1:$E$5000,2,0)</f>
        <v>#N/A</v>
      </c>
      <c r="G301" s="26">
        <f>Hoja1!G298</f>
        <v>0</v>
      </c>
      <c r="H301" s="26">
        <f>Hoja1!H298</f>
        <v>0</v>
      </c>
      <c r="I301">
        <f>Hoja1!I298</f>
        <v>0</v>
      </c>
      <c r="J301" t="e">
        <f>VLOOKUP(Hoja1!J298,Data!$G$1:$H$501,2,0)</f>
        <v>#N/A</v>
      </c>
      <c r="K301" s="21" t="e">
        <f>IF(Hoja1!M298=2,Hoja1!K298,0)</f>
        <v>#N/A</v>
      </c>
      <c r="L301" t="e">
        <f>IF(Hoja1!M298=2,Hoja1!L298:$N299,0)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IF(Hoja1!M299=2,Hoja1!A299,0)</f>
        <v>#N/A</v>
      </c>
      <c r="B302" s="26" t="e">
        <f>VLOOKUP(Hoja1!B299,Data!$A$1:$B$500,2,0)</f>
        <v>#N/A</v>
      </c>
      <c r="C302" s="26">
        <f>Hoja1!C299</f>
        <v>0</v>
      </c>
      <c r="D302">
        <f>Hoja1!D299</f>
        <v>0</v>
      </c>
      <c r="E302" s="27" t="e">
        <f>IF(Hoja1!M299=2,Hoja1!E299,0)</f>
        <v>#N/A</v>
      </c>
      <c r="F302" s="26" t="e">
        <f>VLOOKUP(Hoja1!F299,Data!$D$1:$E$5000,2,0)</f>
        <v>#N/A</v>
      </c>
      <c r="G302" s="26">
        <f>Hoja1!G299</f>
        <v>0</v>
      </c>
      <c r="H302" s="26">
        <f>Hoja1!H299</f>
        <v>0</v>
      </c>
      <c r="I302">
        <f>Hoja1!I299</f>
        <v>0</v>
      </c>
      <c r="J302" t="e">
        <f>VLOOKUP(Hoja1!J299,Data!$G$1:$H$501,2,0)</f>
        <v>#N/A</v>
      </c>
      <c r="K302" s="21" t="e">
        <f>IF(Hoja1!M299=2,Hoja1!K299,0)</f>
        <v>#N/A</v>
      </c>
      <c r="L302" t="e">
        <f>IF(Hoja1!M299=2,Hoja1!L299:$N300,0)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IF(Hoja1!M300=2,Hoja1!A300,0)</f>
        <v>#N/A</v>
      </c>
      <c r="B303" s="26" t="e">
        <f>VLOOKUP(Hoja1!B300,Data!$A$1:$B$500,2,0)</f>
        <v>#N/A</v>
      </c>
      <c r="C303" s="26">
        <f>Hoja1!C300</f>
        <v>0</v>
      </c>
      <c r="D303">
        <f>Hoja1!D300</f>
        <v>0</v>
      </c>
      <c r="E303" s="27" t="e">
        <f>IF(Hoja1!M300=2,Hoja1!E300,0)</f>
        <v>#N/A</v>
      </c>
      <c r="F303" s="26" t="e">
        <f>VLOOKUP(Hoja1!F300,Data!$D$1:$E$5000,2,0)</f>
        <v>#N/A</v>
      </c>
      <c r="G303" s="26">
        <f>Hoja1!G300</f>
        <v>0</v>
      </c>
      <c r="H303" s="26">
        <f>Hoja1!H300</f>
        <v>0</v>
      </c>
      <c r="I303">
        <f>Hoja1!I300</f>
        <v>0</v>
      </c>
      <c r="J303" t="e">
        <f>VLOOKUP(Hoja1!J300,Data!$G$1:$H$501,2,0)</f>
        <v>#N/A</v>
      </c>
      <c r="K303" s="21" t="e">
        <f>IF(Hoja1!M300=2,Hoja1!K300,0)</f>
        <v>#N/A</v>
      </c>
      <c r="L303" t="e">
        <f>IF(Hoja1!M300=2,Hoja1!L300:$N301,0)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IF(Hoja1!M301=2,Hoja1!A301,0)</f>
        <v>#N/A</v>
      </c>
      <c r="B304" s="26" t="e">
        <f>VLOOKUP(Hoja1!B301,Data!$A$1:$B$500,2,0)</f>
        <v>#N/A</v>
      </c>
      <c r="C304" s="26">
        <f>Hoja1!C301</f>
        <v>0</v>
      </c>
      <c r="D304">
        <f>Hoja1!D301</f>
        <v>0</v>
      </c>
      <c r="E304" s="27" t="e">
        <f>IF(Hoja1!M301=2,Hoja1!E301,0)</f>
        <v>#N/A</v>
      </c>
      <c r="F304" s="26" t="e">
        <f>VLOOKUP(Hoja1!F301,Data!$D$1:$E$5000,2,0)</f>
        <v>#N/A</v>
      </c>
      <c r="G304" s="26">
        <f>Hoja1!G301</f>
        <v>0</v>
      </c>
      <c r="H304" s="26">
        <f>Hoja1!H301</f>
        <v>0</v>
      </c>
      <c r="I304">
        <f>Hoja1!I301</f>
        <v>0</v>
      </c>
      <c r="J304" t="e">
        <f>VLOOKUP(Hoja1!J301,Data!$G$1:$H$501,2,0)</f>
        <v>#N/A</v>
      </c>
      <c r="K304" s="21" t="e">
        <f>IF(Hoja1!M301=2,Hoja1!K301,0)</f>
        <v>#N/A</v>
      </c>
      <c r="L304" t="e">
        <f>IF(Hoja1!M301=2,Hoja1!L301:$N302,0)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IF(Hoja1!M302=2,Hoja1!A302,0)</f>
        <v>#N/A</v>
      </c>
      <c r="B305" s="26" t="e">
        <f>VLOOKUP(Hoja1!B302,Data!$A$1:$B$500,2,0)</f>
        <v>#N/A</v>
      </c>
      <c r="C305" s="26">
        <f>Hoja1!C302</f>
        <v>0</v>
      </c>
      <c r="D305">
        <f>Hoja1!D302</f>
        <v>0</v>
      </c>
      <c r="E305" s="27" t="e">
        <f>IF(Hoja1!M302=2,Hoja1!E302,0)</f>
        <v>#N/A</v>
      </c>
      <c r="F305" s="26" t="e">
        <f>VLOOKUP(Hoja1!F302,Data!$D$1:$E$5000,2,0)</f>
        <v>#N/A</v>
      </c>
      <c r="G305" s="26">
        <f>Hoja1!G302</f>
        <v>0</v>
      </c>
      <c r="H305" s="26">
        <f>Hoja1!H302</f>
        <v>0</v>
      </c>
      <c r="I305">
        <f>Hoja1!I302</f>
        <v>0</v>
      </c>
      <c r="J305" t="e">
        <f>VLOOKUP(Hoja1!J302,Data!$G$1:$H$501,2,0)</f>
        <v>#N/A</v>
      </c>
      <c r="K305" s="21" t="e">
        <f>IF(Hoja1!M302=2,Hoja1!K302,0)</f>
        <v>#N/A</v>
      </c>
      <c r="L305" t="e">
        <f>IF(Hoja1!M302=2,Hoja1!L302:$N303,0)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IF(Hoja1!M303=2,Hoja1!A303,0)</f>
        <v>#N/A</v>
      </c>
      <c r="B306" s="26" t="e">
        <f>VLOOKUP(Hoja1!B303,Data!$A$1:$B$500,2,0)</f>
        <v>#N/A</v>
      </c>
      <c r="C306" s="26">
        <f>Hoja1!C303</f>
        <v>0</v>
      </c>
      <c r="D306">
        <f>Hoja1!D303</f>
        <v>0</v>
      </c>
      <c r="E306" s="27" t="e">
        <f>IF(Hoja1!M303=2,Hoja1!E303,0)</f>
        <v>#N/A</v>
      </c>
      <c r="F306" s="26" t="e">
        <f>VLOOKUP(Hoja1!F303,Data!$D$1:$E$5000,2,0)</f>
        <v>#N/A</v>
      </c>
      <c r="G306" s="26">
        <f>Hoja1!G303</f>
        <v>0</v>
      </c>
      <c r="H306" s="26">
        <f>Hoja1!H303</f>
        <v>0</v>
      </c>
      <c r="I306">
        <f>Hoja1!I303</f>
        <v>0</v>
      </c>
      <c r="J306" t="e">
        <f>VLOOKUP(Hoja1!J303,Data!$G$1:$H$501,2,0)</f>
        <v>#N/A</v>
      </c>
      <c r="K306" s="21" t="e">
        <f>IF(Hoja1!M303=2,Hoja1!K303,0)</f>
        <v>#N/A</v>
      </c>
      <c r="L306" t="e">
        <f>IF(Hoja1!M303=2,Hoja1!L303:$N304,0)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IF(Hoja1!M304=2,Hoja1!A304,0)</f>
        <v>#N/A</v>
      </c>
      <c r="B307" s="26" t="e">
        <f>VLOOKUP(Hoja1!B304,Data!$A$1:$B$500,2,0)</f>
        <v>#N/A</v>
      </c>
      <c r="C307" s="26">
        <f>Hoja1!C304</f>
        <v>0</v>
      </c>
      <c r="D307">
        <f>Hoja1!D304</f>
        <v>0</v>
      </c>
      <c r="E307" s="27" t="e">
        <f>IF(Hoja1!M304=2,Hoja1!E304,0)</f>
        <v>#N/A</v>
      </c>
      <c r="F307" s="26" t="e">
        <f>VLOOKUP(Hoja1!F304,Data!$D$1:$E$5000,2,0)</f>
        <v>#N/A</v>
      </c>
      <c r="G307" s="26">
        <f>Hoja1!G304</f>
        <v>0</v>
      </c>
      <c r="H307" s="26">
        <f>Hoja1!H304</f>
        <v>0</v>
      </c>
      <c r="I307">
        <f>Hoja1!I304</f>
        <v>0</v>
      </c>
      <c r="J307" t="e">
        <f>VLOOKUP(Hoja1!J304,Data!$G$1:$H$501,2,0)</f>
        <v>#N/A</v>
      </c>
      <c r="K307" s="21" t="e">
        <f>IF(Hoja1!M304=2,Hoja1!K304,0)</f>
        <v>#N/A</v>
      </c>
      <c r="L307" t="e">
        <f>IF(Hoja1!M304=2,Hoja1!L304:$N305,0)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IF(Hoja1!M305=2,Hoja1!A305,0)</f>
        <v>#N/A</v>
      </c>
      <c r="B308" s="26" t="e">
        <f>VLOOKUP(Hoja1!B305,Data!$A$1:$B$500,2,0)</f>
        <v>#N/A</v>
      </c>
      <c r="C308" s="26">
        <f>Hoja1!C305</f>
        <v>0</v>
      </c>
      <c r="D308">
        <f>Hoja1!D305</f>
        <v>0</v>
      </c>
      <c r="E308" s="27" t="e">
        <f>IF(Hoja1!M305=2,Hoja1!E305,0)</f>
        <v>#N/A</v>
      </c>
      <c r="F308" s="26" t="e">
        <f>VLOOKUP(Hoja1!F305,Data!$D$1:$E$5000,2,0)</f>
        <v>#N/A</v>
      </c>
      <c r="G308" s="26">
        <f>Hoja1!G305</f>
        <v>0</v>
      </c>
      <c r="H308" s="26">
        <f>Hoja1!H305</f>
        <v>0</v>
      </c>
      <c r="I308">
        <f>Hoja1!I305</f>
        <v>0</v>
      </c>
      <c r="J308" t="e">
        <f>VLOOKUP(Hoja1!J305,Data!$G$1:$H$501,2,0)</f>
        <v>#N/A</v>
      </c>
      <c r="K308" s="21" t="e">
        <f>IF(Hoja1!M305=2,Hoja1!K305,0)</f>
        <v>#N/A</v>
      </c>
      <c r="L308" t="e">
        <f>IF(Hoja1!M305=2,Hoja1!L305:$N306,0)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IF(Hoja1!M306=2,Hoja1!A306,0)</f>
        <v>#N/A</v>
      </c>
      <c r="B309" s="26" t="e">
        <f>VLOOKUP(Hoja1!B306,Data!$A$1:$B$500,2,0)</f>
        <v>#N/A</v>
      </c>
      <c r="C309" s="26">
        <f>Hoja1!C306</f>
        <v>0</v>
      </c>
      <c r="D309">
        <f>Hoja1!D306</f>
        <v>0</v>
      </c>
      <c r="E309" s="27" t="e">
        <f>IF(Hoja1!M306=2,Hoja1!E306,0)</f>
        <v>#N/A</v>
      </c>
      <c r="F309" s="26" t="e">
        <f>VLOOKUP(Hoja1!F306,Data!$D$1:$E$5000,2,0)</f>
        <v>#N/A</v>
      </c>
      <c r="G309" s="26">
        <f>Hoja1!G306</f>
        <v>0</v>
      </c>
      <c r="H309" s="26">
        <f>Hoja1!H306</f>
        <v>0</v>
      </c>
      <c r="I309">
        <f>Hoja1!I306</f>
        <v>0</v>
      </c>
      <c r="J309" t="e">
        <f>VLOOKUP(Hoja1!J306,Data!$G$1:$H$501,2,0)</f>
        <v>#N/A</v>
      </c>
      <c r="K309" s="21" t="e">
        <f>IF(Hoja1!M306=2,Hoja1!K306,0)</f>
        <v>#N/A</v>
      </c>
      <c r="L309" t="e">
        <f>IF(Hoja1!M306=2,Hoja1!L306:$N307,0)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IF(Hoja1!M307=2,Hoja1!A307,0)</f>
        <v>#N/A</v>
      </c>
      <c r="B310" s="26" t="e">
        <f>VLOOKUP(Hoja1!B307,Data!$A$1:$B$500,2,0)</f>
        <v>#N/A</v>
      </c>
      <c r="C310" s="26">
        <f>Hoja1!C307</f>
        <v>0</v>
      </c>
      <c r="D310">
        <f>Hoja1!D307</f>
        <v>0</v>
      </c>
      <c r="E310" s="27" t="e">
        <f>IF(Hoja1!M307=2,Hoja1!E307,0)</f>
        <v>#N/A</v>
      </c>
      <c r="F310" s="26" t="e">
        <f>VLOOKUP(Hoja1!F307,Data!$D$1:$E$5000,2,0)</f>
        <v>#N/A</v>
      </c>
      <c r="G310" s="26">
        <f>Hoja1!G307</f>
        <v>0</v>
      </c>
      <c r="H310" s="26">
        <f>Hoja1!H307</f>
        <v>0</v>
      </c>
      <c r="I310">
        <f>Hoja1!I307</f>
        <v>0</v>
      </c>
      <c r="J310" t="e">
        <f>VLOOKUP(Hoja1!J307,Data!$G$1:$H$501,2,0)</f>
        <v>#N/A</v>
      </c>
      <c r="K310" s="21" t="e">
        <f>IF(Hoja1!M307=2,Hoja1!K307,0)</f>
        <v>#N/A</v>
      </c>
      <c r="L310" t="e">
        <f>IF(Hoja1!M307=2,Hoja1!L307:$N308,0)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IF(Hoja1!M308=2,Hoja1!A308,0)</f>
        <v>#N/A</v>
      </c>
      <c r="B311" s="26" t="e">
        <f>VLOOKUP(Hoja1!B308,Data!$A$1:$B$500,2,0)</f>
        <v>#N/A</v>
      </c>
      <c r="C311" s="26">
        <f>Hoja1!C308</f>
        <v>0</v>
      </c>
      <c r="D311">
        <f>Hoja1!D308</f>
        <v>0</v>
      </c>
      <c r="E311" s="27" t="e">
        <f>IF(Hoja1!M308=2,Hoja1!E308,0)</f>
        <v>#N/A</v>
      </c>
      <c r="F311" s="26" t="e">
        <f>VLOOKUP(Hoja1!F308,Data!$D$1:$E$5000,2,0)</f>
        <v>#N/A</v>
      </c>
      <c r="G311" s="26">
        <f>Hoja1!G308</f>
        <v>0</v>
      </c>
      <c r="H311" s="26">
        <f>Hoja1!H308</f>
        <v>0</v>
      </c>
      <c r="I311">
        <f>Hoja1!I308</f>
        <v>0</v>
      </c>
      <c r="J311" t="e">
        <f>VLOOKUP(Hoja1!J308,Data!$G$1:$H$501,2,0)</f>
        <v>#N/A</v>
      </c>
      <c r="K311" s="21" t="e">
        <f>IF(Hoja1!M308=2,Hoja1!K308,0)</f>
        <v>#N/A</v>
      </c>
      <c r="L311" t="e">
        <f>IF(Hoja1!M308=2,Hoja1!L308:$N309,0)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IF(Hoja1!M309=2,Hoja1!A309,0)</f>
        <v>#N/A</v>
      </c>
      <c r="B312" s="26" t="e">
        <f>VLOOKUP(Hoja1!B309,Data!$A$1:$B$500,2,0)</f>
        <v>#N/A</v>
      </c>
      <c r="C312" s="26">
        <f>Hoja1!C309</f>
        <v>0</v>
      </c>
      <c r="D312">
        <f>Hoja1!D309</f>
        <v>0</v>
      </c>
      <c r="E312" s="27" t="e">
        <f>IF(Hoja1!M309=2,Hoja1!E309,0)</f>
        <v>#N/A</v>
      </c>
      <c r="F312" s="26" t="e">
        <f>VLOOKUP(Hoja1!F309,Data!$D$1:$E$5000,2,0)</f>
        <v>#N/A</v>
      </c>
      <c r="G312" s="26">
        <f>Hoja1!G309</f>
        <v>0</v>
      </c>
      <c r="H312" s="26">
        <f>Hoja1!H309</f>
        <v>0</v>
      </c>
      <c r="I312">
        <f>Hoja1!I309</f>
        <v>0</v>
      </c>
      <c r="J312" t="e">
        <f>VLOOKUP(Hoja1!J309,Data!$G$1:$H$501,2,0)</f>
        <v>#N/A</v>
      </c>
      <c r="K312" s="21" t="e">
        <f>IF(Hoja1!M309=2,Hoja1!K309,0)</f>
        <v>#N/A</v>
      </c>
      <c r="L312" t="e">
        <f>IF(Hoja1!M309=2,Hoja1!L309:$N310,0)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IF(Hoja1!M310=2,Hoja1!A310,0)</f>
        <v>#N/A</v>
      </c>
      <c r="B313" s="26" t="e">
        <f>VLOOKUP(Hoja1!B310,Data!$A$1:$B$500,2,0)</f>
        <v>#N/A</v>
      </c>
      <c r="C313" s="26">
        <f>Hoja1!C310</f>
        <v>0</v>
      </c>
      <c r="D313">
        <f>Hoja1!D310</f>
        <v>0</v>
      </c>
      <c r="E313" s="27" t="e">
        <f>IF(Hoja1!M310=2,Hoja1!E310,0)</f>
        <v>#N/A</v>
      </c>
      <c r="F313" s="26" t="e">
        <f>VLOOKUP(Hoja1!F310,Data!$D$1:$E$5000,2,0)</f>
        <v>#N/A</v>
      </c>
      <c r="G313" s="26">
        <f>Hoja1!G310</f>
        <v>0</v>
      </c>
      <c r="H313" s="26">
        <f>Hoja1!H310</f>
        <v>0</v>
      </c>
      <c r="I313">
        <f>Hoja1!I310</f>
        <v>0</v>
      </c>
      <c r="J313" t="e">
        <f>VLOOKUP(Hoja1!J310,Data!$G$1:$H$501,2,0)</f>
        <v>#N/A</v>
      </c>
      <c r="K313" s="21" t="e">
        <f>IF(Hoja1!M310=2,Hoja1!K310,0)</f>
        <v>#N/A</v>
      </c>
      <c r="L313" t="e">
        <f>IF(Hoja1!M310=2,Hoja1!L310:$N311,0)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IF(Hoja1!M311=2,Hoja1!A311,0)</f>
        <v>#N/A</v>
      </c>
      <c r="B314" s="26" t="e">
        <f>VLOOKUP(Hoja1!B311,Data!$A$1:$B$500,2,0)</f>
        <v>#N/A</v>
      </c>
      <c r="C314" s="26">
        <f>Hoja1!C311</f>
        <v>0</v>
      </c>
      <c r="D314">
        <f>Hoja1!D311</f>
        <v>0</v>
      </c>
      <c r="E314" s="27" t="e">
        <f>IF(Hoja1!M311=2,Hoja1!E311,0)</f>
        <v>#N/A</v>
      </c>
      <c r="F314" s="26" t="e">
        <f>VLOOKUP(Hoja1!F311,Data!$D$1:$E$5000,2,0)</f>
        <v>#N/A</v>
      </c>
      <c r="G314" s="26">
        <f>Hoja1!G311</f>
        <v>0</v>
      </c>
      <c r="H314" s="26">
        <f>Hoja1!H311</f>
        <v>0</v>
      </c>
      <c r="I314">
        <f>Hoja1!I311</f>
        <v>0</v>
      </c>
      <c r="J314" t="e">
        <f>VLOOKUP(Hoja1!J311,Data!$G$1:$H$501,2,0)</f>
        <v>#N/A</v>
      </c>
      <c r="K314" s="21" t="e">
        <f>IF(Hoja1!M311=2,Hoja1!K311,0)</f>
        <v>#N/A</v>
      </c>
      <c r="L314" t="e">
        <f>IF(Hoja1!M311=2,Hoja1!L311:$N312,0)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IF(Hoja1!M312=2,Hoja1!A312,0)</f>
        <v>#N/A</v>
      </c>
      <c r="B315" s="26" t="e">
        <f>VLOOKUP(Hoja1!B312,Data!$A$1:$B$500,2,0)</f>
        <v>#N/A</v>
      </c>
      <c r="C315" s="26">
        <f>Hoja1!C312</f>
        <v>0</v>
      </c>
      <c r="D315">
        <f>Hoja1!D312</f>
        <v>0</v>
      </c>
      <c r="E315" s="27" t="e">
        <f>IF(Hoja1!M312=2,Hoja1!E312,0)</f>
        <v>#N/A</v>
      </c>
      <c r="F315" s="26" t="e">
        <f>VLOOKUP(Hoja1!F312,Data!$D$1:$E$5000,2,0)</f>
        <v>#N/A</v>
      </c>
      <c r="G315" s="26">
        <f>Hoja1!G312</f>
        <v>0</v>
      </c>
      <c r="H315" s="26">
        <f>Hoja1!H312</f>
        <v>0</v>
      </c>
      <c r="I315">
        <f>Hoja1!I312</f>
        <v>0</v>
      </c>
      <c r="J315" t="e">
        <f>VLOOKUP(Hoja1!J312,Data!$G$1:$H$501,2,0)</f>
        <v>#N/A</v>
      </c>
      <c r="K315" s="21" t="e">
        <f>IF(Hoja1!M312=2,Hoja1!K312,0)</f>
        <v>#N/A</v>
      </c>
      <c r="L315" t="e">
        <f>IF(Hoja1!M312=2,Hoja1!L312:$N313,0)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IF(Hoja1!M313=2,Hoja1!A313,0)</f>
        <v>#N/A</v>
      </c>
      <c r="B316" s="26" t="e">
        <f>VLOOKUP(Hoja1!B313,Data!$A$1:$B$500,2,0)</f>
        <v>#N/A</v>
      </c>
      <c r="C316" s="26">
        <f>Hoja1!C313</f>
        <v>0</v>
      </c>
      <c r="D316">
        <f>Hoja1!D313</f>
        <v>0</v>
      </c>
      <c r="E316" s="27" t="e">
        <f>IF(Hoja1!M313=2,Hoja1!E313,0)</f>
        <v>#N/A</v>
      </c>
      <c r="F316" s="26" t="e">
        <f>VLOOKUP(Hoja1!F313,Data!$D$1:$E$5000,2,0)</f>
        <v>#N/A</v>
      </c>
      <c r="G316" s="26">
        <f>Hoja1!G313</f>
        <v>0</v>
      </c>
      <c r="H316" s="26">
        <f>Hoja1!H313</f>
        <v>0</v>
      </c>
      <c r="I316">
        <f>Hoja1!I313</f>
        <v>0</v>
      </c>
      <c r="J316" t="e">
        <f>VLOOKUP(Hoja1!J313,Data!$G$1:$H$501,2,0)</f>
        <v>#N/A</v>
      </c>
      <c r="K316" s="21" t="e">
        <f>IF(Hoja1!M313=2,Hoja1!K313,0)</f>
        <v>#N/A</v>
      </c>
      <c r="L316" t="e">
        <f>IF(Hoja1!M313=2,Hoja1!L313:$N314,0)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IF(Hoja1!M314=2,Hoja1!A314,0)</f>
        <v>#N/A</v>
      </c>
      <c r="B317" s="26" t="e">
        <f>VLOOKUP(Hoja1!B314,Data!$A$1:$B$500,2,0)</f>
        <v>#N/A</v>
      </c>
      <c r="C317" s="26">
        <f>Hoja1!C314</f>
        <v>0</v>
      </c>
      <c r="D317">
        <f>Hoja1!D314</f>
        <v>0</v>
      </c>
      <c r="E317" s="27" t="e">
        <f>IF(Hoja1!M314=2,Hoja1!E314,0)</f>
        <v>#N/A</v>
      </c>
      <c r="F317" s="26" t="e">
        <f>VLOOKUP(Hoja1!F314,Data!$D$1:$E$5000,2,0)</f>
        <v>#N/A</v>
      </c>
      <c r="G317" s="26">
        <f>Hoja1!G314</f>
        <v>0</v>
      </c>
      <c r="H317" s="26">
        <f>Hoja1!H314</f>
        <v>0</v>
      </c>
      <c r="I317">
        <f>Hoja1!I314</f>
        <v>0</v>
      </c>
      <c r="J317" t="e">
        <f>VLOOKUP(Hoja1!J314,Data!$G$1:$H$501,2,0)</f>
        <v>#N/A</v>
      </c>
      <c r="K317" s="21" t="e">
        <f>IF(Hoja1!M314=2,Hoja1!K314,0)</f>
        <v>#N/A</v>
      </c>
      <c r="L317" t="e">
        <f>IF(Hoja1!M314=2,Hoja1!L314:$N315,0)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IF(Hoja1!M315=2,Hoja1!A315,0)</f>
        <v>#N/A</v>
      </c>
      <c r="B318" s="26" t="e">
        <f>VLOOKUP(Hoja1!B315,Data!$A$1:$B$500,2,0)</f>
        <v>#N/A</v>
      </c>
      <c r="C318" s="26">
        <f>Hoja1!C315</f>
        <v>0</v>
      </c>
      <c r="D318">
        <f>Hoja1!D315</f>
        <v>0</v>
      </c>
      <c r="E318" s="27" t="e">
        <f>IF(Hoja1!M315=2,Hoja1!E315,0)</f>
        <v>#N/A</v>
      </c>
      <c r="F318" s="26" t="e">
        <f>VLOOKUP(Hoja1!F315,Data!$D$1:$E$5000,2,0)</f>
        <v>#N/A</v>
      </c>
      <c r="G318" s="26">
        <f>Hoja1!G315</f>
        <v>0</v>
      </c>
      <c r="H318" s="26">
        <f>Hoja1!H315</f>
        <v>0</v>
      </c>
      <c r="I318">
        <f>Hoja1!I315</f>
        <v>0</v>
      </c>
      <c r="J318" t="e">
        <f>VLOOKUP(Hoja1!J315,Data!$G$1:$H$501,2,0)</f>
        <v>#N/A</v>
      </c>
      <c r="K318" s="21" t="e">
        <f>IF(Hoja1!M315=2,Hoja1!K315,0)</f>
        <v>#N/A</v>
      </c>
      <c r="L318" t="e">
        <f>IF(Hoja1!M315=2,Hoja1!L315:$N316,0)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IF(Hoja1!M316=2,Hoja1!A316,0)</f>
        <v>#N/A</v>
      </c>
      <c r="B319" s="26" t="e">
        <f>VLOOKUP(Hoja1!B316,Data!$A$1:$B$500,2,0)</f>
        <v>#N/A</v>
      </c>
      <c r="C319" s="26">
        <f>Hoja1!C316</f>
        <v>0</v>
      </c>
      <c r="D319">
        <f>Hoja1!D316</f>
        <v>0</v>
      </c>
      <c r="E319" s="27" t="e">
        <f>IF(Hoja1!M316=2,Hoja1!E316,0)</f>
        <v>#N/A</v>
      </c>
      <c r="F319" s="26" t="e">
        <f>VLOOKUP(Hoja1!F316,Data!$D$1:$E$5000,2,0)</f>
        <v>#N/A</v>
      </c>
      <c r="G319" s="26">
        <f>Hoja1!G316</f>
        <v>0</v>
      </c>
      <c r="H319" s="26">
        <f>Hoja1!H316</f>
        <v>0</v>
      </c>
      <c r="I319">
        <f>Hoja1!I316</f>
        <v>0</v>
      </c>
      <c r="J319" t="e">
        <f>VLOOKUP(Hoja1!J316,Data!$G$1:$H$501,2,0)</f>
        <v>#N/A</v>
      </c>
      <c r="K319" s="21" t="e">
        <f>IF(Hoja1!M316=2,Hoja1!K316,0)</f>
        <v>#N/A</v>
      </c>
      <c r="L319" t="e">
        <f>IF(Hoja1!M316=2,Hoja1!L316:$N317,0)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IF(Hoja1!M317=2,Hoja1!A317,0)</f>
        <v>#N/A</v>
      </c>
      <c r="B320" s="26" t="e">
        <f>VLOOKUP(Hoja1!B317,Data!$A$1:$B$500,2,0)</f>
        <v>#N/A</v>
      </c>
      <c r="C320" s="26">
        <f>Hoja1!C317</f>
        <v>0</v>
      </c>
      <c r="D320">
        <f>Hoja1!D317</f>
        <v>0</v>
      </c>
      <c r="E320" s="27" t="e">
        <f>IF(Hoja1!M317=2,Hoja1!E317,0)</f>
        <v>#N/A</v>
      </c>
      <c r="F320" s="26" t="e">
        <f>VLOOKUP(Hoja1!F317,Data!$D$1:$E$5000,2,0)</f>
        <v>#N/A</v>
      </c>
      <c r="G320" s="26">
        <f>Hoja1!G317</f>
        <v>0</v>
      </c>
      <c r="H320" s="26">
        <f>Hoja1!H317</f>
        <v>0</v>
      </c>
      <c r="I320">
        <f>Hoja1!I317</f>
        <v>0</v>
      </c>
      <c r="J320" t="e">
        <f>VLOOKUP(Hoja1!J317,Data!$G$1:$H$501,2,0)</f>
        <v>#N/A</v>
      </c>
      <c r="K320" s="21" t="e">
        <f>IF(Hoja1!M317=2,Hoja1!K317,0)</f>
        <v>#N/A</v>
      </c>
      <c r="L320" t="e">
        <f>IF(Hoja1!M317=2,Hoja1!L317:$N318,0)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IF(Hoja1!M318=2,Hoja1!A318,0)</f>
        <v>#N/A</v>
      </c>
      <c r="B321" s="26" t="e">
        <f>VLOOKUP(Hoja1!B318,Data!$A$1:$B$500,2,0)</f>
        <v>#N/A</v>
      </c>
      <c r="C321" s="26">
        <f>Hoja1!C318</f>
        <v>0</v>
      </c>
      <c r="D321">
        <f>Hoja1!D318</f>
        <v>0</v>
      </c>
      <c r="E321" s="27" t="e">
        <f>IF(Hoja1!M318=2,Hoja1!E318,0)</f>
        <v>#N/A</v>
      </c>
      <c r="F321" s="26" t="e">
        <f>VLOOKUP(Hoja1!F318,Data!$D$1:$E$5000,2,0)</f>
        <v>#N/A</v>
      </c>
      <c r="G321" s="26">
        <f>Hoja1!G318</f>
        <v>0</v>
      </c>
      <c r="H321" s="26">
        <f>Hoja1!H318</f>
        <v>0</v>
      </c>
      <c r="I321">
        <f>Hoja1!I318</f>
        <v>0</v>
      </c>
      <c r="J321" t="e">
        <f>VLOOKUP(Hoja1!J318,Data!$G$1:$H$501,2,0)</f>
        <v>#N/A</v>
      </c>
      <c r="K321" s="21" t="e">
        <f>IF(Hoja1!M318=2,Hoja1!K318,0)</f>
        <v>#N/A</v>
      </c>
      <c r="L321" t="e">
        <f>IF(Hoja1!M318=2,Hoja1!L318:$N319,0)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IF(Hoja1!M319=2,Hoja1!A319,0)</f>
        <v>#N/A</v>
      </c>
      <c r="B322" s="26" t="e">
        <f>VLOOKUP(Hoja1!B319,Data!$A$1:$B$500,2,0)</f>
        <v>#N/A</v>
      </c>
      <c r="C322" s="26">
        <f>Hoja1!C319</f>
        <v>0</v>
      </c>
      <c r="D322">
        <f>Hoja1!D319</f>
        <v>0</v>
      </c>
      <c r="E322" s="27" t="e">
        <f>IF(Hoja1!M319=2,Hoja1!E319,0)</f>
        <v>#N/A</v>
      </c>
      <c r="F322" s="26" t="e">
        <f>VLOOKUP(Hoja1!F319,Data!$D$1:$E$5000,2,0)</f>
        <v>#N/A</v>
      </c>
      <c r="G322" s="26">
        <f>Hoja1!G319</f>
        <v>0</v>
      </c>
      <c r="H322" s="26">
        <f>Hoja1!H319</f>
        <v>0</v>
      </c>
      <c r="I322">
        <f>Hoja1!I319</f>
        <v>0</v>
      </c>
      <c r="J322" t="e">
        <f>VLOOKUP(Hoja1!J319,Data!$G$1:$H$501,2,0)</f>
        <v>#N/A</v>
      </c>
      <c r="K322" s="21" t="e">
        <f>IF(Hoja1!M319=2,Hoja1!K319,0)</f>
        <v>#N/A</v>
      </c>
      <c r="L322" t="e">
        <f>IF(Hoja1!M319=2,Hoja1!L319:$N320,0)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IF(Hoja1!M320=2,Hoja1!A320,0)</f>
        <v>#N/A</v>
      </c>
      <c r="B323" s="26" t="e">
        <f>VLOOKUP(Hoja1!B320,Data!$A$1:$B$500,2,0)</f>
        <v>#N/A</v>
      </c>
      <c r="C323" s="26">
        <f>Hoja1!C320</f>
        <v>0</v>
      </c>
      <c r="D323">
        <f>Hoja1!D320</f>
        <v>0</v>
      </c>
      <c r="E323" s="27" t="e">
        <f>IF(Hoja1!M320=2,Hoja1!E320,0)</f>
        <v>#N/A</v>
      </c>
      <c r="F323" s="26" t="e">
        <f>VLOOKUP(Hoja1!F320,Data!$D$1:$E$5000,2,0)</f>
        <v>#N/A</v>
      </c>
      <c r="G323" s="26">
        <f>Hoja1!G320</f>
        <v>0</v>
      </c>
      <c r="H323" s="26">
        <f>Hoja1!H320</f>
        <v>0</v>
      </c>
      <c r="I323">
        <f>Hoja1!I320</f>
        <v>0</v>
      </c>
      <c r="J323" t="e">
        <f>VLOOKUP(Hoja1!J320,Data!$G$1:$H$501,2,0)</f>
        <v>#N/A</v>
      </c>
      <c r="K323" s="21" t="e">
        <f>IF(Hoja1!M320=2,Hoja1!K320,0)</f>
        <v>#N/A</v>
      </c>
      <c r="L323" t="e">
        <f>IF(Hoja1!M320=2,Hoja1!L320:$N321,0)</f>
        <v>#N/A</v>
      </c>
      <c r="M323" t="e">
        <f t="shared" ref="M323:M345" si="10">IF(A323&gt;0,1,0)</f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25">
      <c r="A324" t="e">
        <f>IF(Hoja1!M321=2,Hoja1!A321,0)</f>
        <v>#N/A</v>
      </c>
      <c r="B324" s="26" t="e">
        <f>VLOOKUP(Hoja1!B321,Data!$A$1:$B$500,2,0)</f>
        <v>#N/A</v>
      </c>
      <c r="C324" s="26">
        <f>Hoja1!C321</f>
        <v>0</v>
      </c>
      <c r="D324">
        <f>Hoja1!D321</f>
        <v>0</v>
      </c>
      <c r="E324" s="27" t="e">
        <f>IF(Hoja1!M321=2,Hoja1!E321,0)</f>
        <v>#N/A</v>
      </c>
      <c r="F324" s="26" t="e">
        <f>VLOOKUP(Hoja1!F321,Data!$D$1:$E$5000,2,0)</f>
        <v>#N/A</v>
      </c>
      <c r="G324" s="26">
        <f>Hoja1!G321</f>
        <v>0</v>
      </c>
      <c r="H324" s="26">
        <f>Hoja1!H321</f>
        <v>0</v>
      </c>
      <c r="I324">
        <f>Hoja1!I321</f>
        <v>0</v>
      </c>
      <c r="J324" t="e">
        <f>VLOOKUP(Hoja1!J321,Data!$G$1:$H$501,2,0)</f>
        <v>#N/A</v>
      </c>
      <c r="K324" s="21" t="e">
        <f>IF(Hoja1!M321=2,Hoja1!K321,0)</f>
        <v>#N/A</v>
      </c>
      <c r="L324" t="e">
        <f>IF(Hoja1!M321=2,Hoja1!L321:$N322,0)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IF(Hoja1!M322=2,Hoja1!A322,0)</f>
        <v>#N/A</v>
      </c>
      <c r="B325" s="26" t="e">
        <f>VLOOKUP(Hoja1!B322,Data!$A$1:$B$500,2,0)</f>
        <v>#N/A</v>
      </c>
      <c r="C325" s="26">
        <f>Hoja1!C322</f>
        <v>0</v>
      </c>
      <c r="D325">
        <f>Hoja1!D322</f>
        <v>0</v>
      </c>
      <c r="E325" s="27" t="e">
        <f>IF(Hoja1!M322=2,Hoja1!E322,0)</f>
        <v>#N/A</v>
      </c>
      <c r="F325" s="26" t="e">
        <f>VLOOKUP(Hoja1!F322,Data!$D$1:$E$5000,2,0)</f>
        <v>#N/A</v>
      </c>
      <c r="G325" s="26">
        <f>Hoja1!G322</f>
        <v>0</v>
      </c>
      <c r="H325" s="26">
        <f>Hoja1!H322</f>
        <v>0</v>
      </c>
      <c r="I325">
        <f>Hoja1!I322</f>
        <v>0</v>
      </c>
      <c r="J325" t="e">
        <f>VLOOKUP(Hoja1!J322,Data!$G$1:$H$501,2,0)</f>
        <v>#N/A</v>
      </c>
      <c r="K325" s="21" t="e">
        <f>IF(Hoja1!M322=2,Hoja1!K322,0)</f>
        <v>#N/A</v>
      </c>
      <c r="L325" t="e">
        <f>IF(Hoja1!M322=2,Hoja1!L322:$N323,0)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IF(Hoja1!M323=2,Hoja1!A323,0)</f>
        <v>#N/A</v>
      </c>
      <c r="B326" s="26" t="e">
        <f>VLOOKUP(Hoja1!B323,Data!$A$1:$B$500,2,0)</f>
        <v>#N/A</v>
      </c>
      <c r="C326" s="26">
        <f>Hoja1!C323</f>
        <v>0</v>
      </c>
      <c r="D326">
        <f>Hoja1!D323</f>
        <v>0</v>
      </c>
      <c r="E326" s="27" t="e">
        <f>IF(Hoja1!M323=2,Hoja1!E323,0)</f>
        <v>#N/A</v>
      </c>
      <c r="F326" s="26" t="e">
        <f>VLOOKUP(Hoja1!F323,Data!$D$1:$E$5000,2,0)</f>
        <v>#N/A</v>
      </c>
      <c r="G326" s="26">
        <f>Hoja1!G323</f>
        <v>0</v>
      </c>
      <c r="H326" s="26">
        <f>Hoja1!H323</f>
        <v>0</v>
      </c>
      <c r="I326">
        <f>Hoja1!I323</f>
        <v>0</v>
      </c>
      <c r="J326" t="e">
        <f>VLOOKUP(Hoja1!J323,Data!$G$1:$H$501,2,0)</f>
        <v>#N/A</v>
      </c>
      <c r="K326" s="21" t="e">
        <f>IF(Hoja1!M323=2,Hoja1!K323,0)</f>
        <v>#N/A</v>
      </c>
      <c r="L326" t="e">
        <f>IF(Hoja1!M323=2,Hoja1!L323:$N324,0)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IF(Hoja1!M324=2,Hoja1!A324,0)</f>
        <v>#N/A</v>
      </c>
      <c r="B327" s="26" t="e">
        <f>VLOOKUP(Hoja1!B324,Data!$A$1:$B$500,2,0)</f>
        <v>#N/A</v>
      </c>
      <c r="C327" s="26">
        <f>Hoja1!C324</f>
        <v>0</v>
      </c>
      <c r="D327">
        <f>Hoja1!D324</f>
        <v>0</v>
      </c>
      <c r="E327" s="27" t="e">
        <f>IF(Hoja1!M324=2,Hoja1!E324,0)</f>
        <v>#N/A</v>
      </c>
      <c r="F327" s="26" t="e">
        <f>VLOOKUP(Hoja1!F324,Data!$D$1:$E$5000,2,0)</f>
        <v>#N/A</v>
      </c>
      <c r="G327" s="26">
        <f>Hoja1!G324</f>
        <v>0</v>
      </c>
      <c r="H327" s="26">
        <f>Hoja1!H324</f>
        <v>0</v>
      </c>
      <c r="I327">
        <f>Hoja1!I324</f>
        <v>0</v>
      </c>
      <c r="J327" t="e">
        <f>VLOOKUP(Hoja1!J324,Data!$G$1:$H$501,2,0)</f>
        <v>#N/A</v>
      </c>
      <c r="K327" s="21" t="e">
        <f>IF(Hoja1!M324=2,Hoja1!K324,0)</f>
        <v>#N/A</v>
      </c>
      <c r="L327" t="e">
        <f>IF(Hoja1!M324=2,Hoja1!L324:$N325,0)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IF(Hoja1!M325=2,Hoja1!A325,0)</f>
        <v>#N/A</v>
      </c>
      <c r="B328" s="26" t="e">
        <f>VLOOKUP(Hoja1!B325,Data!$A$1:$B$500,2,0)</f>
        <v>#N/A</v>
      </c>
      <c r="C328" s="26">
        <f>Hoja1!C325</f>
        <v>0</v>
      </c>
      <c r="D328">
        <f>Hoja1!D325</f>
        <v>0</v>
      </c>
      <c r="E328" s="27" t="e">
        <f>IF(Hoja1!M325=2,Hoja1!E325,0)</f>
        <v>#N/A</v>
      </c>
      <c r="F328" s="26" t="e">
        <f>VLOOKUP(Hoja1!F325,Data!$D$1:$E$5000,2,0)</f>
        <v>#N/A</v>
      </c>
      <c r="G328" s="26">
        <f>Hoja1!G325</f>
        <v>0</v>
      </c>
      <c r="H328" s="26">
        <f>Hoja1!H325</f>
        <v>0</v>
      </c>
      <c r="I328">
        <f>Hoja1!I325</f>
        <v>0</v>
      </c>
      <c r="J328" t="e">
        <f>VLOOKUP(Hoja1!J325,Data!$G$1:$H$501,2,0)</f>
        <v>#N/A</v>
      </c>
      <c r="K328" s="21" t="e">
        <f>IF(Hoja1!M325=2,Hoja1!K325,0)</f>
        <v>#N/A</v>
      </c>
      <c r="L328" t="e">
        <f>IF(Hoja1!M325=2,Hoja1!L325:$N326,0)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IF(Hoja1!M326=2,Hoja1!A326,0)</f>
        <v>#N/A</v>
      </c>
      <c r="B329" s="26" t="e">
        <f>VLOOKUP(Hoja1!B326,Data!$A$1:$B$500,2,0)</f>
        <v>#N/A</v>
      </c>
      <c r="C329" s="26">
        <f>Hoja1!C326</f>
        <v>0</v>
      </c>
      <c r="D329">
        <f>Hoja1!D326</f>
        <v>0</v>
      </c>
      <c r="E329" s="27" t="e">
        <f>IF(Hoja1!M326=2,Hoja1!E326,0)</f>
        <v>#N/A</v>
      </c>
      <c r="F329" s="26" t="e">
        <f>VLOOKUP(Hoja1!F326,Data!$D$1:$E$5000,2,0)</f>
        <v>#N/A</v>
      </c>
      <c r="G329" s="26">
        <f>Hoja1!G326</f>
        <v>0</v>
      </c>
      <c r="H329" s="26">
        <f>Hoja1!H326</f>
        <v>0</v>
      </c>
      <c r="I329">
        <f>Hoja1!I326</f>
        <v>0</v>
      </c>
      <c r="J329" t="e">
        <f>VLOOKUP(Hoja1!J326,Data!$G$1:$H$501,2,0)</f>
        <v>#N/A</v>
      </c>
      <c r="K329" s="21" t="e">
        <f>IF(Hoja1!M326=2,Hoja1!K326,0)</f>
        <v>#N/A</v>
      </c>
      <c r="L329" t="e">
        <f>IF(Hoja1!M326=2,Hoja1!L326:$N327,0)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IF(Hoja1!M327=2,Hoja1!A327,0)</f>
        <v>#N/A</v>
      </c>
      <c r="B330" s="26" t="e">
        <f>VLOOKUP(Hoja1!B327,Data!$A$1:$B$500,2,0)</f>
        <v>#N/A</v>
      </c>
      <c r="C330" s="26">
        <f>Hoja1!C327</f>
        <v>0</v>
      </c>
      <c r="D330">
        <f>Hoja1!D327</f>
        <v>0</v>
      </c>
      <c r="E330" s="27" t="e">
        <f>IF(Hoja1!M327=2,Hoja1!E327,0)</f>
        <v>#N/A</v>
      </c>
      <c r="F330" s="26" t="e">
        <f>VLOOKUP(Hoja1!F327,Data!$D$1:$E$5000,2,0)</f>
        <v>#N/A</v>
      </c>
      <c r="G330" s="26">
        <f>Hoja1!G327</f>
        <v>0</v>
      </c>
      <c r="H330" s="26">
        <f>Hoja1!H327</f>
        <v>0</v>
      </c>
      <c r="I330">
        <f>Hoja1!I327</f>
        <v>0</v>
      </c>
      <c r="J330" t="e">
        <f>VLOOKUP(Hoja1!J327,Data!$G$1:$H$501,2,0)</f>
        <v>#N/A</v>
      </c>
      <c r="K330" s="21" t="e">
        <f>IF(Hoja1!M327=2,Hoja1!K327,0)</f>
        <v>#N/A</v>
      </c>
      <c r="L330" t="e">
        <f>IF(Hoja1!M327=2,Hoja1!L327:$N328,0)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IF(Hoja1!M328=2,Hoja1!A328,0)</f>
        <v>#N/A</v>
      </c>
      <c r="B331" s="26" t="e">
        <f>VLOOKUP(Hoja1!B328,Data!$A$1:$B$500,2,0)</f>
        <v>#N/A</v>
      </c>
      <c r="C331" s="26">
        <f>Hoja1!C328</f>
        <v>0</v>
      </c>
      <c r="D331">
        <f>Hoja1!D328</f>
        <v>0</v>
      </c>
      <c r="E331" s="27" t="e">
        <f>IF(Hoja1!M328=2,Hoja1!E328,0)</f>
        <v>#N/A</v>
      </c>
      <c r="F331" s="26" t="e">
        <f>VLOOKUP(Hoja1!F328,Data!$D$1:$E$5000,2,0)</f>
        <v>#N/A</v>
      </c>
      <c r="G331" s="26">
        <f>Hoja1!G328</f>
        <v>0</v>
      </c>
      <c r="H331" s="26">
        <f>Hoja1!H328</f>
        <v>0</v>
      </c>
      <c r="I331">
        <f>Hoja1!I328</f>
        <v>0</v>
      </c>
      <c r="J331" t="e">
        <f>VLOOKUP(Hoja1!J328,Data!$G$1:$H$501,2,0)</f>
        <v>#N/A</v>
      </c>
      <c r="K331" s="21" t="e">
        <f>IF(Hoja1!M328=2,Hoja1!K328,0)</f>
        <v>#N/A</v>
      </c>
      <c r="L331" t="e">
        <f>IF(Hoja1!M328=2,Hoja1!L328:$N329,0)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IF(Hoja1!M329=2,Hoja1!A329,0)</f>
        <v>#N/A</v>
      </c>
      <c r="B332" s="26" t="e">
        <f>VLOOKUP(Hoja1!B329,Data!$A$1:$B$500,2,0)</f>
        <v>#N/A</v>
      </c>
      <c r="C332" s="26">
        <f>Hoja1!C329</f>
        <v>0</v>
      </c>
      <c r="D332">
        <f>Hoja1!D329</f>
        <v>0</v>
      </c>
      <c r="E332" s="27" t="e">
        <f>IF(Hoja1!M329=2,Hoja1!E329,0)</f>
        <v>#N/A</v>
      </c>
      <c r="F332" s="26" t="e">
        <f>VLOOKUP(Hoja1!F329,Data!$D$1:$E$5000,2,0)</f>
        <v>#N/A</v>
      </c>
      <c r="G332" s="26">
        <f>Hoja1!G329</f>
        <v>0</v>
      </c>
      <c r="H332" s="26">
        <f>Hoja1!H329</f>
        <v>0</v>
      </c>
      <c r="I332">
        <f>Hoja1!I329</f>
        <v>0</v>
      </c>
      <c r="J332" t="e">
        <f>VLOOKUP(Hoja1!J329,Data!$G$1:$H$501,2,0)</f>
        <v>#N/A</v>
      </c>
      <c r="K332" s="21" t="e">
        <f>IF(Hoja1!M329=2,Hoja1!K329,0)</f>
        <v>#N/A</v>
      </c>
      <c r="L332" t="e">
        <f>IF(Hoja1!M329=2,Hoja1!L329:$N330,0)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IF(Hoja1!M330=2,Hoja1!A330,0)</f>
        <v>#N/A</v>
      </c>
      <c r="B333" s="26" t="e">
        <f>VLOOKUP(Hoja1!B330,Data!$A$1:$B$500,2,0)</f>
        <v>#N/A</v>
      </c>
      <c r="C333" s="26">
        <f>Hoja1!C330</f>
        <v>0</v>
      </c>
      <c r="D333">
        <f>Hoja1!D330</f>
        <v>0</v>
      </c>
      <c r="E333" s="27" t="e">
        <f>IF(Hoja1!M330=2,Hoja1!E330,0)</f>
        <v>#N/A</v>
      </c>
      <c r="F333" s="26" t="e">
        <f>VLOOKUP(Hoja1!F330,Data!$D$1:$E$5000,2,0)</f>
        <v>#N/A</v>
      </c>
      <c r="G333" s="26">
        <f>Hoja1!G330</f>
        <v>0</v>
      </c>
      <c r="H333" s="26">
        <f>Hoja1!H330</f>
        <v>0</v>
      </c>
      <c r="I333">
        <f>Hoja1!I330</f>
        <v>0</v>
      </c>
      <c r="J333" t="e">
        <f>VLOOKUP(Hoja1!J330,Data!$G$1:$H$501,2,0)</f>
        <v>#N/A</v>
      </c>
      <c r="K333" s="21" t="e">
        <f>IF(Hoja1!M330=2,Hoja1!K330,0)</f>
        <v>#N/A</v>
      </c>
      <c r="L333" t="e">
        <f>IF(Hoja1!M330=2,Hoja1!L330:$N331,0)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IF(Hoja1!M331=2,Hoja1!A331,0)</f>
        <v>#N/A</v>
      </c>
      <c r="B334" s="26" t="e">
        <f>VLOOKUP(Hoja1!B331,Data!$A$1:$B$500,2,0)</f>
        <v>#N/A</v>
      </c>
      <c r="C334" s="26">
        <f>Hoja1!C331</f>
        <v>0</v>
      </c>
      <c r="D334">
        <f>Hoja1!D331</f>
        <v>0</v>
      </c>
      <c r="E334" s="27" t="e">
        <f>IF(Hoja1!M331=2,Hoja1!E331,0)</f>
        <v>#N/A</v>
      </c>
      <c r="F334" s="26" t="e">
        <f>VLOOKUP(Hoja1!F331,Data!$D$1:$E$5000,2,0)</f>
        <v>#N/A</v>
      </c>
      <c r="G334" s="26">
        <f>Hoja1!G331</f>
        <v>0</v>
      </c>
      <c r="H334" s="26">
        <f>Hoja1!H331</f>
        <v>0</v>
      </c>
      <c r="I334">
        <f>Hoja1!I331</f>
        <v>0</v>
      </c>
      <c r="J334" t="e">
        <f>VLOOKUP(Hoja1!J331,Data!$G$1:$H$501,2,0)</f>
        <v>#N/A</v>
      </c>
      <c r="K334" s="21" t="e">
        <f>IF(Hoja1!M331=2,Hoja1!K331,0)</f>
        <v>#N/A</v>
      </c>
      <c r="L334" t="e">
        <f>IF(Hoja1!M331=2,Hoja1!L331:$N332,0)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IF(Hoja1!M332=2,Hoja1!A332,0)</f>
        <v>#N/A</v>
      </c>
      <c r="B335" s="26" t="e">
        <f>VLOOKUP(Hoja1!B332,Data!$A$1:$B$500,2,0)</f>
        <v>#N/A</v>
      </c>
      <c r="C335" s="26">
        <f>Hoja1!C332</f>
        <v>0</v>
      </c>
      <c r="D335">
        <f>Hoja1!D332</f>
        <v>0</v>
      </c>
      <c r="E335" s="27" t="e">
        <f>IF(Hoja1!M332=2,Hoja1!E332,0)</f>
        <v>#N/A</v>
      </c>
      <c r="F335" s="26" t="e">
        <f>VLOOKUP(Hoja1!F332,Data!$D$1:$E$5000,2,0)</f>
        <v>#N/A</v>
      </c>
      <c r="G335" s="26">
        <f>Hoja1!G332</f>
        <v>0</v>
      </c>
      <c r="H335" s="26">
        <f>Hoja1!H332</f>
        <v>0</v>
      </c>
      <c r="I335">
        <f>Hoja1!I332</f>
        <v>0</v>
      </c>
      <c r="J335" t="e">
        <f>VLOOKUP(Hoja1!J332,Data!$G$1:$H$501,2,0)</f>
        <v>#N/A</v>
      </c>
      <c r="K335" s="21" t="e">
        <f>IF(Hoja1!M332=2,Hoja1!K332,0)</f>
        <v>#N/A</v>
      </c>
      <c r="L335" t="e">
        <f>IF(Hoja1!M332=2,Hoja1!L332:$N333,0)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IF(Hoja1!M333=2,Hoja1!A333,0)</f>
        <v>#N/A</v>
      </c>
      <c r="B336" s="26" t="e">
        <f>VLOOKUP(Hoja1!B333,Data!$A$1:$B$500,2,0)</f>
        <v>#N/A</v>
      </c>
      <c r="C336" s="26">
        <f>Hoja1!C333</f>
        <v>0</v>
      </c>
      <c r="D336">
        <f>Hoja1!D333</f>
        <v>0</v>
      </c>
      <c r="E336" s="27" t="e">
        <f>IF(Hoja1!M333=2,Hoja1!E333,0)</f>
        <v>#N/A</v>
      </c>
      <c r="F336" s="26" t="e">
        <f>VLOOKUP(Hoja1!F333,Data!$D$1:$E$5000,2,0)</f>
        <v>#N/A</v>
      </c>
      <c r="G336" s="26">
        <f>Hoja1!G333</f>
        <v>0</v>
      </c>
      <c r="H336" s="26">
        <f>Hoja1!H333</f>
        <v>0</v>
      </c>
      <c r="I336">
        <f>Hoja1!I333</f>
        <v>0</v>
      </c>
      <c r="J336" t="e">
        <f>VLOOKUP(Hoja1!J333,Data!$G$1:$H$501,2,0)</f>
        <v>#N/A</v>
      </c>
      <c r="K336" s="21" t="e">
        <f>IF(Hoja1!M333=2,Hoja1!K333,0)</f>
        <v>#N/A</v>
      </c>
      <c r="L336" t="e">
        <f>IF(Hoja1!M333=2,Hoja1!L333:$N334,0)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IF(Hoja1!M334=2,Hoja1!A334,0)</f>
        <v>#N/A</v>
      </c>
      <c r="B337" s="26" t="e">
        <f>VLOOKUP(Hoja1!B334,Data!$A$1:$B$500,2,0)</f>
        <v>#N/A</v>
      </c>
      <c r="C337" s="26">
        <f>Hoja1!C334</f>
        <v>0</v>
      </c>
      <c r="D337">
        <f>Hoja1!D334</f>
        <v>0</v>
      </c>
      <c r="E337" s="27" t="e">
        <f>IF(Hoja1!M334=2,Hoja1!E334,0)</f>
        <v>#N/A</v>
      </c>
      <c r="F337" s="26" t="e">
        <f>VLOOKUP(Hoja1!F334,Data!$D$1:$E$5000,2,0)</f>
        <v>#N/A</v>
      </c>
      <c r="G337" s="26">
        <f>Hoja1!G334</f>
        <v>0</v>
      </c>
      <c r="H337" s="26">
        <f>Hoja1!H334</f>
        <v>0</v>
      </c>
      <c r="I337">
        <f>Hoja1!I334</f>
        <v>0</v>
      </c>
      <c r="J337" t="e">
        <f>VLOOKUP(Hoja1!J334,Data!$G$1:$H$501,2,0)</f>
        <v>#N/A</v>
      </c>
      <c r="K337" s="21" t="e">
        <f>IF(Hoja1!M334=2,Hoja1!K334,0)</f>
        <v>#N/A</v>
      </c>
      <c r="L337" t="e">
        <f>IF(Hoja1!M334=2,Hoja1!L334:$N335,0)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IF(Hoja1!M335=2,Hoja1!A335,0)</f>
        <v>#N/A</v>
      </c>
      <c r="B338" s="26" t="e">
        <f>VLOOKUP(Hoja1!B335,Data!$A$1:$B$500,2,0)</f>
        <v>#N/A</v>
      </c>
      <c r="C338" s="26">
        <f>Hoja1!C335</f>
        <v>0</v>
      </c>
      <c r="D338">
        <f>Hoja1!D335</f>
        <v>0</v>
      </c>
      <c r="E338" s="27" t="e">
        <f>IF(Hoja1!M335=2,Hoja1!E335,0)</f>
        <v>#N/A</v>
      </c>
      <c r="F338" s="26" t="e">
        <f>VLOOKUP(Hoja1!F335,Data!$D$1:$E$5000,2,0)</f>
        <v>#N/A</v>
      </c>
      <c r="G338" s="26">
        <f>Hoja1!G335</f>
        <v>0</v>
      </c>
      <c r="H338" s="26">
        <f>Hoja1!H335</f>
        <v>0</v>
      </c>
      <c r="I338">
        <f>Hoja1!I335</f>
        <v>0</v>
      </c>
      <c r="J338" t="e">
        <f>VLOOKUP(Hoja1!J335,Data!$G$1:$H$501,2,0)</f>
        <v>#N/A</v>
      </c>
      <c r="K338" s="21" t="e">
        <f>IF(Hoja1!M335=2,Hoja1!K335,0)</f>
        <v>#N/A</v>
      </c>
      <c r="L338" t="e">
        <f>IF(Hoja1!M335=2,Hoja1!L335:$N336,0)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IF(Hoja1!M336=2,Hoja1!A336,0)</f>
        <v>#N/A</v>
      </c>
      <c r="B339" s="26" t="e">
        <f>VLOOKUP(Hoja1!B336,Data!$A$1:$B$500,2,0)</f>
        <v>#N/A</v>
      </c>
      <c r="C339" s="26">
        <f>Hoja1!C336</f>
        <v>0</v>
      </c>
      <c r="D339">
        <f>Hoja1!D336</f>
        <v>0</v>
      </c>
      <c r="E339" s="27" t="e">
        <f>IF(Hoja1!M336=2,Hoja1!E336,0)</f>
        <v>#N/A</v>
      </c>
      <c r="F339" s="26" t="e">
        <f>VLOOKUP(Hoja1!F336,Data!$D$1:$E$5000,2,0)</f>
        <v>#N/A</v>
      </c>
      <c r="G339" s="26">
        <f>Hoja1!G336</f>
        <v>0</v>
      </c>
      <c r="H339" s="26">
        <f>Hoja1!H336</f>
        <v>0</v>
      </c>
      <c r="I339">
        <f>Hoja1!I336</f>
        <v>0</v>
      </c>
      <c r="J339" t="e">
        <f>VLOOKUP(Hoja1!J336,Data!$G$1:$H$501,2,0)</f>
        <v>#N/A</v>
      </c>
      <c r="K339" s="21" t="e">
        <f>IF(Hoja1!M336=2,Hoja1!K336,0)</f>
        <v>#N/A</v>
      </c>
      <c r="L339" t="e">
        <f>IF(Hoja1!M336=2,Hoja1!L336:$N337,0)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IF(Hoja1!M337=2,Hoja1!A337,0)</f>
        <v>#N/A</v>
      </c>
      <c r="B340" s="26" t="e">
        <f>VLOOKUP(Hoja1!B337,Data!$A$1:$B$500,2,0)</f>
        <v>#N/A</v>
      </c>
      <c r="C340" s="26">
        <f>Hoja1!C337</f>
        <v>0</v>
      </c>
      <c r="D340">
        <f>Hoja1!D337</f>
        <v>0</v>
      </c>
      <c r="E340" s="27" t="e">
        <f>IF(Hoja1!M337=2,Hoja1!E337,0)</f>
        <v>#N/A</v>
      </c>
      <c r="F340" s="26" t="e">
        <f>VLOOKUP(Hoja1!F337,Data!$D$1:$E$5000,2,0)</f>
        <v>#N/A</v>
      </c>
      <c r="G340" s="26">
        <f>Hoja1!G337</f>
        <v>0</v>
      </c>
      <c r="H340" s="26">
        <f>Hoja1!H337</f>
        <v>0</v>
      </c>
      <c r="I340">
        <f>Hoja1!I337</f>
        <v>0</v>
      </c>
      <c r="J340" t="e">
        <f>VLOOKUP(Hoja1!J337,Data!$G$1:$H$501,2,0)</f>
        <v>#N/A</v>
      </c>
      <c r="K340" s="21" t="e">
        <f>IF(Hoja1!M337=2,Hoja1!K337,0)</f>
        <v>#N/A</v>
      </c>
      <c r="L340" t="e">
        <f>IF(Hoja1!M337=2,Hoja1!L337:$N338,0)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IF(Hoja1!M338=2,Hoja1!A338,0)</f>
        <v>#N/A</v>
      </c>
      <c r="B341" s="26" t="e">
        <f>VLOOKUP(Hoja1!B338,Data!$A$1:$B$500,2,0)</f>
        <v>#N/A</v>
      </c>
      <c r="C341" s="26">
        <f>Hoja1!C338</f>
        <v>0</v>
      </c>
      <c r="D341">
        <f>Hoja1!D338</f>
        <v>0</v>
      </c>
      <c r="E341" s="27" t="e">
        <f>IF(Hoja1!M338=2,Hoja1!E338,0)</f>
        <v>#N/A</v>
      </c>
      <c r="F341" s="26" t="e">
        <f>VLOOKUP(Hoja1!F338,Data!$D$1:$E$5000,2,0)</f>
        <v>#N/A</v>
      </c>
      <c r="G341" s="26">
        <f>Hoja1!G338</f>
        <v>0</v>
      </c>
      <c r="H341" s="26">
        <f>Hoja1!H338</f>
        <v>0</v>
      </c>
      <c r="I341">
        <f>Hoja1!I338</f>
        <v>0</v>
      </c>
      <c r="J341" t="e">
        <f>VLOOKUP(Hoja1!J338,Data!$G$1:$H$501,2,0)</f>
        <v>#N/A</v>
      </c>
      <c r="K341" s="21" t="e">
        <f>IF(Hoja1!M338=2,Hoja1!K338,0)</f>
        <v>#N/A</v>
      </c>
      <c r="L341" t="e">
        <f>IF(Hoja1!M338=2,Hoja1!L338:$N339,0)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IF(Hoja1!M339=2,Hoja1!A339,0)</f>
        <v>#N/A</v>
      </c>
      <c r="B342" s="26" t="e">
        <f>VLOOKUP(Hoja1!B339,Data!$A$1:$B$500,2,0)</f>
        <v>#N/A</v>
      </c>
      <c r="C342" s="26">
        <f>Hoja1!C339</f>
        <v>0</v>
      </c>
      <c r="D342">
        <f>Hoja1!D339</f>
        <v>0</v>
      </c>
      <c r="E342" s="27" t="e">
        <f>IF(Hoja1!M339=2,Hoja1!E339,0)</f>
        <v>#N/A</v>
      </c>
      <c r="F342" s="26" t="e">
        <f>VLOOKUP(Hoja1!F339,Data!$D$1:$E$5000,2,0)</f>
        <v>#N/A</v>
      </c>
      <c r="G342" s="26">
        <f>Hoja1!G339</f>
        <v>0</v>
      </c>
      <c r="H342" s="26">
        <f>Hoja1!H339</f>
        <v>0</v>
      </c>
      <c r="I342">
        <f>Hoja1!I339</f>
        <v>0</v>
      </c>
      <c r="J342" t="e">
        <f>VLOOKUP(Hoja1!J339,Data!$G$1:$H$501,2,0)</f>
        <v>#N/A</v>
      </c>
      <c r="K342" s="21" t="e">
        <f>IF(Hoja1!M339=2,Hoja1!K339,0)</f>
        <v>#N/A</v>
      </c>
      <c r="L342" t="e">
        <f>IF(Hoja1!M339=2,Hoja1!L339:$N340,0)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IF(Hoja1!M340=2,Hoja1!A340,0)</f>
        <v>#N/A</v>
      </c>
      <c r="B343" s="26" t="e">
        <f>VLOOKUP(Hoja1!B340,Data!$A$1:$B$500,2,0)</f>
        <v>#N/A</v>
      </c>
      <c r="C343" s="26">
        <f>Hoja1!C340</f>
        <v>0</v>
      </c>
      <c r="D343">
        <f>Hoja1!D340</f>
        <v>0</v>
      </c>
      <c r="E343" s="27" t="e">
        <f>IF(Hoja1!M340=2,Hoja1!E340,0)</f>
        <v>#N/A</v>
      </c>
      <c r="F343" s="26" t="e">
        <f>VLOOKUP(Hoja1!F340,Data!$D$1:$E$5000,2,0)</f>
        <v>#N/A</v>
      </c>
      <c r="G343" s="26">
        <f>Hoja1!G340</f>
        <v>0</v>
      </c>
      <c r="H343" s="26">
        <f>Hoja1!H340</f>
        <v>0</v>
      </c>
      <c r="I343">
        <f>Hoja1!I340</f>
        <v>0</v>
      </c>
      <c r="J343" t="e">
        <f>VLOOKUP(Hoja1!J340,Data!$G$1:$H$501,2,0)</f>
        <v>#N/A</v>
      </c>
      <c r="K343" s="21" t="e">
        <f>IF(Hoja1!M340=2,Hoja1!K340,0)</f>
        <v>#N/A</v>
      </c>
      <c r="L343" t="e">
        <f>IF(Hoja1!M340=2,Hoja1!L340:$N341,0)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IF(Hoja1!M341=2,Hoja1!A341,0)</f>
        <v>#N/A</v>
      </c>
      <c r="B344" s="26" t="e">
        <f>VLOOKUP(Hoja1!B341,Data!$A$1:$B$500,2,0)</f>
        <v>#N/A</v>
      </c>
      <c r="C344" s="26">
        <f>Hoja1!C341</f>
        <v>0</v>
      </c>
      <c r="D344">
        <f>Hoja1!D341</f>
        <v>0</v>
      </c>
      <c r="E344" s="27" t="e">
        <f>IF(Hoja1!M341=2,Hoja1!E341,0)</f>
        <v>#N/A</v>
      </c>
      <c r="F344" s="26" t="e">
        <f>VLOOKUP(Hoja1!F341,Data!$D$1:$E$5000,2,0)</f>
        <v>#N/A</v>
      </c>
      <c r="G344" s="26">
        <f>Hoja1!G341</f>
        <v>0</v>
      </c>
      <c r="H344" s="26">
        <f>Hoja1!H341</f>
        <v>0</v>
      </c>
      <c r="I344">
        <f>Hoja1!I341</f>
        <v>0</v>
      </c>
      <c r="J344" t="e">
        <f>VLOOKUP(Hoja1!J341,Data!$G$1:$H$501,2,0)</f>
        <v>#N/A</v>
      </c>
      <c r="K344" s="21" t="e">
        <f>IF(Hoja1!M341=2,Hoja1!K341,0)</f>
        <v>#N/A</v>
      </c>
      <c r="L344" t="e">
        <f>IF(Hoja1!M341=2,Hoja1!L341:$N342,0)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IF(Hoja1!M342=2,Hoja1!A342,0)</f>
        <v>#N/A</v>
      </c>
      <c r="B345" s="26" t="e">
        <f>VLOOKUP(Hoja1!B342,Data!$A$1:$B$500,2,0)</f>
        <v>#N/A</v>
      </c>
      <c r="C345" s="26">
        <f>Hoja1!C342</f>
        <v>0</v>
      </c>
      <c r="D345">
        <f>Hoja1!D342</f>
        <v>0</v>
      </c>
      <c r="E345" s="27" t="e">
        <f>IF(Hoja1!M342=2,Hoja1!E342,0)</f>
        <v>#N/A</v>
      </c>
      <c r="F345" s="26" t="e">
        <f>VLOOKUP(Hoja1!F342,Data!$D$1:$E$5000,2,0)</f>
        <v>#N/A</v>
      </c>
      <c r="G345" s="26">
        <f>Hoja1!G342</f>
        <v>0</v>
      </c>
      <c r="H345" s="26">
        <f>Hoja1!H342</f>
        <v>0</v>
      </c>
      <c r="I345">
        <f>Hoja1!I342</f>
        <v>0</v>
      </c>
      <c r="J345" t="e">
        <f>VLOOKUP(Hoja1!J342,Data!$G$1:$H$501,2,0)</f>
        <v>#N/A</v>
      </c>
      <c r="K345" s="21" t="e">
        <f>IF(Hoja1!M342=2,Hoja1!K342,0)</f>
        <v>#N/A</v>
      </c>
      <c r="L345" t="e">
        <f>IF(Hoja1!M342=2,Hoja1!L342:$N343,0)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TAR México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TAR México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TAR México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TAR México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P41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7.42578125" bestFit="1" customWidth="1"/>
    <col min="2" max="2" width="10.5703125" bestFit="1" customWidth="1"/>
    <col min="3" max="3" width="9.42578125" bestFit="1" customWidth="1"/>
    <col min="4" max="4" width="9" bestFit="1" customWidth="1"/>
    <col min="5" max="6" width="9.28515625" bestFit="1" customWidth="1"/>
    <col min="7" max="7" width="9.5703125" bestFit="1" customWidth="1"/>
    <col min="8" max="8" width="9.42578125" bestFit="1" customWidth="1"/>
    <col min="9" max="11" width="9.28515625" bestFit="1" customWidth="1"/>
    <col min="12" max="12" width="7.140625" bestFit="1" customWidth="1"/>
    <col min="13" max="13" width="8.85546875" bestFit="1" customWidth="1"/>
    <col min="14" max="14" width="8.7109375" bestFit="1" customWidth="1"/>
    <col min="15" max="15" width="9.28515625" bestFit="1" customWidth="1"/>
    <col min="16" max="16" width="6.85546875" bestFit="1" customWidth="1"/>
    <col min="17" max="17" width="6.28515625" bestFit="1" customWidth="1"/>
    <col min="18" max="18" width="6.42578125" customWidth="1"/>
  </cols>
  <sheetData>
    <row r="1" spans="1:16" ht="15.75" thickBot="1" x14ac:dyDescent="0.3">
      <c r="A1" s="79">
        <f>'Itinerario pasajeros'!A1</f>
        <v>45954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7"/>
      <c r="N1" s="108"/>
      <c r="O1" s="42"/>
    </row>
    <row r="2" spans="1:16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6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6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</row>
    <row r="5" spans="1:16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990</v>
      </c>
      <c r="F5" s="34" t="s">
        <v>993</v>
      </c>
      <c r="G5" s="34" t="s">
        <v>999</v>
      </c>
      <c r="H5" s="34" t="s">
        <v>989</v>
      </c>
      <c r="I5" s="34" t="s">
        <v>1001</v>
      </c>
      <c r="J5" s="34" t="s">
        <v>1120</v>
      </c>
      <c r="K5" s="34" t="s">
        <v>984</v>
      </c>
      <c r="L5" s="34" t="s">
        <v>987</v>
      </c>
      <c r="M5" s="34" t="s">
        <v>991</v>
      </c>
      <c r="N5" s="34" t="s">
        <v>992</v>
      </c>
      <c r="O5" s="34" t="s">
        <v>998</v>
      </c>
      <c r="P5" s="34" t="s">
        <v>1132</v>
      </c>
    </row>
    <row r="6" spans="1:16" x14ac:dyDescent="0.25">
      <c r="A6" s="92" t="s">
        <v>43</v>
      </c>
      <c r="B6" s="109"/>
      <c r="C6" s="109"/>
      <c r="D6" s="109"/>
      <c r="E6" s="109"/>
      <c r="F6" s="109"/>
      <c r="G6" s="109"/>
      <c r="H6" s="109"/>
      <c r="I6" s="109">
        <v>1</v>
      </c>
      <c r="J6" s="109"/>
      <c r="K6" s="109"/>
      <c r="L6" s="109"/>
      <c r="M6" s="109"/>
      <c r="N6" s="109"/>
      <c r="O6" s="109">
        <v>1</v>
      </c>
      <c r="P6" s="109">
        <v>2</v>
      </c>
    </row>
    <row r="7" spans="1:16" x14ac:dyDescent="0.25">
      <c r="A7" s="93" t="s">
        <v>265</v>
      </c>
      <c r="B7" s="109"/>
      <c r="C7" s="109"/>
      <c r="D7" s="109"/>
      <c r="E7" s="109">
        <v>2</v>
      </c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>
        <v>2</v>
      </c>
    </row>
    <row r="8" spans="1:16" x14ac:dyDescent="0.25">
      <c r="A8" s="93" t="s">
        <v>427</v>
      </c>
      <c r="B8" s="109"/>
      <c r="C8" s="109"/>
      <c r="D8" s="109">
        <v>1</v>
      </c>
      <c r="E8" s="109"/>
      <c r="F8" s="109"/>
      <c r="G8" s="109"/>
      <c r="H8" s="109"/>
      <c r="I8" s="109"/>
      <c r="J8" s="109"/>
      <c r="K8" s="109"/>
      <c r="L8" s="109">
        <v>1</v>
      </c>
      <c r="M8" s="109"/>
      <c r="N8" s="109"/>
      <c r="O8" s="109"/>
      <c r="P8" s="109">
        <v>2</v>
      </c>
    </row>
    <row r="9" spans="1:16" x14ac:dyDescent="0.25">
      <c r="A9" s="93" t="s">
        <v>132</v>
      </c>
      <c r="B9" s="109">
        <v>1</v>
      </c>
      <c r="C9" s="109"/>
      <c r="D9" s="109"/>
      <c r="E9" s="109"/>
      <c r="F9" s="109"/>
      <c r="G9" s="109">
        <v>1</v>
      </c>
      <c r="H9" s="109"/>
      <c r="I9" s="109"/>
      <c r="J9" s="109"/>
      <c r="K9" s="109"/>
      <c r="L9" s="109"/>
      <c r="M9" s="109"/>
      <c r="N9" s="109"/>
      <c r="O9" s="109"/>
      <c r="P9" s="109">
        <v>2</v>
      </c>
    </row>
    <row r="10" spans="1:16" x14ac:dyDescent="0.25">
      <c r="A10" s="93" t="s">
        <v>31</v>
      </c>
      <c r="B10" s="109"/>
      <c r="C10" s="109">
        <v>1</v>
      </c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>
        <v>1</v>
      </c>
    </row>
    <row r="11" spans="1:16" x14ac:dyDescent="0.25">
      <c r="A11" s="93" t="s">
        <v>107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>
        <v>1</v>
      </c>
      <c r="N11" s="109"/>
      <c r="O11" s="109"/>
      <c r="P11" s="109">
        <v>1</v>
      </c>
    </row>
    <row r="12" spans="1:16" x14ac:dyDescent="0.25">
      <c r="A12" s="93" t="s">
        <v>37</v>
      </c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>
        <v>1</v>
      </c>
      <c r="O12" s="109"/>
      <c r="P12" s="109">
        <v>1</v>
      </c>
    </row>
    <row r="13" spans="1:16" x14ac:dyDescent="0.25">
      <c r="A13" s="93" t="s">
        <v>147</v>
      </c>
      <c r="B13" s="109"/>
      <c r="C13" s="109"/>
      <c r="D13" s="109"/>
      <c r="E13" s="109"/>
      <c r="F13" s="109"/>
      <c r="G13" s="109"/>
      <c r="H13" s="109"/>
      <c r="I13" s="109"/>
      <c r="J13" s="109">
        <v>1</v>
      </c>
      <c r="K13" s="109"/>
      <c r="L13" s="109"/>
      <c r="M13" s="109"/>
      <c r="N13" s="109"/>
      <c r="O13" s="109"/>
      <c r="P13" s="109">
        <v>1</v>
      </c>
    </row>
    <row r="14" spans="1:16" x14ac:dyDescent="0.25">
      <c r="A14" s="93" t="s">
        <v>55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>
        <v>1</v>
      </c>
      <c r="L14" s="109"/>
      <c r="M14" s="109"/>
      <c r="N14" s="109"/>
      <c r="O14" s="109"/>
      <c r="P14" s="109">
        <v>1</v>
      </c>
    </row>
    <row r="15" spans="1:16" x14ac:dyDescent="0.25">
      <c r="A15" s="93" t="s">
        <v>432</v>
      </c>
      <c r="B15" s="109"/>
      <c r="C15" s="109"/>
      <c r="D15" s="109"/>
      <c r="E15" s="109"/>
      <c r="F15" s="109"/>
      <c r="G15" s="109"/>
      <c r="H15" s="109">
        <v>1</v>
      </c>
      <c r="I15" s="109"/>
      <c r="J15" s="109"/>
      <c r="K15" s="109"/>
      <c r="L15" s="109"/>
      <c r="M15" s="109"/>
      <c r="N15" s="109"/>
      <c r="O15" s="109"/>
      <c r="P15" s="109">
        <v>1</v>
      </c>
    </row>
    <row r="16" spans="1:16" x14ac:dyDescent="0.25">
      <c r="A16" s="93" t="s">
        <v>92</v>
      </c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>
        <v>1</v>
      </c>
      <c r="M16" s="109"/>
      <c r="N16" s="109"/>
      <c r="O16" s="109"/>
      <c r="P16" s="109">
        <v>1</v>
      </c>
    </row>
    <row r="17" spans="1:16" x14ac:dyDescent="0.25">
      <c r="A17" s="94" t="s">
        <v>240</v>
      </c>
      <c r="B17" s="109"/>
      <c r="C17" s="109"/>
      <c r="D17" s="109"/>
      <c r="E17" s="109"/>
      <c r="F17" s="109">
        <v>1</v>
      </c>
      <c r="G17" s="109"/>
      <c r="H17" s="109"/>
      <c r="I17" s="109"/>
      <c r="J17" s="109"/>
      <c r="K17" s="109"/>
      <c r="L17" s="109"/>
      <c r="M17" s="109"/>
      <c r="N17" s="109"/>
      <c r="O17" s="109"/>
      <c r="P17" s="109">
        <v>1</v>
      </c>
    </row>
    <row r="18" spans="1:16" x14ac:dyDescent="0.25">
      <c r="A18" s="10" t="s">
        <v>1132</v>
      </c>
      <c r="B18" s="109">
        <v>1</v>
      </c>
      <c r="C18" s="109">
        <v>1</v>
      </c>
      <c r="D18" s="109">
        <v>1</v>
      </c>
      <c r="E18" s="109">
        <v>2</v>
      </c>
      <c r="F18" s="109">
        <v>1</v>
      </c>
      <c r="G18" s="109">
        <v>1</v>
      </c>
      <c r="H18" s="109">
        <v>1</v>
      </c>
      <c r="I18" s="109">
        <v>1</v>
      </c>
      <c r="J18" s="109">
        <v>1</v>
      </c>
      <c r="K18" s="109">
        <v>1</v>
      </c>
      <c r="L18" s="109">
        <v>2</v>
      </c>
      <c r="M18" s="109">
        <v>1</v>
      </c>
      <c r="N18" s="109">
        <v>1</v>
      </c>
      <c r="O18" s="109">
        <v>1</v>
      </c>
      <c r="P18" s="110">
        <v>16</v>
      </c>
    </row>
    <row r="26" spans="1:16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6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6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</row>
    <row r="29" spans="1:16" ht="24" x14ac:dyDescent="0.25">
      <c r="A29" s="33" t="s">
        <v>982</v>
      </c>
      <c r="B29" s="34" t="s">
        <v>983</v>
      </c>
      <c r="C29" s="34" t="s">
        <v>1000</v>
      </c>
      <c r="D29" s="34" t="s">
        <v>992</v>
      </c>
      <c r="E29" s="34" t="s">
        <v>993</v>
      </c>
      <c r="F29" s="34" t="s">
        <v>996</v>
      </c>
      <c r="G29" s="34" t="s">
        <v>997</v>
      </c>
      <c r="H29" s="34" t="s">
        <v>986</v>
      </c>
      <c r="I29" s="34" t="s">
        <v>989</v>
      </c>
      <c r="J29" s="34" t="s">
        <v>990</v>
      </c>
      <c r="K29" s="34" t="s">
        <v>995</v>
      </c>
      <c r="L29" s="34" t="s">
        <v>1132</v>
      </c>
    </row>
    <row r="30" spans="1:16" x14ac:dyDescent="0.25">
      <c r="A30" s="10" t="s">
        <v>265</v>
      </c>
      <c r="B30" s="109">
        <v>1</v>
      </c>
      <c r="C30" s="109"/>
      <c r="D30" s="109">
        <v>2</v>
      </c>
      <c r="E30" s="109"/>
      <c r="F30" s="109"/>
      <c r="G30" s="109"/>
      <c r="H30" s="109"/>
      <c r="I30" s="109"/>
      <c r="J30" s="109"/>
      <c r="K30" s="109"/>
      <c r="L30" s="109">
        <v>3</v>
      </c>
    </row>
    <row r="31" spans="1:16" x14ac:dyDescent="0.25">
      <c r="A31" s="10" t="s">
        <v>427</v>
      </c>
      <c r="B31" s="109"/>
      <c r="C31" s="109"/>
      <c r="D31" s="109"/>
      <c r="E31" s="109">
        <v>1</v>
      </c>
      <c r="F31" s="109"/>
      <c r="G31" s="109">
        <v>1</v>
      </c>
      <c r="H31" s="109"/>
      <c r="I31" s="109"/>
      <c r="J31" s="109">
        <v>1</v>
      </c>
      <c r="K31" s="109"/>
      <c r="L31" s="109">
        <v>3</v>
      </c>
    </row>
    <row r="32" spans="1:16" x14ac:dyDescent="0.25">
      <c r="A32" s="10" t="s">
        <v>107</v>
      </c>
      <c r="B32" s="109">
        <v>1</v>
      </c>
      <c r="C32" s="109"/>
      <c r="D32" s="109"/>
      <c r="E32" s="109">
        <v>1</v>
      </c>
      <c r="F32" s="109"/>
      <c r="G32" s="109"/>
      <c r="H32" s="109"/>
      <c r="I32" s="109"/>
      <c r="J32" s="109"/>
      <c r="K32" s="109"/>
      <c r="L32" s="109">
        <v>2</v>
      </c>
    </row>
    <row r="33" spans="1:12" x14ac:dyDescent="0.25">
      <c r="A33" s="10" t="s">
        <v>132</v>
      </c>
      <c r="B33" s="109">
        <v>1</v>
      </c>
      <c r="C33" s="109">
        <v>1</v>
      </c>
      <c r="D33" s="109"/>
      <c r="E33" s="109"/>
      <c r="F33" s="109"/>
      <c r="G33" s="109"/>
      <c r="H33" s="109"/>
      <c r="I33" s="109"/>
      <c r="J33" s="109"/>
      <c r="K33" s="109"/>
      <c r="L33" s="109">
        <v>2</v>
      </c>
    </row>
    <row r="34" spans="1:12" x14ac:dyDescent="0.25">
      <c r="A34" s="10" t="s">
        <v>31</v>
      </c>
      <c r="B34" s="109"/>
      <c r="C34" s="109"/>
      <c r="D34" s="109"/>
      <c r="E34" s="109"/>
      <c r="F34" s="109">
        <v>1</v>
      </c>
      <c r="G34" s="109"/>
      <c r="H34" s="109"/>
      <c r="I34" s="109"/>
      <c r="J34" s="109"/>
      <c r="K34" s="109"/>
      <c r="L34" s="109">
        <v>1</v>
      </c>
    </row>
    <row r="35" spans="1:12" x14ac:dyDescent="0.25">
      <c r="A35" s="10" t="s">
        <v>117</v>
      </c>
      <c r="B35" s="109"/>
      <c r="C35" s="109"/>
      <c r="D35" s="109"/>
      <c r="E35" s="109"/>
      <c r="F35" s="109"/>
      <c r="G35" s="109">
        <v>1</v>
      </c>
      <c r="H35" s="109"/>
      <c r="I35" s="109"/>
      <c r="J35" s="109"/>
      <c r="K35" s="109"/>
      <c r="L35" s="109">
        <v>1</v>
      </c>
    </row>
    <row r="36" spans="1:12" x14ac:dyDescent="0.25">
      <c r="A36" s="10" t="s">
        <v>43</v>
      </c>
      <c r="B36" s="109"/>
      <c r="C36" s="109"/>
      <c r="D36" s="109"/>
      <c r="E36" s="109"/>
      <c r="F36" s="109">
        <v>1</v>
      </c>
      <c r="G36" s="109"/>
      <c r="H36" s="109"/>
      <c r="I36" s="109"/>
      <c r="J36" s="109"/>
      <c r="K36" s="109"/>
      <c r="L36" s="109">
        <v>1</v>
      </c>
    </row>
    <row r="37" spans="1:12" x14ac:dyDescent="0.25">
      <c r="A37" s="10" t="s">
        <v>92</v>
      </c>
      <c r="B37" s="109"/>
      <c r="C37" s="109"/>
      <c r="D37" s="109"/>
      <c r="E37" s="109"/>
      <c r="F37" s="109"/>
      <c r="G37" s="109"/>
      <c r="H37" s="109"/>
      <c r="I37" s="109">
        <v>1</v>
      </c>
      <c r="J37" s="109"/>
      <c r="K37" s="109"/>
      <c r="L37" s="109">
        <v>1</v>
      </c>
    </row>
    <row r="38" spans="1:12" x14ac:dyDescent="0.25">
      <c r="A38" s="10" t="s">
        <v>55</v>
      </c>
      <c r="B38" s="109"/>
      <c r="C38" s="109"/>
      <c r="D38" s="109"/>
      <c r="E38" s="109"/>
      <c r="F38" s="109"/>
      <c r="G38" s="109"/>
      <c r="H38" s="109">
        <v>1</v>
      </c>
      <c r="I38" s="109"/>
      <c r="J38" s="109"/>
      <c r="K38" s="109"/>
      <c r="L38" s="109">
        <v>1</v>
      </c>
    </row>
    <row r="39" spans="1:12" x14ac:dyDescent="0.25">
      <c r="A39" s="10" t="s">
        <v>112</v>
      </c>
      <c r="B39" s="109"/>
      <c r="C39" s="109"/>
      <c r="D39" s="109"/>
      <c r="E39" s="109"/>
      <c r="F39" s="109">
        <v>1</v>
      </c>
      <c r="G39" s="109"/>
      <c r="H39" s="109"/>
      <c r="I39" s="109"/>
      <c r="J39" s="109"/>
      <c r="K39" s="109"/>
      <c r="L39" s="109">
        <v>1</v>
      </c>
    </row>
    <row r="40" spans="1:12" x14ac:dyDescent="0.25">
      <c r="A40" s="10" t="s">
        <v>240</v>
      </c>
      <c r="B40" s="109"/>
      <c r="C40" s="109"/>
      <c r="D40" s="109"/>
      <c r="E40" s="109"/>
      <c r="F40" s="109"/>
      <c r="G40" s="109"/>
      <c r="H40" s="109"/>
      <c r="I40" s="109"/>
      <c r="J40" s="109"/>
      <c r="K40" s="109">
        <v>1</v>
      </c>
      <c r="L40" s="109">
        <v>1</v>
      </c>
    </row>
    <row r="41" spans="1:12" x14ac:dyDescent="0.25">
      <c r="A41" s="10" t="s">
        <v>1132</v>
      </c>
      <c r="B41" s="109">
        <v>3</v>
      </c>
      <c r="C41" s="109">
        <v>1</v>
      </c>
      <c r="D41" s="109">
        <v>2</v>
      </c>
      <c r="E41" s="109">
        <v>2</v>
      </c>
      <c r="F41" s="109">
        <v>3</v>
      </c>
      <c r="G41" s="109">
        <v>2</v>
      </c>
      <c r="H41" s="109">
        <v>1</v>
      </c>
      <c r="I41" s="109">
        <v>1</v>
      </c>
      <c r="J41" s="109">
        <v>1</v>
      </c>
      <c r="K41" s="109">
        <v>1</v>
      </c>
      <c r="L41" s="109">
        <v>17</v>
      </c>
    </row>
  </sheetData>
  <mergeCells count="1">
    <mergeCell ref="M1:N1"/>
  </mergeCells>
  <conditionalFormatting pivot="1" sqref="B18:G18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1:G41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8:G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1:H4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8:I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1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45954</v>
      </c>
      <c r="B1" s="80"/>
      <c r="C1" s="80">
        <f>'Itinerario pasajeros'!A1</f>
        <v>45954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7"/>
      <c r="P1" s="108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09">
        <v>2</v>
      </c>
    </row>
    <row r="6" spans="1:17" x14ac:dyDescent="0.25">
      <c r="A6" s="75" t="s">
        <v>1003</v>
      </c>
      <c r="B6" s="109">
        <v>1</v>
      </c>
    </row>
    <row r="7" spans="1:17" x14ac:dyDescent="0.25">
      <c r="A7" s="75" t="s">
        <v>985</v>
      </c>
      <c r="B7" s="109">
        <v>1</v>
      </c>
    </row>
    <row r="8" spans="1:17" x14ac:dyDescent="0.25">
      <c r="A8" s="75" t="s">
        <v>990</v>
      </c>
      <c r="B8" s="109">
        <v>2</v>
      </c>
    </row>
    <row r="9" spans="1:17" x14ac:dyDescent="0.25">
      <c r="A9" s="75" t="s">
        <v>993</v>
      </c>
      <c r="B9" s="109">
        <v>1</v>
      </c>
    </row>
    <row r="10" spans="1:17" x14ac:dyDescent="0.25">
      <c r="A10" s="75" t="s">
        <v>999</v>
      </c>
      <c r="B10" s="109">
        <v>1</v>
      </c>
    </row>
    <row r="11" spans="1:17" x14ac:dyDescent="0.25">
      <c r="A11" s="75" t="s">
        <v>989</v>
      </c>
      <c r="B11" s="109">
        <v>1</v>
      </c>
    </row>
    <row r="12" spans="1:17" x14ac:dyDescent="0.25">
      <c r="A12" s="75" t="s">
        <v>1001</v>
      </c>
      <c r="B12" s="109">
        <v>1</v>
      </c>
    </row>
    <row r="13" spans="1:17" x14ac:dyDescent="0.25">
      <c r="A13" s="75" t="s">
        <v>1120</v>
      </c>
      <c r="B13" s="109">
        <v>1</v>
      </c>
    </row>
    <row r="14" spans="1:17" x14ac:dyDescent="0.25">
      <c r="A14" s="75" t="s">
        <v>984</v>
      </c>
      <c r="B14" s="109">
        <v>1</v>
      </c>
    </row>
    <row r="15" spans="1:17" x14ac:dyDescent="0.25">
      <c r="A15" s="75" t="s">
        <v>987</v>
      </c>
      <c r="B15" s="109">
        <v>2</v>
      </c>
    </row>
    <row r="16" spans="1:17" x14ac:dyDescent="0.25">
      <c r="A16" s="75" t="s">
        <v>991</v>
      </c>
      <c r="B16" s="109">
        <v>1</v>
      </c>
    </row>
    <row r="17" spans="1:17" x14ac:dyDescent="0.25">
      <c r="A17" s="75" t="s">
        <v>992</v>
      </c>
      <c r="B17" s="109">
        <v>1</v>
      </c>
    </row>
    <row r="18" spans="1:17" x14ac:dyDescent="0.25">
      <c r="A18" s="75" t="s">
        <v>998</v>
      </c>
      <c r="B18" s="109">
        <v>1</v>
      </c>
    </row>
    <row r="19" spans="1:17" x14ac:dyDescent="0.25">
      <c r="A19" s="10" t="s">
        <v>1132</v>
      </c>
      <c r="B19" s="110">
        <v>17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45954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983</v>
      </c>
      <c r="B31" s="109">
        <v>3</v>
      </c>
    </row>
    <row r="32" spans="1:17" x14ac:dyDescent="0.25">
      <c r="A32" s="75" t="s">
        <v>1000</v>
      </c>
      <c r="B32" s="109">
        <v>2</v>
      </c>
    </row>
    <row r="33" spans="1:2" x14ac:dyDescent="0.25">
      <c r="A33" s="75" t="s">
        <v>992</v>
      </c>
      <c r="B33" s="109">
        <v>2</v>
      </c>
    </row>
    <row r="34" spans="1:2" x14ac:dyDescent="0.25">
      <c r="A34" s="75" t="s">
        <v>996</v>
      </c>
      <c r="B34" s="109">
        <v>3</v>
      </c>
    </row>
    <row r="35" spans="1:2" x14ac:dyDescent="0.25">
      <c r="A35" s="75" t="s">
        <v>997</v>
      </c>
      <c r="B35" s="109">
        <v>2</v>
      </c>
    </row>
    <row r="36" spans="1:2" x14ac:dyDescent="0.25">
      <c r="A36" s="75" t="s">
        <v>986</v>
      </c>
      <c r="B36" s="109">
        <v>1</v>
      </c>
    </row>
    <row r="37" spans="1:2" x14ac:dyDescent="0.25">
      <c r="A37" s="75" t="s">
        <v>1003</v>
      </c>
      <c r="B37" s="109">
        <v>1</v>
      </c>
    </row>
    <row r="38" spans="1:2" x14ac:dyDescent="0.25">
      <c r="A38" s="75" t="s">
        <v>989</v>
      </c>
      <c r="B38" s="109">
        <v>1</v>
      </c>
    </row>
    <row r="39" spans="1:2" x14ac:dyDescent="0.25">
      <c r="A39" s="75" t="s">
        <v>990</v>
      </c>
      <c r="B39" s="109">
        <v>1</v>
      </c>
    </row>
    <row r="40" spans="1:2" x14ac:dyDescent="0.25">
      <c r="A40" s="75" t="s">
        <v>995</v>
      </c>
      <c r="B40" s="109">
        <v>1</v>
      </c>
    </row>
    <row r="41" spans="1:2" x14ac:dyDescent="0.25">
      <c r="A41" s="10" t="s">
        <v>1132</v>
      </c>
      <c r="B41" s="109">
        <v>17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Last bag</v>
      </c>
      <c r="C2" s="16" t="str">
        <f>IFERROR(INDEX('Carga Pre'!$B$2:$B$196,MATCH(ROW()-ROW($A$1),'Carga Pre'!$O$2:$O$196,0)),"")</f>
        <v>Awesome Cargo</v>
      </c>
      <c r="D2" s="16">
        <f>IFERROR(INDEX('Carga Pre'!$C$2:C4996,MATCH(ROW()-ROW($B$1),'Carga Pre'!$O$2:$O$4996,0)),"")</f>
        <v>332</v>
      </c>
      <c r="E2" s="16" t="str">
        <f>IFERROR(INDEX('Carga Pre'!$D$2:D4996,MATCH(ROW()-ROW($B$1),'Carga Pre'!$O$2:$O$4996,0)),"")</f>
        <v>A7 902</v>
      </c>
      <c r="F2" s="25">
        <f>IFERROR(INDEX('Carga Pre'!$E$2:$E$4996,MATCH(ROW()-ROW($B$1),'Carga Pre'!$O$2:$O$4996,0)),"")</f>
        <v>45953.506944444445</v>
      </c>
      <c r="G2" s="16" t="str">
        <f>IFERROR(INDEX('Carga Pre'!$F$2:F4996,MATCH(ROW()-ROW($B$1),'Carga Pre'!$O$2:$O$4996,0)),"")</f>
        <v>Anchorage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602</v>
      </c>
      <c r="J2" s="16" t="str">
        <f>IFERROR(INDEX('Carga Pre'!$I$2:I4996,MATCH(ROW()-ROW($B$1),'Carga Pre'!$O$2:$O$4996,0)),"")</f>
        <v>A7 901</v>
      </c>
      <c r="K2" s="16" t="str">
        <f>IFERROR(INDEX('Carga Pre'!$J$2:J4996,MATCH(ROW()-ROW($B$1),'Carga Pre'!$O$2:$O$4996,0)),"")</f>
        <v>Anchorage</v>
      </c>
      <c r="L2" s="25">
        <f>IFERROR(INDEX('Carga Pre'!$K$2:K4996,MATCH(ROW()-ROW($B$1),'Carga Pre'!$O$2:$O$4996,0)),"")</f>
        <v>45954.690972222219</v>
      </c>
      <c r="M2" s="16" t="str">
        <f>IFERROR(INDEX('Carga Pre'!$L$2:L4996,MATCH(ROW()-ROW($B$1),'Carga Pre'!$O$2:$O$4996,0)),"")</f>
        <v>F</v>
      </c>
      <c r="N2" s="28">
        <f>ROUNDDOWN(HOUR(F2),1)+1</f>
        <v>13</v>
      </c>
      <c r="O2" s="28" t="str">
        <f>VLOOKUP(N2,'Time Chart'!$A$2:$D$25,4,0)</f>
        <v>12:00 A 12:59</v>
      </c>
      <c r="P2" s="29">
        <f>ROUNDDOWN(HOUR(L2),1)+1</f>
        <v>17</v>
      </c>
      <c r="Q2" s="29" t="str">
        <f>VLOOKUP(P2,'Time Chart'!$A$2:$D$25,4,0)</f>
        <v>16:00 A 16:59</v>
      </c>
      <c r="R2" s="15" t="str">
        <f>TEXT(F2,"dd/mm/aaaa")</f>
        <v>23/10/2025</v>
      </c>
      <c r="S2" s="16">
        <f>COUNTIFS(Hoja1!$R$2,"="&amp;R2)</f>
        <v>0</v>
      </c>
      <c r="T2" s="15" t="str">
        <f>TEXT(L2,"dd/mm/aaaa")</f>
        <v>24/10/2025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scheduled</v>
      </c>
      <c r="C3" s="16" t="str">
        <f>IFERROR(INDEX('Carga Pre'!$B$2:$B$196,MATCH(ROW()-ROW($A$1),'Carga Pre'!$O$2:$O$196,0)),"")</f>
        <v>Aerounión</v>
      </c>
      <c r="D3" s="16">
        <f>IFERROR(INDEX('Carga Pre'!$C$2:C4997,MATCH(ROW()-ROW($B$1),'Carga Pre'!$O$2:$O$4996,0)),"")</f>
        <v>333</v>
      </c>
      <c r="E3" s="16" t="str">
        <f>IFERROR(INDEX('Carga Pre'!$D$2:D4997,MATCH(ROW()-ROW($B$1),'Carga Pre'!$O$2:$O$4996,0)),"")</f>
        <v>6R 7089</v>
      </c>
      <c r="F3" s="25">
        <f>IFERROR(INDEX('Carga Pre'!$E$2:$E$4996,MATCH(ROW()-ROW($B$1),'Carga Pre'!$O$2:$O$4996,0)),"")</f>
        <v>45953.930555555555</v>
      </c>
      <c r="G3" s="16" t="str">
        <f>IFERROR(INDEX('Carga Pre'!$F$2:F4997,MATCH(ROW()-ROW($B$1),'Carga Pre'!$O$2:$O$4996,0)),"")</f>
        <v>Guadalajara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603</v>
      </c>
      <c r="J3" s="16" t="str">
        <f>IFERROR(INDEX('Carga Pre'!$I$2:I4997,MATCH(ROW()-ROW($B$1),'Carga Pre'!$O$2:$O$4996,0)),"")</f>
        <v>6R 7089</v>
      </c>
      <c r="K3" s="16" t="str">
        <f>IFERROR(INDEX('Carga Pre'!$J$2:J4997,MATCH(ROW()-ROW($B$1),'Carga Pre'!$O$2:$O$4996,0)),"")</f>
        <v>San Jose</v>
      </c>
      <c r="L3" s="25">
        <f>IFERROR(INDEX('Carga Pre'!$K$2:K4997,MATCH(ROW()-ROW($B$1),'Carga Pre'!$O$2:$O$4996,0)),"")</f>
        <v>45954.03125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23</v>
      </c>
      <c r="O3" s="28" t="str">
        <f>VLOOKUP(N3,'Time Chart'!$A$2:$D$25,4,0)</f>
        <v>22:00 A 22:59</v>
      </c>
      <c r="P3" s="29">
        <f t="shared" ref="P3:P66" si="2">ROUNDDOWN(HOUR(L3),1)+1</f>
        <v>1</v>
      </c>
      <c r="Q3" s="29" t="str">
        <f>VLOOKUP(P3,'Time Chart'!$A$2:$D$25,4,0)</f>
        <v>00:00 A 00:59</v>
      </c>
      <c r="R3" s="15" t="str">
        <f t="shared" ref="R3:R66" si="3">TEXT(F3,"dd/mm/aaaa")</f>
        <v>23/10/2025</v>
      </c>
      <c r="S3" s="16">
        <f>COUNTIFS(Hoja1!$R$2,"="&amp;R3)</f>
        <v>0</v>
      </c>
      <c r="T3" s="15" t="str">
        <f t="shared" ref="T3:T66" si="4">TEXT(L3,"dd/mm/aaaa")</f>
        <v>24/10/2025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scheduled</v>
      </c>
      <c r="C4" s="16" t="str">
        <f>IFERROR(INDEX('Carga Pre'!$B$2:$B$196,MATCH(ROW()-ROW($A$1),'Carga Pre'!$O$2:$O$196,0)),"")</f>
        <v>Estafeta</v>
      </c>
      <c r="D4" s="16">
        <f>IFERROR(INDEX('Carga Pre'!$C$2:C4998,MATCH(ROW()-ROW($B$1),'Carga Pre'!$O$2:$O$4996,0)),"")</f>
        <v>734</v>
      </c>
      <c r="E4" s="16" t="str">
        <f>IFERROR(INDEX('Carga Pre'!$D$2:D4998,MATCH(ROW()-ROW($B$1),'Carga Pre'!$O$2:$O$4996,0)),"")</f>
        <v>E7 610</v>
      </c>
      <c r="F4" s="25">
        <f>IFERROR(INDEX('Carga Pre'!$E$2:$E$4996,MATCH(ROW()-ROW($B$1),'Carga Pre'!$O$2:$O$4996,0)),"")</f>
        <v>45953.96875</v>
      </c>
      <c r="G4" s="16" t="str">
        <f>IFERROR(INDEX('Carga Pre'!$F$2:F4998,MATCH(ROW()-ROW($B$1),'Carga Pre'!$O$2:$O$4996,0)),"")</f>
        <v>Merida</v>
      </c>
      <c r="H4" s="16" t="str">
        <f>IFERROR(INDEX('Carga Pre'!$G$2:G4998,MATCH(ROW()-ROW($B$1),'Carga Pre'!$O$2:$O$4996,0)),"")</f>
        <v>---</v>
      </c>
      <c r="I4" s="16" t="str">
        <f>IFERROR(INDEX('Carga Pre'!$H$2:H4998,MATCH(ROW()-ROW($B$1),'Carga Pre'!$O$2:$O$4996,0)),"")</f>
        <v>601B</v>
      </c>
      <c r="J4" s="16" t="str">
        <f>IFERROR(INDEX('Carga Pre'!$I$2:I4998,MATCH(ROW()-ROW($B$1),'Carga Pre'!$O$2:$O$4996,0)),"")</f>
        <v>E7 610</v>
      </c>
      <c r="K4" s="16" t="str">
        <f>IFERROR(INDEX('Carga Pre'!$J$2:J4998,MATCH(ROW()-ROW($B$1),'Carga Pre'!$O$2:$O$4996,0)),"")</f>
        <v>San Luis Potosi</v>
      </c>
      <c r="L4" s="25">
        <f>IFERROR(INDEX('Carga Pre'!$K$2:K4998,MATCH(ROW()-ROW($B$1),'Carga Pre'!$O$2:$O$4996,0)),"")</f>
        <v>45954.041666666664</v>
      </c>
      <c r="M4" s="16" t="str">
        <f>IFERROR(INDEX('Carga Pre'!$L$2:L4998,MATCH(ROW()-ROW($B$1),'Carga Pre'!$O$2:$O$4996,0)),"")</f>
        <v>F</v>
      </c>
      <c r="N4" s="28">
        <f t="shared" si="1"/>
        <v>24</v>
      </c>
      <c r="O4" s="28" t="str">
        <f>VLOOKUP(N4,'Time Chart'!$A$2:$D$25,4,0)</f>
        <v>23:00 A 23:59</v>
      </c>
      <c r="P4" s="29">
        <f t="shared" si="2"/>
        <v>2</v>
      </c>
      <c r="Q4" s="29" t="str">
        <f>VLOOKUP(P4,'Time Chart'!$A$2:$D$25,4,0)</f>
        <v>01:00 A 01:59</v>
      </c>
      <c r="R4" s="15" t="str">
        <f t="shared" si="3"/>
        <v>23/10/2025</v>
      </c>
      <c r="S4" s="16">
        <f>COUNTIFS(Hoja1!$R$2,"="&amp;R4)</f>
        <v>0</v>
      </c>
      <c r="T4" s="15" t="str">
        <f t="shared" si="4"/>
        <v>24/10/2025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Departed from previous airport</v>
      </c>
      <c r="C5" s="16" t="str">
        <f>IFERROR(INDEX('Carga Pre'!$B$2:$B$196,MATCH(ROW()-ROW($A$1),'Carga Pre'!$O$2:$O$196,0)),"")</f>
        <v>Emirates Airlines</v>
      </c>
      <c r="D5" s="16" t="str">
        <f>IFERROR(INDEX('Carga Pre'!$C$2:C4999,MATCH(ROW()-ROW($B$1),'Carga Pre'!$O$2:$O$4996,0)),"")</f>
        <v>77F</v>
      </c>
      <c r="E5" s="16" t="str">
        <f>IFERROR(INDEX('Carga Pre'!$D$2:D4999,MATCH(ROW()-ROW($B$1),'Carga Pre'!$O$2:$O$4996,0)),"")</f>
        <v>EK 9935</v>
      </c>
      <c r="F5" s="25">
        <f>IFERROR(INDEX('Carga Pre'!$E$2:$E$4996,MATCH(ROW()-ROW($B$1),'Carga Pre'!$O$2:$O$4996,0)),"")</f>
        <v>45954.041666666664</v>
      </c>
      <c r="G5" s="16" t="str">
        <f>IFERROR(INDEX('Carga Pre'!$F$2:F4999,MATCH(ROW()-ROW($B$1),'Carga Pre'!$O$2:$O$4996,0)),"")</f>
        <v>Frankfurt</v>
      </c>
      <c r="H5" s="16" t="str">
        <f>IFERROR(INDEX('Carga Pre'!$G$2:G4999,MATCH(ROW()-ROW($B$1),'Carga Pre'!$O$2:$O$4996,0)),"")</f>
        <v>---</v>
      </c>
      <c r="I5" s="16" t="str">
        <f>IFERROR(INDEX('Carga Pre'!$H$2:H4999,MATCH(ROW()-ROW($B$1),'Carga Pre'!$O$2:$O$4996,0)),"")</f>
        <v>605A</v>
      </c>
      <c r="J5" s="16" t="str">
        <f>IFERROR(INDEX('Carga Pre'!$I$2:I4999,MATCH(ROW()-ROW($B$1),'Carga Pre'!$O$2:$O$4996,0)),"")</f>
        <v>EK 9936</v>
      </c>
      <c r="K5" s="16" t="str">
        <f>IFERROR(INDEX('Carga Pre'!$J$2:J4999,MATCH(ROW()-ROW($B$1),'Carga Pre'!$O$2:$O$4996,0)),"")</f>
        <v>Houston</v>
      </c>
      <c r="L5" s="25">
        <f>IFERROR(INDEX('Carga Pre'!$K$2:K4999,MATCH(ROW()-ROW($B$1),'Carga Pre'!$O$2:$O$4996,0)),"")</f>
        <v>45954.190972222219</v>
      </c>
      <c r="M5" s="16" t="str">
        <f>IFERROR(INDEX('Carga Pre'!$L$2:L4999,MATCH(ROW()-ROW($B$1),'Carga Pre'!$O$2:$O$4996,0)),"")</f>
        <v>F</v>
      </c>
      <c r="N5" s="28">
        <f t="shared" si="1"/>
        <v>2</v>
      </c>
      <c r="O5" s="28" t="str">
        <f>VLOOKUP(N5,'Time Chart'!$A$2:$D$25,4,0)</f>
        <v>01:00 A 01:59</v>
      </c>
      <c r="P5" s="29">
        <f t="shared" si="2"/>
        <v>5</v>
      </c>
      <c r="Q5" s="29" t="str">
        <f>VLOOKUP(P5,'Time Chart'!$A$2:$D$25,4,0)</f>
        <v>04:00 A 04:59</v>
      </c>
      <c r="R5" s="15" t="str">
        <f t="shared" si="3"/>
        <v>24/10/2025</v>
      </c>
      <c r="S5" s="16">
        <f>COUNTIFS(Hoja1!$R$2,"="&amp;R5)</f>
        <v>1</v>
      </c>
      <c r="T5" s="15" t="str">
        <f t="shared" si="4"/>
        <v>24/10/2025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Departed from previous airport</v>
      </c>
      <c r="C6" s="16" t="str">
        <f>IFERROR(INDEX('Carga Pre'!$B$2:$B$196,MATCH(ROW()-ROW($A$1),'Carga Pre'!$O$2:$O$196,0)),"")</f>
        <v>Air Canada</v>
      </c>
      <c r="D6" s="16">
        <f>IFERROR(INDEX('Carga Pre'!$C$2:C5000,MATCH(ROW()-ROW($B$1),'Carga Pre'!$O$2:$O$4996,0)),"")</f>
        <v>763</v>
      </c>
      <c r="E6" s="16" t="str">
        <f>IFERROR(INDEX('Carga Pre'!$D$2:D5000,MATCH(ROW()-ROW($B$1),'Carga Pre'!$O$2:$O$4996,0)),"")</f>
        <v>AC 7242</v>
      </c>
      <c r="F6" s="25">
        <f>IFERROR(INDEX('Carga Pre'!$E$2:$E$4996,MATCH(ROW()-ROW($B$1),'Carga Pre'!$O$2:$O$4996,0)),"")</f>
        <v>45954.090277777781</v>
      </c>
      <c r="G6" s="16" t="str">
        <f>IFERROR(INDEX('Carga Pre'!$F$2:F5000,MATCH(ROW()-ROW($B$1),'Carga Pre'!$O$2:$O$4996,0)),"")</f>
        <v>Toronto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601A</v>
      </c>
      <c r="J6" s="16" t="str">
        <f>IFERROR(INDEX('Carga Pre'!$I$2:I5000,MATCH(ROW()-ROW($B$1),'Carga Pre'!$O$2:$O$4996,0)),"")</f>
        <v>AC 7242</v>
      </c>
      <c r="K6" s="16" t="str">
        <f>IFERROR(INDEX('Carga Pre'!$J$2:J5000,MATCH(ROW()-ROW($B$1),'Carga Pre'!$O$2:$O$4996,0)),"")</f>
        <v>Guadalajara</v>
      </c>
      <c r="L6" s="25">
        <f>IFERROR(INDEX('Carga Pre'!$K$2:K5000,MATCH(ROW()-ROW($B$1),'Carga Pre'!$O$2:$O$4996,0)),"")</f>
        <v>45954.277777777781</v>
      </c>
      <c r="M6" s="16" t="str">
        <f>IFERROR(INDEX('Carga Pre'!$L$2:L5000,MATCH(ROW()-ROW($B$1),'Carga Pre'!$O$2:$O$4996,0)),"")</f>
        <v>F</v>
      </c>
      <c r="N6" s="28">
        <f t="shared" si="1"/>
        <v>3</v>
      </c>
      <c r="O6" s="28" t="str">
        <f>VLOOKUP(N6,'Time Chart'!$A$2:$D$25,4,0)</f>
        <v>02:00 A 02:59</v>
      </c>
      <c r="P6" s="29">
        <f t="shared" si="2"/>
        <v>7</v>
      </c>
      <c r="Q6" s="29" t="str">
        <f>VLOOKUP(P6,'Time Chart'!$A$2:$D$25,4,0)</f>
        <v>06:00 A 06:59</v>
      </c>
      <c r="R6" s="15" t="str">
        <f t="shared" si="3"/>
        <v>24/10/2025</v>
      </c>
      <c r="S6" s="16">
        <f>COUNTIFS(Hoja1!$R$2,"="&amp;R6)</f>
        <v>1</v>
      </c>
      <c r="T6" s="15" t="str">
        <f t="shared" si="4"/>
        <v>24/10/2025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Departed from previous airport</v>
      </c>
      <c r="C7" s="16" t="str">
        <f>IFERROR(INDEX('Carga Pre'!$B$2:$B$196,MATCH(ROW()-ROW($A$1),'Carga Pre'!$O$2:$O$196,0)),"")</f>
        <v>Kalitta Air</v>
      </c>
      <c r="D7" s="16" t="str">
        <f>IFERROR(INDEX('Carga Pre'!$C$2:C5001,MATCH(ROW()-ROW($B$1),'Carga Pre'!$O$2:$O$4996,0)),"")</f>
        <v>74Y</v>
      </c>
      <c r="E7" s="16" t="str">
        <f>IFERROR(INDEX('Carga Pre'!$D$2:D5001,MATCH(ROW()-ROW($B$1),'Carga Pre'!$O$2:$O$4996,0)),"")</f>
        <v>K4 535</v>
      </c>
      <c r="F7" s="25">
        <f>IFERROR(INDEX('Carga Pre'!$E$2:$E$4996,MATCH(ROW()-ROW($B$1),'Carga Pre'!$O$2:$O$4996,0)),"")</f>
        <v>45954.166666666664</v>
      </c>
      <c r="G7" s="16" t="str">
        <f>IFERROR(INDEX('Carga Pre'!$F$2:F5001,MATCH(ROW()-ROW($B$1),'Carga Pre'!$O$2:$O$4996,0)),"")</f>
        <v>Anchorage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603</v>
      </c>
      <c r="J7" s="16" t="str">
        <f>IFERROR(INDEX('Carga Pre'!$I$2:I5001,MATCH(ROW()-ROW($B$1),'Carga Pre'!$O$2:$O$4996,0)),"")</f>
        <v>K4 9164</v>
      </c>
      <c r="K7" s="16" t="str">
        <f>IFERROR(INDEX('Carga Pre'!$J$2:J5001,MATCH(ROW()-ROW($B$1),'Carga Pre'!$O$2:$O$4996,0)),"")</f>
        <v>Dover Air Force Base</v>
      </c>
      <c r="L7" s="25">
        <f>IFERROR(INDEX('Carga Pre'!$K$2:K5001,MATCH(ROW()-ROW($B$1),'Carga Pre'!$O$2:$O$4996,0)),"")</f>
        <v>45954.645833333336</v>
      </c>
      <c r="M7" s="16" t="str">
        <f>IFERROR(INDEX('Carga Pre'!$L$2:L5001,MATCH(ROW()-ROW($B$1),'Carga Pre'!$O$2:$O$4996,0)),"")</f>
        <v>F</v>
      </c>
      <c r="N7" s="28">
        <f t="shared" si="1"/>
        <v>5</v>
      </c>
      <c r="O7" s="28" t="str">
        <f>VLOOKUP(N7,'Time Chart'!$A$2:$D$25,4,0)</f>
        <v>04:00 A 04:59</v>
      </c>
      <c r="P7" s="29">
        <f t="shared" si="2"/>
        <v>16</v>
      </c>
      <c r="Q7" s="29" t="str">
        <f>VLOOKUP(P7,'Time Chart'!$A$2:$D$25,4,0)</f>
        <v>15:00 A 15:59</v>
      </c>
      <c r="R7" s="15" t="str">
        <f t="shared" si="3"/>
        <v>24/10/2025</v>
      </c>
      <c r="S7" s="16">
        <f>COUNTIFS(Hoja1!$R$2,"="&amp;R7)</f>
        <v>1</v>
      </c>
      <c r="T7" s="15" t="str">
        <f t="shared" si="4"/>
        <v>24/10/2025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Estafeta</v>
      </c>
      <c r="D8" s="16">
        <f>IFERROR(INDEX('Carga Pre'!$C$2:C5002,MATCH(ROW()-ROW($B$1),'Carga Pre'!$O$2:$O$4996,0)),"")</f>
        <v>734</v>
      </c>
      <c r="E8" s="16" t="str">
        <f>IFERROR(INDEX('Carga Pre'!$D$2:D5002,MATCH(ROW()-ROW($B$1),'Carga Pre'!$O$2:$O$4996,0)),"")</f>
        <v>E7 615</v>
      </c>
      <c r="F8" s="25">
        <f>IFERROR(INDEX('Carga Pre'!$E$2:$E$4996,MATCH(ROW()-ROW($B$1),'Carga Pre'!$O$2:$O$4996,0)),"")</f>
        <v>45954.208333333336</v>
      </c>
      <c r="G8" s="16" t="str">
        <f>IFERROR(INDEX('Carga Pre'!$F$2:F5002,MATCH(ROW()-ROW($B$1),'Carga Pre'!$O$2:$O$4996,0)),"")</f>
        <v>San Luis Potosi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601B</v>
      </c>
      <c r="J8" s="16" t="str">
        <f>IFERROR(INDEX('Carga Pre'!$I$2:I5002,MATCH(ROW()-ROW($B$1),'Carga Pre'!$O$2:$O$4996,0)),"")</f>
        <v>E7 615</v>
      </c>
      <c r="K8" s="16" t="str">
        <f>IFERROR(INDEX('Carga Pre'!$J$2:J5002,MATCH(ROW()-ROW($B$1),'Carga Pre'!$O$2:$O$4996,0)),"")</f>
        <v>Merida</v>
      </c>
      <c r="L8" s="25">
        <f>IFERROR(INDEX('Carga Pre'!$K$2:K5002,MATCH(ROW()-ROW($B$1),'Carga Pre'!$O$2:$O$4996,0)),"")</f>
        <v>45954.229166666664</v>
      </c>
      <c r="M8" s="16" t="str">
        <f>IFERROR(INDEX('Carga Pre'!$L$2:L5002,MATCH(ROW()-ROW($B$1),'Carga Pre'!$O$2:$O$4996,0)),"")</f>
        <v>F</v>
      </c>
      <c r="N8" s="28">
        <f t="shared" si="1"/>
        <v>6</v>
      </c>
      <c r="O8" s="28" t="str">
        <f>VLOOKUP(N8,'Time Chart'!$A$2:$D$25,4,0)</f>
        <v>05:00 A 05:59</v>
      </c>
      <c r="P8" s="29">
        <f t="shared" si="2"/>
        <v>6</v>
      </c>
      <c r="Q8" s="29" t="str">
        <f>VLOOKUP(P8,'Time Chart'!$A$2:$D$25,4,0)</f>
        <v>05:00 A 05:59</v>
      </c>
      <c r="R8" s="15" t="str">
        <f t="shared" si="3"/>
        <v>24/10/2025</v>
      </c>
      <c r="S8" s="16">
        <f>COUNTIFS(Hoja1!$R$2,"="&amp;R8)</f>
        <v>1</v>
      </c>
      <c r="T8" s="15" t="str">
        <f t="shared" si="4"/>
        <v>24/10/2025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Estafeta</v>
      </c>
      <c r="D9" s="16">
        <f>IFERROR(INDEX('Carga Pre'!$C$2:C5003,MATCH(ROW()-ROW($B$1),'Carga Pre'!$O$2:$O$4996,0)),"")</f>
        <v>734</v>
      </c>
      <c r="E9" s="16" t="str">
        <f>IFERROR(INDEX('Carga Pre'!$D$2:D5003,MATCH(ROW()-ROW($B$1),'Carga Pre'!$O$2:$O$4996,0)),"")</f>
        <v>E7 1710</v>
      </c>
      <c r="F9" s="25">
        <f>IFERROR(INDEX('Carga Pre'!$E$2:$E$4996,MATCH(ROW()-ROW($B$1),'Carga Pre'!$O$2:$O$4996,0)),"")</f>
        <v>45954.232638888891</v>
      </c>
      <c r="G9" s="16" t="str">
        <f>IFERROR(INDEX('Carga Pre'!$F$2:F5003,MATCH(ROW()-ROW($B$1),'Carga Pre'!$O$2:$O$4996,0)),"")</f>
        <v>San Luis Potosi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134B</v>
      </c>
      <c r="J9" s="16" t="str">
        <f>IFERROR(INDEX('Carga Pre'!$I$2:I5003,MATCH(ROW()-ROW($B$1),'Carga Pre'!$O$2:$O$4996,0)),"")</f>
        <v>E7 1711</v>
      </c>
      <c r="K9" s="16" t="str">
        <f>IFERROR(INDEX('Carga Pre'!$J$2:J5003,MATCH(ROW()-ROW($B$1),'Carga Pre'!$O$2:$O$4996,0)),"")</f>
        <v>Villahermosa</v>
      </c>
      <c r="L9" s="25">
        <f>IFERROR(INDEX('Carga Pre'!$K$2:K5003,MATCH(ROW()-ROW($B$1),'Carga Pre'!$O$2:$O$4996,0)),"")</f>
        <v>45954.253472222219</v>
      </c>
      <c r="M9" s="16" t="str">
        <f>IFERROR(INDEX('Carga Pre'!$L$2:L5003,MATCH(ROW()-ROW($B$1),'Carga Pre'!$O$2:$O$4996,0)),"")</f>
        <v>F</v>
      </c>
      <c r="N9" s="28">
        <f t="shared" si="1"/>
        <v>6</v>
      </c>
      <c r="O9" s="28" t="str">
        <f>VLOOKUP(N9,'Time Chart'!$A$2:$D$25,4,0)</f>
        <v>05:00 A 05:59</v>
      </c>
      <c r="P9" s="29">
        <f t="shared" si="2"/>
        <v>7</v>
      </c>
      <c r="Q9" s="29" t="str">
        <f>VLOOKUP(P9,'Time Chart'!$A$2:$D$25,4,0)</f>
        <v>06:00 A 06:59</v>
      </c>
      <c r="R9" s="15" t="str">
        <f t="shared" si="3"/>
        <v>24/10/2025</v>
      </c>
      <c r="S9" s="16">
        <f>COUNTIFS(Hoja1!$R$2,"="&amp;R9)</f>
        <v>1</v>
      </c>
      <c r="T9" s="15" t="str">
        <f t="shared" si="4"/>
        <v>24/10/2025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MasAir</v>
      </c>
      <c r="D10" s="16">
        <f>IFERROR(INDEX('Carga Pre'!$C$2:C5004,MATCH(ROW()-ROW($B$1),'Carga Pre'!$O$2:$O$4996,0)),"")</f>
        <v>333</v>
      </c>
      <c r="E10" s="16" t="str">
        <f>IFERROR(INDEX('Carga Pre'!$D$2:D5004,MATCH(ROW()-ROW($B$1),'Carga Pre'!$O$2:$O$4996,0)),"")</f>
        <v>M7 8750</v>
      </c>
      <c r="F10" s="25">
        <f>IFERROR(INDEX('Carga Pre'!$E$2:$E$4996,MATCH(ROW()-ROW($B$1),'Carga Pre'!$O$2:$O$4996,0)),"")</f>
        <v>45954.239583333336</v>
      </c>
      <c r="G10" s="16" t="str">
        <f>IFERROR(INDEX('Carga Pre'!$F$2:F5004,MATCH(ROW()-ROW($B$1),'Carga Pre'!$O$2:$O$4996,0)),"")</f>
        <v>Quito</v>
      </c>
      <c r="H10" s="16" t="str">
        <f>IFERROR(INDEX('Carga Pre'!$G$2:G5004,MATCH(ROW()-ROW($B$1),'Carga Pre'!$O$2:$O$4996,0)),"")</f>
        <v>---</v>
      </c>
      <c r="I10" s="16">
        <f>IFERROR(INDEX('Carga Pre'!$H$2:H5004,MATCH(ROW()-ROW($B$1),'Carga Pre'!$O$2:$O$4996,0)),"")</f>
        <v>602</v>
      </c>
      <c r="J10" s="16" t="str">
        <f>IFERROR(INDEX('Carga Pre'!$I$2:I5004,MATCH(ROW()-ROW($B$1),'Carga Pre'!$O$2:$O$4996,0)),"")</f>
        <v>M7 8860</v>
      </c>
      <c r="K10" s="16" t="str">
        <f>IFERROR(INDEX('Carga Pre'!$J$2:J5004,MATCH(ROW()-ROW($B$1),'Carga Pre'!$O$2:$O$4996,0)),"")</f>
        <v>Los Angeles</v>
      </c>
      <c r="L10" s="25">
        <f>IFERROR(INDEX('Carga Pre'!$K$2:K5004,MATCH(ROW()-ROW($B$1),'Carga Pre'!$O$2:$O$4996,0)),"")</f>
        <v>45954.305555555555</v>
      </c>
      <c r="M10" s="16" t="str">
        <f>IFERROR(INDEX('Carga Pre'!$L$2:L5004,MATCH(ROW()-ROW($B$1),'Carga Pre'!$O$2:$O$4996,0)),"")</f>
        <v>F</v>
      </c>
      <c r="N10" s="28">
        <f t="shared" si="1"/>
        <v>6</v>
      </c>
      <c r="O10" s="28" t="str">
        <f>VLOOKUP(N10,'Time Chart'!$A$2:$D$25,4,0)</f>
        <v>05:00 A 05:59</v>
      </c>
      <c r="P10" s="29">
        <f t="shared" si="2"/>
        <v>8</v>
      </c>
      <c r="Q10" s="29" t="str">
        <f>VLOOKUP(P10,'Time Chart'!$A$2:$D$25,4,0)</f>
        <v>07:00 A 07:59</v>
      </c>
      <c r="R10" s="15" t="str">
        <f t="shared" si="3"/>
        <v>24/10/2025</v>
      </c>
      <c r="S10" s="16">
        <f>COUNTIFS(Hoja1!$R$2,"="&amp;R10)</f>
        <v>1</v>
      </c>
      <c r="T10" s="15" t="str">
        <f t="shared" si="4"/>
        <v>24/10/2025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Cathay Pacific</v>
      </c>
      <c r="D11" s="16" t="str">
        <f>IFERROR(INDEX('Carga Pre'!$C$2:C5005,MATCH(ROW()-ROW($B$1),'Carga Pre'!$O$2:$O$4996,0)),"")</f>
        <v>74N</v>
      </c>
      <c r="E11" s="16" t="str">
        <f>IFERROR(INDEX('Carga Pre'!$D$2:D5005,MATCH(ROW()-ROW($B$1),'Carga Pre'!$O$2:$O$4996,0)),"")</f>
        <v>CX 096</v>
      </c>
      <c r="F11" s="25">
        <f>IFERROR(INDEX('Carga Pre'!$E$2:$E$4996,MATCH(ROW()-ROW($B$1),'Carga Pre'!$O$2:$O$4996,0)),"")</f>
        <v>45954.243055555555</v>
      </c>
      <c r="G11" s="16" t="str">
        <f>IFERROR(INDEX('Carga Pre'!$F$2:F5005,MATCH(ROW()-ROW($B$1),'Carga Pre'!$O$2:$O$4996,0)),"")</f>
        <v>Anchorage</v>
      </c>
      <c r="H11" s="16" t="str">
        <f>IFERROR(INDEX('Carga Pre'!$G$2:G5005,MATCH(ROW()-ROW($B$1),'Carga Pre'!$O$2:$O$4996,0)),"")</f>
        <v>---</v>
      </c>
      <c r="I11" s="16">
        <f>IFERROR(INDEX('Carga Pre'!$H$2:H5005,MATCH(ROW()-ROW($B$1),'Carga Pre'!$O$2:$O$4996,0)),"")</f>
        <v>604</v>
      </c>
      <c r="J11" s="16" t="str">
        <f>IFERROR(INDEX('Carga Pre'!$I$2:I5005,MATCH(ROW()-ROW($B$1),'Carga Pre'!$O$2:$O$4996,0)),"")</f>
        <v>CX 097</v>
      </c>
      <c r="K11" s="16" t="str">
        <f>IFERROR(INDEX('Carga Pre'!$J$2:J5005,MATCH(ROW()-ROW($B$1),'Carga Pre'!$O$2:$O$4996,0)),"")</f>
        <v>Guadalajara</v>
      </c>
      <c r="L11" s="25">
        <f>IFERROR(INDEX('Carga Pre'!$K$2:K5005,MATCH(ROW()-ROW($B$1),'Carga Pre'!$O$2:$O$4996,0)),"")</f>
        <v>45954.326388888891</v>
      </c>
      <c r="M11" s="16" t="str">
        <f>IFERROR(INDEX('Carga Pre'!$L$2:L5005,MATCH(ROW()-ROW($B$1),'Carga Pre'!$O$2:$O$4996,0)),"")</f>
        <v>F</v>
      </c>
      <c r="N11" s="28">
        <f t="shared" si="1"/>
        <v>6</v>
      </c>
      <c r="O11" s="28" t="str">
        <f>VLOOKUP(N11,'Time Chart'!$A$2:$D$25,4,0)</f>
        <v>05:00 A 05:59</v>
      </c>
      <c r="P11" s="29">
        <f t="shared" si="2"/>
        <v>8</v>
      </c>
      <c r="Q11" s="29" t="str">
        <f>VLOOKUP(P11,'Time Chart'!$A$2:$D$25,4,0)</f>
        <v>07:00 A 07:59</v>
      </c>
      <c r="R11" s="15" t="str">
        <f t="shared" si="3"/>
        <v>24/10/2025</v>
      </c>
      <c r="S11" s="16">
        <f>COUNTIFS(Hoja1!$R$2,"="&amp;R11)</f>
        <v>1</v>
      </c>
      <c r="T11" s="15" t="str">
        <f t="shared" si="4"/>
        <v>24/10/2025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United Parcel Service</v>
      </c>
      <c r="D12" s="16">
        <f>IFERROR(INDEX('Carga Pre'!$C$2:C5006,MATCH(ROW()-ROW($B$1),'Carga Pre'!$O$2:$O$4996,0)),"")</f>
        <v>763</v>
      </c>
      <c r="E12" s="16" t="str">
        <f>IFERROR(INDEX('Carga Pre'!$D$2:D5006,MATCH(ROW()-ROW($B$1),'Carga Pre'!$O$2:$O$4996,0)),"")</f>
        <v>5X 320</v>
      </c>
      <c r="F12" s="25">
        <f>IFERROR(INDEX('Carga Pre'!$E$2:$E$4996,MATCH(ROW()-ROW($B$1),'Carga Pre'!$O$2:$O$4996,0)),"")</f>
        <v>45954.263194444444</v>
      </c>
      <c r="G12" s="16" t="str">
        <f>IFERROR(INDEX('Carga Pre'!$F$2:F5006,MATCH(ROW()-ROW($B$1),'Carga Pre'!$O$2:$O$4996,0)),"")</f>
        <v>Louisville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601B</v>
      </c>
      <c r="J12" s="16" t="str">
        <f>IFERROR(INDEX('Carga Pre'!$I$2:I5006,MATCH(ROW()-ROW($B$1),'Carga Pre'!$O$2:$O$4996,0)),"")</f>
        <v>5X 321</v>
      </c>
      <c r="K12" s="16" t="str">
        <f>IFERROR(INDEX('Carga Pre'!$J$2:J5006,MATCH(ROW()-ROW($B$1),'Carga Pre'!$O$2:$O$4996,0)),"")</f>
        <v>Louisville</v>
      </c>
      <c r="L12" s="25">
        <f>IFERROR(INDEX('Carga Pre'!$K$2:K5006,MATCH(ROW()-ROW($B$1),'Carga Pre'!$O$2:$O$4996,0)),"")</f>
        <v>45954.818055555559</v>
      </c>
      <c r="M12" s="16" t="str">
        <f>IFERROR(INDEX('Carga Pre'!$L$2:L5006,MATCH(ROW()-ROW($B$1),'Carga Pre'!$O$2:$O$4996,0)),"")</f>
        <v>F</v>
      </c>
      <c r="N12" s="28">
        <f t="shared" si="1"/>
        <v>7</v>
      </c>
      <c r="O12" s="28" t="str">
        <f>VLOOKUP(N12,'Time Chart'!$A$2:$D$25,4,0)</f>
        <v>06:00 A 06:59</v>
      </c>
      <c r="P12" s="29">
        <f t="shared" si="2"/>
        <v>20</v>
      </c>
      <c r="Q12" s="29" t="str">
        <f>VLOOKUP(P12,'Time Chart'!$A$2:$D$25,4,0)</f>
        <v>19:00 A 19:59</v>
      </c>
      <c r="R12" s="15" t="str">
        <f t="shared" si="3"/>
        <v>24/10/2025</v>
      </c>
      <c r="S12" s="16">
        <f>COUNTIFS(Hoja1!$R$2,"="&amp;R12)</f>
        <v>1</v>
      </c>
      <c r="T12" s="15" t="str">
        <f t="shared" si="4"/>
        <v>24/10/2025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Cargojet Airways</v>
      </c>
      <c r="D13" s="16" t="str">
        <f>IFERROR(INDEX('Carga Pre'!$C$2:C5007,MATCH(ROW()-ROW($B$1),'Carga Pre'!$O$2:$O$4996,0)),"")</f>
        <v>76Y</v>
      </c>
      <c r="E13" s="16" t="str">
        <f>IFERROR(INDEX('Carga Pre'!$D$2:D5007,MATCH(ROW()-ROW($B$1),'Carga Pre'!$O$2:$O$4996,0)),"")</f>
        <v>W8 952</v>
      </c>
      <c r="F13" s="25">
        <f>IFERROR(INDEX('Carga Pre'!$E$2:$E$4996,MATCH(ROW()-ROW($B$1),'Carga Pre'!$O$2:$O$4996,0)),"")</f>
        <v>45954.354166666664</v>
      </c>
      <c r="G13" s="16" t="str">
        <f>IFERROR(INDEX('Carga Pre'!$F$2:F5007,MATCH(ROW()-ROW($B$1),'Carga Pre'!$O$2:$O$4996,0)),"")</f>
        <v>Cincinnati</v>
      </c>
      <c r="H13" s="16" t="str">
        <f>IFERROR(INDEX('Carga Pre'!$G$2:G5007,MATCH(ROW()-ROW($B$1),'Carga Pre'!$O$2:$O$4996,0)),"")</f>
        <v>---</v>
      </c>
      <c r="I13" s="16" t="str">
        <f>IFERROR(INDEX('Carga Pre'!$H$2:H5007,MATCH(ROW()-ROW($B$1),'Carga Pre'!$O$2:$O$4996,0)),"")</f>
        <v>601A</v>
      </c>
      <c r="J13" s="16" t="str">
        <f>IFERROR(INDEX('Carga Pre'!$I$2:I5007,MATCH(ROW()-ROW($B$1),'Carga Pre'!$O$2:$O$4996,0)),"")</f>
        <v>W8 951</v>
      </c>
      <c r="K13" s="16" t="str">
        <f>IFERROR(INDEX('Carga Pre'!$J$2:J5007,MATCH(ROW()-ROW($B$1),'Carga Pre'!$O$2:$O$4996,0)),"")</f>
        <v>Cincinnati</v>
      </c>
      <c r="L13" s="25">
        <f>IFERROR(INDEX('Carga Pre'!$K$2:K5007,MATCH(ROW()-ROW($B$1),'Carga Pre'!$O$2:$O$4996,0)),"")</f>
        <v>45954.833333333336</v>
      </c>
      <c r="M13" s="16" t="str">
        <f>IFERROR(INDEX('Carga Pre'!$L$2:L5007,MATCH(ROW()-ROW($B$1),'Carga Pre'!$O$2:$O$4996,0)),"")</f>
        <v>F</v>
      </c>
      <c r="N13" s="28">
        <f t="shared" si="1"/>
        <v>9</v>
      </c>
      <c r="O13" s="28" t="str">
        <f>VLOOKUP(N13,'Time Chart'!$A$2:$D$25,4,0)</f>
        <v>08:00 A 08:59</v>
      </c>
      <c r="P13" s="29">
        <f t="shared" si="2"/>
        <v>21</v>
      </c>
      <c r="Q13" s="29" t="str">
        <f>VLOOKUP(P13,'Time Chart'!$A$2:$D$25,4,0)</f>
        <v>20:00 A 20:59</v>
      </c>
      <c r="R13" s="15" t="str">
        <f t="shared" si="3"/>
        <v>24/10/2025</v>
      </c>
      <c r="S13" s="16">
        <f>COUNTIFS(Hoja1!$R$2,"="&amp;R13)</f>
        <v>1</v>
      </c>
      <c r="T13" s="15" t="str">
        <f t="shared" si="4"/>
        <v>24/10/2025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Atlas Air</v>
      </c>
      <c r="D14" s="16" t="str">
        <f>IFERROR(INDEX('Carga Pre'!$C$2:C5008,MATCH(ROW()-ROW($B$1),'Carga Pre'!$O$2:$O$4996,0)),"")</f>
        <v>74Y/744</v>
      </c>
      <c r="E14" s="16" t="str">
        <f>IFERROR(INDEX('Carga Pre'!$D$2:D5008,MATCH(ROW()-ROW($B$1),'Carga Pre'!$O$2:$O$4996,0)),"")</f>
        <v>5Y 8178</v>
      </c>
      <c r="F14" s="25">
        <f>IFERROR(INDEX('Carga Pre'!$E$2:$E$4996,MATCH(ROW()-ROW($B$1),'Carga Pre'!$O$2:$O$4996,0)),"")</f>
        <v>45954.399305555555</v>
      </c>
      <c r="G14" s="16" t="str">
        <f>IFERROR(INDEX('Carga Pre'!$F$2:F5008,MATCH(ROW()-ROW($B$1),'Carga Pre'!$O$2:$O$4996,0)),"")</f>
        <v>Anchorage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604</v>
      </c>
      <c r="J14" s="16" t="str">
        <f>IFERROR(INDEX('Carga Pre'!$I$2:I5008,MATCH(ROW()-ROW($B$1),'Carga Pre'!$O$2:$O$4996,0)),"")</f>
        <v>5Y 8178</v>
      </c>
      <c r="K14" s="16" t="str">
        <f>IFERROR(INDEX('Carga Pre'!$J$2:J5008,MATCH(ROW()-ROW($B$1),'Carga Pre'!$O$2:$O$4996,0)),"")</f>
        <v>Los Angeles</v>
      </c>
      <c r="L14" s="25">
        <f>IFERROR(INDEX('Carga Pre'!$K$2:K5008,MATCH(ROW()-ROW($B$1),'Carga Pre'!$O$2:$O$4996,0)),"")</f>
        <v>45954.482638888891</v>
      </c>
      <c r="M14" s="16" t="str">
        <f>IFERROR(INDEX('Carga Pre'!$L$2:L5008,MATCH(ROW()-ROW($B$1),'Carga Pre'!$O$2:$O$4996,0)),"")</f>
        <v>F</v>
      </c>
      <c r="N14" s="28">
        <f t="shared" si="1"/>
        <v>10</v>
      </c>
      <c r="O14" s="28" t="str">
        <f>VLOOKUP(N14,'Time Chart'!$A$2:$D$25,4,0)</f>
        <v>09:00 A 09:59</v>
      </c>
      <c r="P14" s="29">
        <f t="shared" si="2"/>
        <v>12</v>
      </c>
      <c r="Q14" s="29" t="str">
        <f>VLOOKUP(P14,'Time Chart'!$A$2:$D$25,4,0)</f>
        <v>11:00 A 11:59</v>
      </c>
      <c r="R14" s="15" t="str">
        <f t="shared" si="3"/>
        <v>24/10/2025</v>
      </c>
      <c r="S14" s="16">
        <f>COUNTIFS(Hoja1!$R$2,"="&amp;R14)</f>
        <v>1</v>
      </c>
      <c r="T14" s="15" t="str">
        <f t="shared" si="4"/>
        <v>24/10/2025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MasAir</v>
      </c>
      <c r="D15" s="16">
        <f>IFERROR(INDEX('Carga Pre'!$C$2:C5009,MATCH(ROW()-ROW($B$1),'Carga Pre'!$O$2:$O$4996,0)),"")</f>
        <v>332</v>
      </c>
      <c r="E15" s="16" t="str">
        <f>IFERROR(INDEX('Carga Pre'!$D$2:D5009,MATCH(ROW()-ROW($B$1),'Carga Pre'!$O$2:$O$4996,0)),"")</f>
        <v>M7 3228</v>
      </c>
      <c r="F15" s="25">
        <f>IFERROR(INDEX('Carga Pre'!$E$2:$E$4996,MATCH(ROW()-ROW($B$1),'Carga Pre'!$O$2:$O$4996,0)),"")</f>
        <v>45954.430555555555</v>
      </c>
      <c r="G15" s="16" t="str">
        <f>IFERROR(INDEX('Carga Pre'!$F$2:F5009,MATCH(ROW()-ROW($B$1),'Carga Pre'!$O$2:$O$4996,0)),"")</f>
        <v>Anchorage</v>
      </c>
      <c r="H15" s="16" t="str">
        <f>IFERROR(INDEX('Carga Pre'!$G$2:G5009,MATCH(ROW()-ROW($B$1),'Carga Pre'!$O$2:$O$4996,0)),"")</f>
        <v>---</v>
      </c>
      <c r="I15" s="16">
        <f>IFERROR(INDEX('Carga Pre'!$H$2:H5009,MATCH(ROW()-ROW($B$1),'Carga Pre'!$O$2:$O$4996,0)),"")</f>
        <v>602</v>
      </c>
      <c r="J15" s="16" t="str">
        <f>IFERROR(INDEX('Carga Pre'!$I$2:I5009,MATCH(ROW()-ROW($B$1),'Carga Pre'!$O$2:$O$4996,0)),"")</f>
        <v>M7 3114</v>
      </c>
      <c r="K15" s="16" t="str">
        <f>IFERROR(INDEX('Carga Pre'!$J$2:J5009,MATCH(ROW()-ROW($B$1),'Carga Pre'!$O$2:$O$4996,0)),"")</f>
        <v>Los Angeles</v>
      </c>
      <c r="L15" s="25">
        <f>IFERROR(INDEX('Carga Pre'!$K$2:K5009,MATCH(ROW()-ROW($B$1),'Carga Pre'!$O$2:$O$4996,0)),"")</f>
        <v>45954.555555555555</v>
      </c>
      <c r="M15" s="16" t="str">
        <f>IFERROR(INDEX('Carga Pre'!$L$2:L5009,MATCH(ROW()-ROW($B$1),'Carga Pre'!$O$2:$O$4996,0)),"")</f>
        <v>F</v>
      </c>
      <c r="N15" s="28">
        <f t="shared" si="1"/>
        <v>11</v>
      </c>
      <c r="O15" s="28" t="str">
        <f>VLOOKUP(N15,'Time Chart'!$A$2:$D$25,4,0)</f>
        <v>10:00 A 10:59</v>
      </c>
      <c r="P15" s="29">
        <f t="shared" si="2"/>
        <v>14</v>
      </c>
      <c r="Q15" s="29" t="str">
        <f>VLOOKUP(P15,'Time Chart'!$A$2:$D$25,4,0)</f>
        <v>13:00 A 13:59</v>
      </c>
      <c r="R15" s="15" t="str">
        <f t="shared" si="3"/>
        <v>24/10/2025</v>
      </c>
      <c r="S15" s="16">
        <f>COUNTIFS(Hoja1!$R$2,"="&amp;R15)</f>
        <v>1</v>
      </c>
      <c r="T15" s="15" t="str">
        <f t="shared" si="4"/>
        <v>24/10/2025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Atlas Air</v>
      </c>
      <c r="D16" s="16" t="str">
        <f>IFERROR(INDEX('Carga Pre'!$C$2:C5010,MATCH(ROW()-ROW($B$1),'Carga Pre'!$O$2:$O$4996,0)),"")</f>
        <v>77F</v>
      </c>
      <c r="E16" s="16" t="str">
        <f>IFERROR(INDEX('Carga Pre'!$D$2:D5010,MATCH(ROW()-ROW($B$1),'Carga Pre'!$O$2:$O$4996,0)),"")</f>
        <v>5Y 8915</v>
      </c>
      <c r="F16" s="25">
        <f>IFERROR(INDEX('Carga Pre'!$E$2:$E$4996,MATCH(ROW()-ROW($B$1),'Carga Pre'!$O$2:$O$4996,0)),"")</f>
        <v>45954.440972222219</v>
      </c>
      <c r="G16" s="16" t="str">
        <f>IFERROR(INDEX('Carga Pre'!$F$2:F5010,MATCH(ROW()-ROW($B$1),'Carga Pre'!$O$2:$O$4996,0)),"")</f>
        <v>Anchorage</v>
      </c>
      <c r="H16" s="16" t="str">
        <f>IFERROR(INDEX('Carga Pre'!$G$2:G5010,MATCH(ROW()-ROW($B$1),'Carga Pre'!$O$2:$O$4996,0)),"")</f>
        <v>---</v>
      </c>
      <c r="I16" s="16">
        <f>IFERROR(INDEX('Carga Pre'!$H$2:H5010,MATCH(ROW()-ROW($B$1),'Carga Pre'!$O$2:$O$4996,0)),"")</f>
        <v>603</v>
      </c>
      <c r="J16" s="16" t="str">
        <f>IFERROR(INDEX('Carga Pre'!$I$2:I5010,MATCH(ROW()-ROW($B$1),'Carga Pre'!$O$2:$O$4996,0)),"")</f>
        <v>5Y 8915</v>
      </c>
      <c r="K16" s="16" t="str">
        <f>IFERROR(INDEX('Carga Pre'!$J$2:J5010,MATCH(ROW()-ROW($B$1),'Carga Pre'!$O$2:$O$4996,0)),"")</f>
        <v>Los Angeles</v>
      </c>
      <c r="L16" s="25">
        <f>IFERROR(INDEX('Carga Pre'!$K$2:K5010,MATCH(ROW()-ROW($B$1),'Carga Pre'!$O$2:$O$4996,0)),"")</f>
        <v>45954.565972222219</v>
      </c>
      <c r="M16" s="16" t="str">
        <f>IFERROR(INDEX('Carga Pre'!$L$2:L5010,MATCH(ROW()-ROW($B$1),'Carga Pre'!$O$2:$O$4996,0)),"")</f>
        <v>F</v>
      </c>
      <c r="N16" s="28">
        <f t="shared" si="1"/>
        <v>11</v>
      </c>
      <c r="O16" s="28" t="str">
        <f>VLOOKUP(N16,'Time Chart'!$A$2:$D$25,4,0)</f>
        <v>10:00 A 10:59</v>
      </c>
      <c r="P16" s="29">
        <f t="shared" si="2"/>
        <v>14</v>
      </c>
      <c r="Q16" s="29" t="str">
        <f>VLOOKUP(P16,'Time Chart'!$A$2:$D$25,4,0)</f>
        <v>13:00 A 13:59</v>
      </c>
      <c r="R16" s="15" t="str">
        <f t="shared" si="3"/>
        <v>24/10/2025</v>
      </c>
      <c r="S16" s="16">
        <f>COUNTIFS(Hoja1!$R$2,"="&amp;R16)</f>
        <v>1</v>
      </c>
      <c r="T16" s="15" t="str">
        <f t="shared" si="4"/>
        <v>24/10/2025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Kalitta Air</v>
      </c>
      <c r="D17" s="16">
        <f>IFERROR(INDEX('Carga Pre'!$C$2:C5011,MATCH(ROW()-ROW($B$1),'Carga Pre'!$O$2:$O$4996,0)),"")</f>
        <v>744</v>
      </c>
      <c r="E17" s="16" t="str">
        <f>IFERROR(INDEX('Carga Pre'!$D$2:D5011,MATCH(ROW()-ROW($B$1),'Carga Pre'!$O$2:$O$4996,0)),"")</f>
        <v>K4 819</v>
      </c>
      <c r="F17" s="25">
        <f>IFERROR(INDEX('Carga Pre'!$E$2:$E$4996,MATCH(ROW()-ROW($B$1),'Carga Pre'!$O$2:$O$4996,0)),"")</f>
        <v>45954.479166666664</v>
      </c>
      <c r="G17" s="16" t="str">
        <f>IFERROR(INDEX('Carga Pre'!$F$2:F5011,MATCH(ROW()-ROW($B$1),'Carga Pre'!$O$2:$O$4996,0)),"")</f>
        <v>Anchorage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601</v>
      </c>
      <c r="J17" s="16" t="str">
        <f>IFERROR(INDEX('Carga Pre'!$I$2:I5011,MATCH(ROW()-ROW($B$1),'Carga Pre'!$O$2:$O$4996,0)),"")</f>
        <v>K4 810</v>
      </c>
      <c r="K17" s="16" t="str">
        <f>IFERROR(INDEX('Carga Pre'!$J$2:J5011,MATCH(ROW()-ROW($B$1),'Carga Pre'!$O$2:$O$4996,0)),"")</f>
        <v>Anchorage</v>
      </c>
      <c r="L17" s="25">
        <f>IFERROR(INDEX('Carga Pre'!$K$2:K5011,MATCH(ROW()-ROW($B$1),'Carga Pre'!$O$2:$O$4996,0)),"")</f>
        <v>45954.5625</v>
      </c>
      <c r="M17" s="16" t="str">
        <f>IFERROR(INDEX('Carga Pre'!$L$2:L5011,MATCH(ROW()-ROW($B$1),'Carga Pre'!$O$2:$O$4996,0)),"")</f>
        <v>F</v>
      </c>
      <c r="N17" s="28">
        <f t="shared" si="1"/>
        <v>12</v>
      </c>
      <c r="O17" s="28" t="str">
        <f>VLOOKUP(N17,'Time Chart'!$A$2:$D$25,4,0)</f>
        <v>11:00 A 11:59</v>
      </c>
      <c r="P17" s="29">
        <f t="shared" si="2"/>
        <v>14</v>
      </c>
      <c r="Q17" s="29" t="str">
        <f>VLOOKUP(P17,'Time Chart'!$A$2:$D$25,4,0)</f>
        <v>13:00 A 13:59</v>
      </c>
      <c r="R17" s="15" t="str">
        <f t="shared" si="3"/>
        <v>24/10/2025</v>
      </c>
      <c r="S17" s="16">
        <f>COUNTIFS(Hoja1!$R$2,"="&amp;R17)</f>
        <v>1</v>
      </c>
      <c r="T17" s="15" t="str">
        <f t="shared" si="4"/>
        <v>24/10/2025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Aerounión</v>
      </c>
      <c r="D18" s="16">
        <f>IFERROR(INDEX('Carga Pre'!$C$2:C5012,MATCH(ROW()-ROW($B$1),'Carga Pre'!$O$2:$O$4996,0)),"")</f>
        <v>333</v>
      </c>
      <c r="E18" s="16" t="str">
        <f>IFERROR(INDEX('Carga Pre'!$D$2:D5012,MATCH(ROW()-ROW($B$1),'Carga Pre'!$O$2:$O$4996,0)),"")</f>
        <v>6R 7081</v>
      </c>
      <c r="F18" s="25">
        <f>IFERROR(INDEX('Carga Pre'!$E$2:$E$4996,MATCH(ROW()-ROW($B$1),'Carga Pre'!$O$2:$O$4996,0)),"")</f>
        <v>45954.520833333336</v>
      </c>
      <c r="G18" s="16" t="str">
        <f>IFERROR(INDEX('Carga Pre'!$F$2:F5012,MATCH(ROW()-ROW($B$1),'Carga Pre'!$O$2:$O$4996,0)),"")</f>
        <v>Guadalajara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604</v>
      </c>
      <c r="J18" s="16" t="str">
        <f>IFERROR(INDEX('Carga Pre'!$I$2:I5012,MATCH(ROW()-ROW($B$1),'Carga Pre'!$O$2:$O$4996,0)),"")</f>
        <v>6R 7081</v>
      </c>
      <c r="K18" s="16" t="str">
        <f>IFERROR(INDEX('Carga Pre'!$J$2:J5012,MATCH(ROW()-ROW($B$1),'Carga Pre'!$O$2:$O$4996,0)),"")</f>
        <v>Bogota</v>
      </c>
      <c r="L18" s="25">
        <f>IFERROR(INDEX('Carga Pre'!$K$2:K5012,MATCH(ROW()-ROW($B$1),'Carga Pre'!$O$2:$O$4996,0)),"")</f>
        <v>45954.604166666664</v>
      </c>
      <c r="M18" s="16" t="str">
        <f>IFERROR(INDEX('Carga Pre'!$L$2:L5012,MATCH(ROW()-ROW($B$1),'Carga Pre'!$O$2:$O$4996,0)),"")</f>
        <v>F</v>
      </c>
      <c r="N18" s="28">
        <f t="shared" si="1"/>
        <v>13</v>
      </c>
      <c r="O18" s="28" t="str">
        <f>VLOOKUP(N18,'Time Chart'!$A$2:$D$25,4,0)</f>
        <v>12:00 A 12:59</v>
      </c>
      <c r="P18" s="29">
        <f t="shared" si="2"/>
        <v>15</v>
      </c>
      <c r="Q18" s="29" t="str">
        <f>VLOOKUP(P18,'Time Chart'!$A$2:$D$25,4,0)</f>
        <v>14:00 A 14:59</v>
      </c>
      <c r="R18" s="15" t="str">
        <f t="shared" si="3"/>
        <v>24/10/2025</v>
      </c>
      <c r="S18" s="16">
        <f>COUNTIFS(Hoja1!$R$2,"="&amp;R18)</f>
        <v>1</v>
      </c>
      <c r="T18" s="15" t="str">
        <f t="shared" si="4"/>
        <v>24/10/2025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DHL Guatemala</v>
      </c>
      <c r="D19" s="16" t="str">
        <f>IFERROR(INDEX('Carga Pre'!$C$2:C5013,MATCH(ROW()-ROW($B$1),'Carga Pre'!$O$2:$O$4996,0)),"")</f>
        <v>75F</v>
      </c>
      <c r="E19" s="16" t="str">
        <f>IFERROR(INDEX('Carga Pre'!$D$2:D5013,MATCH(ROW()-ROW($B$1),'Carga Pre'!$O$2:$O$4996,0)),"")</f>
        <v>L3 5218</v>
      </c>
      <c r="F19" s="25">
        <f>IFERROR(INDEX('Carga Pre'!$E$2:$E$4996,MATCH(ROW()-ROW($B$1),'Carga Pre'!$O$2:$O$4996,0)),"")</f>
        <v>45954.597222222219</v>
      </c>
      <c r="G19" s="16" t="str">
        <f>IFERROR(INDEX('Carga Pre'!$F$2:F5013,MATCH(ROW()-ROW($B$1),'Carga Pre'!$O$2:$O$4996,0)),"")</f>
        <v>Guatemala City</v>
      </c>
      <c r="H19" s="16" t="str">
        <f>IFERROR(INDEX('Carga Pre'!$G$2:G5013,MATCH(ROW()-ROW($B$1),'Carga Pre'!$O$2:$O$4996,0)),"")</f>
        <v>---</v>
      </c>
      <c r="I19" s="16" t="str">
        <f>IFERROR(INDEX('Carga Pre'!$H$2:H5013,MATCH(ROW()-ROW($B$1),'Carga Pre'!$O$2:$O$4996,0)),"")</f>
        <v>601A</v>
      </c>
      <c r="J19" s="16" t="str">
        <f>IFERROR(INDEX('Carga Pre'!$I$2:I5013,MATCH(ROW()-ROW($B$1),'Carga Pre'!$O$2:$O$4996,0)),"")</f>
        <v>L3 5217</v>
      </c>
      <c r="K19" s="16" t="str">
        <f>IFERROR(INDEX('Carga Pre'!$J$2:J5013,MATCH(ROW()-ROW($B$1),'Carga Pre'!$O$2:$O$4996,0)),"")</f>
        <v>Guatemala City</v>
      </c>
      <c r="L19" s="25">
        <f>IFERROR(INDEX('Carga Pre'!$K$2:K5013,MATCH(ROW()-ROW($B$1),'Carga Pre'!$O$2:$O$4996,0)),"")</f>
        <v>45954.659722222219</v>
      </c>
      <c r="M19" s="16" t="str">
        <f>IFERROR(INDEX('Carga Pre'!$L$2:L5013,MATCH(ROW()-ROW($B$1),'Carga Pre'!$O$2:$O$4996,0)),"")</f>
        <v>F</v>
      </c>
      <c r="N19" s="28">
        <f t="shared" si="1"/>
        <v>15</v>
      </c>
      <c r="O19" s="28" t="str">
        <f>VLOOKUP(N19,'Time Chart'!$A$2:$D$25,4,0)</f>
        <v>14:00 A 14:59</v>
      </c>
      <c r="P19" s="29">
        <f t="shared" si="2"/>
        <v>16</v>
      </c>
      <c r="Q19" s="29" t="str">
        <f>VLOOKUP(P19,'Time Chart'!$A$2:$D$25,4,0)</f>
        <v>15:00 A 15:59</v>
      </c>
      <c r="R19" s="15" t="str">
        <f t="shared" si="3"/>
        <v>24/10/2025</v>
      </c>
      <c r="S19" s="16">
        <f>COUNTIFS(Hoja1!$R$2,"="&amp;R19)</f>
        <v>1</v>
      </c>
      <c r="T19" s="15" t="str">
        <f t="shared" si="4"/>
        <v>24/10/2025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MasAir</v>
      </c>
      <c r="D20" s="16">
        <f>IFERROR(INDEX('Carga Pre'!$C$2:C5014,MATCH(ROW()-ROW($B$1),'Carga Pre'!$O$2:$O$4996,0)),"")</f>
        <v>333</v>
      </c>
      <c r="E20" s="16" t="str">
        <f>IFERROR(INDEX('Carga Pre'!$D$2:D5014,MATCH(ROW()-ROW($B$1),'Carga Pre'!$O$2:$O$4996,0)),"")</f>
        <v>M7 6442</v>
      </c>
      <c r="F20" s="25">
        <f>IFERROR(INDEX('Carga Pre'!$E$2:$E$4996,MATCH(ROW()-ROW($B$1),'Carga Pre'!$O$2:$O$4996,0)),"")</f>
        <v>45954.645833333336</v>
      </c>
      <c r="G20" s="16" t="str">
        <f>IFERROR(INDEX('Carga Pre'!$F$2:F5014,MATCH(ROW()-ROW($B$1),'Carga Pre'!$O$2:$O$4996,0)),"")</f>
        <v>Campinas</v>
      </c>
      <c r="H20" s="16" t="str">
        <f>IFERROR(INDEX('Carga Pre'!$G$2:G5014,MATCH(ROW()-ROW($B$1),'Carga Pre'!$O$2:$O$4996,0)),"")</f>
        <v>---</v>
      </c>
      <c r="I20" s="16">
        <f>IFERROR(INDEX('Carga Pre'!$H$2:H5014,MATCH(ROW()-ROW($B$1),'Carga Pre'!$O$2:$O$4996,0)),"")</f>
        <v>602</v>
      </c>
      <c r="J20" s="16" t="str">
        <f>IFERROR(INDEX('Carga Pre'!$I$2:I5014,MATCH(ROW()-ROW($B$1),'Carga Pre'!$O$2:$O$4996,0)),"")</f>
        <v>M7 6850</v>
      </c>
      <c r="K20" s="16" t="str">
        <f>IFERROR(INDEX('Carga Pre'!$J$2:J5014,MATCH(ROW()-ROW($B$1),'Carga Pre'!$O$2:$O$4996,0)),"")</f>
        <v>Los Angeles</v>
      </c>
      <c r="L20" s="25">
        <f>IFERROR(INDEX('Carga Pre'!$K$2:K5014,MATCH(ROW()-ROW($B$1),'Carga Pre'!$O$2:$O$4996,0)),"")</f>
        <v>45954.729166666664</v>
      </c>
      <c r="M20" s="16" t="str">
        <f>IFERROR(INDEX('Carga Pre'!$L$2:L5014,MATCH(ROW()-ROW($B$1),'Carga Pre'!$O$2:$O$4996,0)),"")</f>
        <v>F</v>
      </c>
      <c r="N20" s="28">
        <f t="shared" si="1"/>
        <v>16</v>
      </c>
      <c r="O20" s="28" t="str">
        <f>VLOOKUP(N20,'Time Chart'!$A$2:$D$25,4,0)</f>
        <v>15:00 A 15:59</v>
      </c>
      <c r="P20" s="29">
        <f t="shared" si="2"/>
        <v>18</v>
      </c>
      <c r="Q20" s="29" t="str">
        <f>VLOOKUP(P20,'Time Chart'!$A$2:$D$25,4,0)</f>
        <v>17:00 A 17:59</v>
      </c>
      <c r="R20" s="15" t="str">
        <f t="shared" si="3"/>
        <v>24/10/2025</v>
      </c>
      <c r="S20" s="16">
        <f>COUNTIFS(Hoja1!$R$2,"="&amp;R20)</f>
        <v>1</v>
      </c>
      <c r="T20" s="15" t="str">
        <f t="shared" si="4"/>
        <v>24/10/2025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China Southerrn</v>
      </c>
      <c r="D21" s="16" t="str">
        <f>IFERROR(INDEX('Carga Pre'!$C$2:C5015,MATCH(ROW()-ROW($B$1),'Carga Pre'!$O$2:$O$4996,0)),"")</f>
        <v>77F</v>
      </c>
      <c r="E21" s="16" t="str">
        <f>IFERROR(INDEX('Carga Pre'!$D$2:D5015,MATCH(ROW()-ROW($B$1),'Carga Pre'!$O$2:$O$4996,0)),"")</f>
        <v>CZ 2525</v>
      </c>
      <c r="F21" s="25">
        <f>IFERROR(INDEX('Carga Pre'!$E$2:$E$4996,MATCH(ROW()-ROW($B$1),'Carga Pre'!$O$2:$O$4996,0)),"")</f>
        <v>45954.711805555555</v>
      </c>
      <c r="G21" s="16" t="str">
        <f>IFERROR(INDEX('Carga Pre'!$F$2:F5015,MATCH(ROW()-ROW($B$1),'Carga Pre'!$O$2:$O$4996,0)),"")</f>
        <v>Anchorage</v>
      </c>
      <c r="H21" s="16" t="str">
        <f>IFERROR(INDEX('Carga Pre'!$G$2:G5015,MATCH(ROW()-ROW($B$1),'Carga Pre'!$O$2:$O$4996,0)),"")</f>
        <v>---</v>
      </c>
      <c r="I21" s="16">
        <f>IFERROR(INDEX('Carga Pre'!$H$2:H5015,MATCH(ROW()-ROW($B$1),'Carga Pre'!$O$2:$O$4996,0)),"")</f>
        <v>604</v>
      </c>
      <c r="J21" s="16" t="str">
        <f>IFERROR(INDEX('Carga Pre'!$I$2:I5015,MATCH(ROW()-ROW($B$1),'Carga Pre'!$O$2:$O$4996,0)),"")</f>
        <v>CZ 2526</v>
      </c>
      <c r="K21" s="16" t="str">
        <f>IFERROR(INDEX('Carga Pre'!$J$2:J5015,MATCH(ROW()-ROW($B$1),'Carga Pre'!$O$2:$O$4996,0)),"")</f>
        <v>Shanghai</v>
      </c>
      <c r="L21" s="25">
        <f>IFERROR(INDEX('Carga Pre'!$K$2:K5015,MATCH(ROW()-ROW($B$1),'Carga Pre'!$O$2:$O$4996,0)),"")</f>
        <v>45954.836805555555</v>
      </c>
      <c r="M21" s="16" t="str">
        <f>IFERROR(INDEX('Carga Pre'!$L$2:L5015,MATCH(ROW()-ROW($B$1),'Carga Pre'!$O$2:$O$4996,0)),"")</f>
        <v>F</v>
      </c>
      <c r="N21" s="28">
        <f t="shared" si="1"/>
        <v>18</v>
      </c>
      <c r="O21" s="28" t="str">
        <f>VLOOKUP(N21,'Time Chart'!$A$2:$D$25,4,0)</f>
        <v>17:00 A 17:59</v>
      </c>
      <c r="P21" s="29">
        <f t="shared" si="2"/>
        <v>21</v>
      </c>
      <c r="Q21" s="29" t="str">
        <f>VLOOKUP(P21,'Time Chart'!$A$2:$D$25,4,0)</f>
        <v>20:00 A 20:59</v>
      </c>
      <c r="R21" s="15" t="str">
        <f t="shared" si="3"/>
        <v>24/10/2025</v>
      </c>
      <c r="S21" s="16">
        <f>COUNTIFS(Hoja1!$R$2,"="&amp;R21)</f>
        <v>1</v>
      </c>
      <c r="T21" s="15" t="str">
        <f t="shared" si="4"/>
        <v>24/10/2025</v>
      </c>
      <c r="U21" s="16">
        <f>COUNTIFS(Hoja1!$R$2,"="&amp;T21)</f>
        <v>1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Air France</v>
      </c>
      <c r="D22" s="16" t="str">
        <f>IFERROR(INDEX('Carga Pre'!$C$2:C5016,MATCH(ROW()-ROW($B$1),'Carga Pre'!$O$2:$O$4996,0)),"")</f>
        <v>77X</v>
      </c>
      <c r="E22" s="16" t="str">
        <f>IFERROR(INDEX('Carga Pre'!$D$2:D5016,MATCH(ROW()-ROW($B$1),'Carga Pre'!$O$2:$O$4996,0)),"")</f>
        <v>AF 6722</v>
      </c>
      <c r="F22" s="25">
        <f>IFERROR(INDEX('Carga Pre'!$E$2:$E$4996,MATCH(ROW()-ROW($B$1),'Carga Pre'!$O$2:$O$4996,0)),"")</f>
        <v>45954.746527777781</v>
      </c>
      <c r="G22" s="16" t="str">
        <f>IFERROR(INDEX('Carga Pre'!$F$2:F5016,MATCH(ROW()-ROW($B$1),'Carga Pre'!$O$2:$O$4996,0)),"")</f>
        <v>Paris</v>
      </c>
      <c r="H22" s="16" t="str">
        <f>IFERROR(INDEX('Carga Pre'!$G$2:G5016,MATCH(ROW()-ROW($B$1),'Carga Pre'!$O$2:$O$4996,0)),"")</f>
        <v>---</v>
      </c>
      <c r="I22" s="16" t="str">
        <f>IFERROR(INDEX('Carga Pre'!$H$2:H5016,MATCH(ROW()-ROW($B$1),'Carga Pre'!$O$2:$O$4996,0)),"")</f>
        <v>605A</v>
      </c>
      <c r="J22" s="16" t="str">
        <f>IFERROR(INDEX('Carga Pre'!$I$2:I5016,MATCH(ROW()-ROW($B$1),'Carga Pre'!$O$2:$O$4996,0)),"")</f>
        <v>AF 6723</v>
      </c>
      <c r="K22" s="16" t="str">
        <f>IFERROR(INDEX('Carga Pre'!$J$2:J5016,MATCH(ROW()-ROW($B$1),'Carga Pre'!$O$2:$O$4996,0)),"")</f>
        <v>Paris</v>
      </c>
      <c r="L22" s="25">
        <f>IFERROR(INDEX('Carga Pre'!$K$2:K5016,MATCH(ROW()-ROW($B$1),'Carga Pre'!$O$2:$O$4996,0)),"")</f>
        <v>45954.850694444445</v>
      </c>
      <c r="M22" s="16" t="str">
        <f>IFERROR(INDEX('Carga Pre'!$L$2:L5016,MATCH(ROW()-ROW($B$1),'Carga Pre'!$O$2:$O$4996,0)),"")</f>
        <v>F</v>
      </c>
      <c r="N22" s="28">
        <f t="shared" si="1"/>
        <v>18</v>
      </c>
      <c r="O22" s="28" t="str">
        <f>VLOOKUP(N22,'Time Chart'!$A$2:$D$25,4,0)</f>
        <v>17:00 A 17:59</v>
      </c>
      <c r="P22" s="29">
        <f t="shared" si="2"/>
        <v>21</v>
      </c>
      <c r="Q22" s="29" t="str">
        <f>VLOOKUP(P22,'Time Chart'!$A$2:$D$25,4,0)</f>
        <v>20:00 A 20:59</v>
      </c>
      <c r="R22" s="15" t="str">
        <f t="shared" si="3"/>
        <v>24/10/2025</v>
      </c>
      <c r="S22" s="16">
        <f>COUNTIFS(Hoja1!$R$2,"="&amp;R22)</f>
        <v>1</v>
      </c>
      <c r="T22" s="15" t="str">
        <f t="shared" si="4"/>
        <v>24/10/2025</v>
      </c>
      <c r="U22" s="16">
        <f>COUNTIFS(Hoja1!$R$2,"="&amp;T22)</f>
        <v>1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Lufthansa</v>
      </c>
      <c r="D23" s="16" t="str">
        <f>IFERROR(INDEX('Carga Pre'!$C$2:C5017,MATCH(ROW()-ROW($B$1),'Carga Pre'!$O$2:$O$4996,0)),"")</f>
        <v>77X</v>
      </c>
      <c r="E23" s="16" t="str">
        <f>IFERROR(INDEX('Carga Pre'!$D$2:D5017,MATCH(ROW()-ROW($B$1),'Carga Pre'!$O$2:$O$4996,0)),"")</f>
        <v>LH 8222</v>
      </c>
      <c r="F23" s="25">
        <f>IFERROR(INDEX('Carga Pre'!$E$2:$E$4996,MATCH(ROW()-ROW($B$1),'Carga Pre'!$O$2:$O$4996,0)),"")</f>
        <v>45954.795138888891</v>
      </c>
      <c r="G23" s="16" t="str">
        <f>IFERROR(INDEX('Carga Pre'!$F$2:F5017,MATCH(ROW()-ROW($B$1),'Carga Pre'!$O$2:$O$4996,0)),"")</f>
        <v>Frankfurt</v>
      </c>
      <c r="H23" s="16" t="str">
        <f>IFERROR(INDEX('Carga Pre'!$G$2:G5017,MATCH(ROW()-ROW($B$1),'Carga Pre'!$O$2:$O$4996,0)),"")</f>
        <v>---</v>
      </c>
      <c r="I23" s="16">
        <f>IFERROR(INDEX('Carga Pre'!$H$2:H5017,MATCH(ROW()-ROW($B$1),'Carga Pre'!$O$2:$O$4996,0)),"")</f>
        <v>603</v>
      </c>
      <c r="J23" s="16" t="str">
        <f>IFERROR(INDEX('Carga Pre'!$I$2:I5017,MATCH(ROW()-ROW($B$1),'Carga Pre'!$O$2:$O$4996,0)),"")</f>
        <v>LH 8223</v>
      </c>
      <c r="K23" s="16" t="str">
        <f>IFERROR(INDEX('Carga Pre'!$J$2:J5017,MATCH(ROW()-ROW($B$1),'Carga Pre'!$O$2:$O$4996,0)),"")</f>
        <v>Monterrey</v>
      </c>
      <c r="L23" s="25">
        <f>IFERROR(INDEX('Carga Pre'!$K$2:K5017,MATCH(ROW()-ROW($B$1),'Carga Pre'!$O$2:$O$4996,0)),"")</f>
        <v>45954.899305555555</v>
      </c>
      <c r="M23" s="16" t="str">
        <f>IFERROR(INDEX('Carga Pre'!$L$2:L5017,MATCH(ROW()-ROW($B$1),'Carga Pre'!$O$2:$O$4996,0)),"")</f>
        <v>F</v>
      </c>
      <c r="N23" s="28">
        <f t="shared" si="1"/>
        <v>20</v>
      </c>
      <c r="O23" s="28" t="str">
        <f>VLOOKUP(N23,'Time Chart'!$A$2:$D$25,4,0)</f>
        <v>19:00 A 19:59</v>
      </c>
      <c r="P23" s="29">
        <f t="shared" si="2"/>
        <v>22</v>
      </c>
      <c r="Q23" s="29" t="str">
        <f>VLOOKUP(P23,'Time Chart'!$A$2:$D$25,4,0)</f>
        <v>21:59 A 21:59</v>
      </c>
      <c r="R23" s="15" t="str">
        <f t="shared" si="3"/>
        <v>24/10/2025</v>
      </c>
      <c r="S23" s="16">
        <f>COUNTIFS(Hoja1!$R$2,"="&amp;R23)</f>
        <v>1</v>
      </c>
      <c r="T23" s="15" t="str">
        <f t="shared" si="4"/>
        <v>24/10/2025</v>
      </c>
      <c r="U23" s="16">
        <f>COUNTIFS(Hoja1!$R$2,"="&amp;T23)</f>
        <v>1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MasAir</v>
      </c>
      <c r="D24" s="16">
        <f>IFERROR(INDEX('Carga Pre'!$C$2:C5018,MATCH(ROW()-ROW($B$1),'Carga Pre'!$O$2:$O$4996,0)),"")</f>
        <v>332</v>
      </c>
      <c r="E24" s="16" t="str">
        <f>IFERROR(INDEX('Carga Pre'!$D$2:D5018,MATCH(ROW()-ROW($B$1),'Carga Pre'!$O$2:$O$4996,0)),"")</f>
        <v>M7 8861</v>
      </c>
      <c r="F24" s="25">
        <f>IFERROR(INDEX('Carga Pre'!$E$2:$E$4996,MATCH(ROW()-ROW($B$1),'Carga Pre'!$O$2:$O$4996,0)),"")</f>
        <v>45954.8125</v>
      </c>
      <c r="G24" s="16" t="str">
        <f>IFERROR(INDEX('Carga Pre'!$F$2:F5018,MATCH(ROW()-ROW($B$1),'Carga Pre'!$O$2:$O$4996,0)),"")</f>
        <v>Guadalajara</v>
      </c>
      <c r="H24" s="16" t="str">
        <f>IFERROR(INDEX('Carga Pre'!$G$2:G5018,MATCH(ROW()-ROW($B$1),'Carga Pre'!$O$2:$O$4996,0)),"")</f>
        <v>---</v>
      </c>
      <c r="I24" s="16">
        <f>IFERROR(INDEX('Carga Pre'!$H$2:H5018,MATCH(ROW()-ROW($B$1),'Carga Pre'!$O$2:$O$4996,0)),"")</f>
        <v>602</v>
      </c>
      <c r="J24" s="16">
        <f>IFERROR(INDEX('Carga Pre'!$I$2:I5018,MATCH(ROW()-ROW($B$1),'Carga Pre'!$O$2:$O$4996,0)),"")</f>
        <v>0</v>
      </c>
      <c r="K24" s="16" t="str">
        <f>IFERROR(INDEX('Carga Pre'!$J$2:J5018,MATCH(ROW()-ROW($B$1),'Carga Pre'!$O$2:$O$4996,0)),"")</f>
        <v/>
      </c>
      <c r="L24" s="25">
        <f>IFERROR(INDEX('Carga Pre'!$K$2:K5018,MATCH(ROW()-ROW($B$1),'Carga Pre'!$O$2:$O$4996,0)),"")</f>
        <v>0</v>
      </c>
      <c r="M24" s="16" t="str">
        <f>IFERROR(INDEX('Carga Pre'!$L$2:L5018,MATCH(ROW()-ROW($B$1),'Carga Pre'!$O$2:$O$4996,0)),"")</f>
        <v>F</v>
      </c>
      <c r="N24" s="28">
        <f t="shared" si="1"/>
        <v>20</v>
      </c>
      <c r="O24" s="28" t="str">
        <f>VLOOKUP(N24,'Time Chart'!$A$2:$D$25,4,0)</f>
        <v>19:00 A 19:59</v>
      </c>
      <c r="P24" s="29">
        <f t="shared" si="2"/>
        <v>1</v>
      </c>
      <c r="Q24" s="29" t="str">
        <f>VLOOKUP(P24,'Time Chart'!$A$2:$D$25,4,0)</f>
        <v>00:00 A 00:59</v>
      </c>
      <c r="R24" s="15" t="str">
        <f t="shared" si="3"/>
        <v>24/10/2025</v>
      </c>
      <c r="S24" s="16">
        <f>COUNTIFS(Hoja1!$R$2,"="&amp;R24)</f>
        <v>1</v>
      </c>
      <c r="T24" s="15" t="str">
        <f t="shared" si="4"/>
        <v>00/01/1900</v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Operaciones45</cp:lastModifiedBy>
  <cp:revision/>
  <cp:lastPrinted>2025-10-24T04:10:52Z</cp:lastPrinted>
  <dcterms:created xsi:type="dcterms:W3CDTF">2023-05-05T21:11:18Z</dcterms:created>
  <dcterms:modified xsi:type="dcterms:W3CDTF">2025-10-24T04:11:05Z</dcterms:modified>
  <cp:category/>
  <cp:contentStatus/>
</cp:coreProperties>
</file>