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/>
  <mc:AlternateContent xmlns:mc="http://schemas.openxmlformats.org/markup-compatibility/2006">
    <mc:Choice Requires="x15">
      <x15ac:absPath xmlns:x15ac="http://schemas.microsoft.com/office/spreadsheetml/2010/11/ac" url="C:\Users\Isaac\Documents\GitHub\isaacedwardtyler.github.io\docs\assets\downloads\"/>
    </mc:Choice>
  </mc:AlternateContent>
  <xr:revisionPtr revIDLastSave="0" documentId="8_{A9C37C46-C0C5-44F6-9319-3C8F7F82D5C7}" xr6:coauthVersionLast="47" xr6:coauthVersionMax="47" xr10:uidLastSave="{00000000-0000-0000-0000-000000000000}"/>
  <bookViews>
    <workbookView xWindow="43080" yWindow="4440" windowWidth="29040" windowHeight="15720" tabRatio="554" xr2:uid="{00000000-000D-0000-FFFF-FFFF00000000}"/>
  </bookViews>
  <sheets>
    <sheet name="Powerpoint Actions" sheetId="8" r:id="rId1"/>
    <sheet name="Sheet1" sheetId="1" r:id="rId2"/>
    <sheet name="Sheet2" sheetId="2" r:id="rId3"/>
    <sheet name="Stock Calcs" sheetId="7" r:id="rId4"/>
    <sheet name="Goals &amp; Tables" sheetId="3" r:id="rId5"/>
    <sheet name="Capex Est" sheetId="6" r:id="rId6"/>
    <sheet name="Exergy Est" sheetId="5" r:id="rId7"/>
    <sheet name="Sheet4" sheetId="4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5" l="1"/>
  <c r="X19" i="6"/>
  <c r="W19" i="6"/>
  <c r="K2" i="5"/>
  <c r="Q27" i="4" l="1"/>
  <c r="Q28" i="4" s="1"/>
  <c r="Q29" i="4" s="1"/>
  <c r="S30" i="4"/>
  <c r="P17" i="4" l="1"/>
  <c r="W21" i="6"/>
  <c r="X21" i="6"/>
  <c r="W22" i="6"/>
  <c r="X22" i="6"/>
  <c r="W23" i="6"/>
  <c r="X23" i="6"/>
  <c r="W24" i="6"/>
  <c r="X24" i="6"/>
  <c r="W25" i="6"/>
  <c r="X25" i="6"/>
  <c r="X20" i="6"/>
  <c r="W20" i="6"/>
  <c r="N57" i="3"/>
  <c r="N58" i="3"/>
  <c r="M58" i="3"/>
  <c r="M57" i="3"/>
  <c r="L58" i="3"/>
  <c r="L57" i="3"/>
  <c r="R68" i="3"/>
  <c r="R67" i="3"/>
  <c r="T66" i="3"/>
  <c r="S66" i="3"/>
  <c r="R66" i="3"/>
  <c r="S65" i="3"/>
  <c r="V62" i="3"/>
  <c r="X62" i="3" s="1"/>
  <c r="V61" i="3"/>
  <c r="W61" i="3" s="1"/>
  <c r="V60" i="3"/>
  <c r="W60" i="3" s="1"/>
  <c r="V59" i="3"/>
  <c r="S67" i="3"/>
  <c r="T67" i="3"/>
  <c r="S68" i="3"/>
  <c r="T68" i="3"/>
  <c r="T65" i="3"/>
  <c r="R65" i="3"/>
  <c r="F88" i="6"/>
  <c r="G88" i="6" s="1"/>
  <c r="W62" i="3" l="1"/>
  <c r="F94" i="6"/>
  <c r="G94" i="6" s="1"/>
  <c r="F93" i="6"/>
  <c r="G93" i="6" s="1"/>
  <c r="G92" i="6"/>
  <c r="D92" i="6"/>
  <c r="G91" i="6"/>
  <c r="D91" i="6"/>
  <c r="F90" i="6"/>
  <c r="G90" i="6" s="1"/>
  <c r="F89" i="6"/>
  <c r="F95" i="6" s="1"/>
  <c r="F3" i="6"/>
  <c r="F2" i="6"/>
  <c r="A77" i="6"/>
  <c r="D77" i="6" s="1"/>
  <c r="E73" i="6"/>
  <c r="G73" i="6" s="1"/>
  <c r="I73" i="6" s="1"/>
  <c r="B73" i="6" s="1"/>
  <c r="E74" i="6"/>
  <c r="G74" i="6" s="1"/>
  <c r="E75" i="6"/>
  <c r="G75" i="6" s="1"/>
  <c r="I75" i="6" s="1"/>
  <c r="D75" i="6"/>
  <c r="F75" i="6" s="1"/>
  <c r="D76" i="6"/>
  <c r="E76" i="6" s="1"/>
  <c r="D72" i="6"/>
  <c r="E72" i="6" s="1"/>
  <c r="D73" i="6"/>
  <c r="F73" i="6" s="1"/>
  <c r="D74" i="6"/>
  <c r="F74" i="6" s="1"/>
  <c r="P68" i="3"/>
  <c r="O68" i="3"/>
  <c r="O67" i="3"/>
  <c r="H43" i="3"/>
  <c r="I31" i="3"/>
  <c r="J31" i="3"/>
  <c r="O66" i="3"/>
  <c r="B62" i="5"/>
  <c r="B87" i="5"/>
  <c r="D73" i="5"/>
  <c r="B86" i="5" s="1"/>
  <c r="F87" i="5"/>
  <c r="G87" i="5" s="1"/>
  <c r="D86" i="5"/>
  <c r="D85" i="5"/>
  <c r="F85" i="5" s="1"/>
  <c r="G85" i="5" s="1"/>
  <c r="D84" i="5"/>
  <c r="F84" i="5" s="1"/>
  <c r="G84" i="5" s="1"/>
  <c r="F83" i="5"/>
  <c r="G82" i="5" s="1"/>
  <c r="D83" i="5"/>
  <c r="B79" i="5"/>
  <c r="B78" i="5"/>
  <c r="B73" i="5"/>
  <c r="A70" i="5"/>
  <c r="A69" i="5"/>
  <c r="H66" i="5"/>
  <c r="A65" i="5"/>
  <c r="A66" i="5" s="1"/>
  <c r="F62" i="5"/>
  <c r="D61" i="5"/>
  <c r="B61" i="5"/>
  <c r="F61" i="5" s="1"/>
  <c r="D60" i="5"/>
  <c r="B60" i="5"/>
  <c r="F60" i="5" s="1"/>
  <c r="D59" i="5"/>
  <c r="F59" i="5" s="1"/>
  <c r="F58" i="5"/>
  <c r="D58" i="5"/>
  <c r="F57" i="5"/>
  <c r="D57" i="5"/>
  <c r="AK20" i="5"/>
  <c r="AK14" i="5"/>
  <c r="X18" i="5"/>
  <c r="X19" i="5" s="1"/>
  <c r="X20" i="5" s="1"/>
  <c r="X21" i="5" s="1"/>
  <c r="X22" i="5" s="1"/>
  <c r="X23" i="5" s="1"/>
  <c r="X24" i="5" s="1"/>
  <c r="X25" i="5" s="1"/>
  <c r="X26" i="5" s="1"/>
  <c r="I74" i="6" l="1"/>
  <c r="B74" i="6" s="1"/>
  <c r="E77" i="6"/>
  <c r="F77" i="6"/>
  <c r="F72" i="6"/>
  <c r="G72" i="6" s="1"/>
  <c r="I72" i="6" s="1"/>
  <c r="B72" i="6" s="1"/>
  <c r="A78" i="6"/>
  <c r="F76" i="6"/>
  <c r="G76" i="6" s="1"/>
  <c r="G89" i="6"/>
  <c r="G95" i="6" s="1"/>
  <c r="B75" i="6"/>
  <c r="G86" i="5"/>
  <c r="G83" i="5"/>
  <c r="F66" i="5"/>
  <c r="F89" i="5"/>
  <c r="F55" i="6"/>
  <c r="E60" i="6"/>
  <c r="E59" i="6"/>
  <c r="D61" i="6"/>
  <c r="E61" i="6" s="1"/>
  <c r="B34" i="5"/>
  <c r="B26" i="5"/>
  <c r="U4" i="8"/>
  <c r="V4" i="8" s="1"/>
  <c r="W4" i="8" s="1"/>
  <c r="U5" i="8"/>
  <c r="V5" i="8" s="1"/>
  <c r="W5" i="8" s="1"/>
  <c r="U10" i="8"/>
  <c r="V10" i="8" s="1"/>
  <c r="W10" i="8" s="1"/>
  <c r="U11" i="8"/>
  <c r="V11" i="8" s="1"/>
  <c r="W11" i="8" s="1"/>
  <c r="U12" i="8"/>
  <c r="V12" i="8" s="1"/>
  <c r="W12" i="8" s="1"/>
  <c r="U13" i="8"/>
  <c r="V13" i="8" s="1"/>
  <c r="W13" i="8" s="1"/>
  <c r="U14" i="8"/>
  <c r="V14" i="8" s="1"/>
  <c r="W14" i="8" s="1"/>
  <c r="U15" i="8"/>
  <c r="V15" i="8" s="1"/>
  <c r="W15" i="8" s="1"/>
  <c r="U3" i="8"/>
  <c r="V3" i="8" s="1"/>
  <c r="W3" i="8" s="1"/>
  <c r="T4" i="8"/>
  <c r="T5" i="8"/>
  <c r="T6" i="8"/>
  <c r="T7" i="8"/>
  <c r="T8" i="8"/>
  <c r="T9" i="8"/>
  <c r="T10" i="8"/>
  <c r="T11" i="8"/>
  <c r="T12" i="8"/>
  <c r="T13" i="8"/>
  <c r="T14" i="8"/>
  <c r="T15" i="8"/>
  <c r="T3" i="8"/>
  <c r="F51" i="6"/>
  <c r="G51" i="6" s="1"/>
  <c r="M9" i="8"/>
  <c r="U6" i="8" s="1"/>
  <c r="V6" i="8" s="1"/>
  <c r="W6" i="8" s="1"/>
  <c r="M6" i="8"/>
  <c r="G55" i="6"/>
  <c r="F53" i="6"/>
  <c r="G53" i="6" s="1"/>
  <c r="L56" i="6"/>
  <c r="F56" i="6"/>
  <c r="G56" i="6" s="1"/>
  <c r="F54" i="6"/>
  <c r="G54" i="6" s="1"/>
  <c r="J51" i="6"/>
  <c r="K51" i="6" s="1"/>
  <c r="F50" i="6"/>
  <c r="G50" i="6" s="1"/>
  <c r="I76" i="6" l="1"/>
  <c r="B76" i="6" s="1"/>
  <c r="A79" i="6"/>
  <c r="D78" i="6"/>
  <c r="G77" i="6"/>
  <c r="I77" i="6" s="1"/>
  <c r="B77" i="6" s="1"/>
  <c r="U9" i="8"/>
  <c r="V9" i="8" s="1"/>
  <c r="W9" i="8" s="1"/>
  <c r="W17" i="8" s="1"/>
  <c r="U8" i="8"/>
  <c r="V8" i="8" s="1"/>
  <c r="W8" i="8" s="1"/>
  <c r="M11" i="8"/>
  <c r="U7" i="8"/>
  <c r="V7" i="8" s="1"/>
  <c r="W7" i="8" s="1"/>
  <c r="M12" i="8"/>
  <c r="M13" i="8"/>
  <c r="I48" i="3"/>
  <c r="D46" i="3"/>
  <c r="L54" i="3" s="1"/>
  <c r="M54" i="3" s="1"/>
  <c r="N54" i="3" s="1"/>
  <c r="D20" i="5"/>
  <c r="B33" i="5" s="1"/>
  <c r="D32" i="5"/>
  <c r="F32" i="5" s="1"/>
  <c r="D30" i="5"/>
  <c r="F30" i="5" s="1"/>
  <c r="F36" i="5" s="1"/>
  <c r="D41" i="3" s="1"/>
  <c r="F34" i="5"/>
  <c r="D33" i="5"/>
  <c r="D31" i="5"/>
  <c r="F31" i="5" s="1"/>
  <c r="L30" i="6"/>
  <c r="F28" i="6"/>
  <c r="G28" i="6" s="1"/>
  <c r="G27" i="6"/>
  <c r="D27" i="6"/>
  <c r="J26" i="6"/>
  <c r="K26" i="6" s="1"/>
  <c r="F26" i="6"/>
  <c r="G26" i="6" s="1"/>
  <c r="F25" i="6"/>
  <c r="G25" i="6" s="1"/>
  <c r="F78" i="6" l="1"/>
  <c r="E78" i="6"/>
  <c r="A80" i="6"/>
  <c r="D79" i="6"/>
  <c r="I54" i="3"/>
  <c r="L55" i="3" s="1"/>
  <c r="M55" i="3" s="1"/>
  <c r="N55" i="3" s="1"/>
  <c r="G39" i="3"/>
  <c r="H39" i="3" s="1"/>
  <c r="J39" i="3" s="1"/>
  <c r="K39" i="3" s="1"/>
  <c r="H45" i="3"/>
  <c r="I45" i="3" s="1"/>
  <c r="G31" i="6"/>
  <c r="L56" i="3" s="1"/>
  <c r="M56" i="3" s="1"/>
  <c r="N56" i="3" s="1"/>
  <c r="F31" i="6"/>
  <c r="N33" i="3"/>
  <c r="E79" i="6" l="1"/>
  <c r="F79" i="6"/>
  <c r="A81" i="6"/>
  <c r="D81" i="6" s="1"/>
  <c r="D80" i="6"/>
  <c r="G78" i="6"/>
  <c r="I78" i="6" s="1"/>
  <c r="B78" i="6" s="1"/>
  <c r="I24" i="6"/>
  <c r="G39" i="6"/>
  <c r="E81" i="6" l="1"/>
  <c r="F81" i="6"/>
  <c r="E80" i="6"/>
  <c r="G80" i="6" s="1"/>
  <c r="I80" i="6" s="1"/>
  <c r="F80" i="6"/>
  <c r="G79" i="6"/>
  <c r="I79" i="6" s="1"/>
  <c r="B79" i="6" s="1"/>
  <c r="Y17" i="5"/>
  <c r="T29" i="5"/>
  <c r="T30" i="5"/>
  <c r="T31" i="5"/>
  <c r="T32" i="5"/>
  <c r="T33" i="5"/>
  <c r="Y26" i="5" s="1"/>
  <c r="T34" i="5"/>
  <c r="T35" i="5"/>
  <c r="T36" i="5"/>
  <c r="T37" i="5"/>
  <c r="T38" i="5"/>
  <c r="T39" i="5"/>
  <c r="T28" i="5"/>
  <c r="X27" i="5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Y59" i="5" s="1"/>
  <c r="W3" i="5"/>
  <c r="V3" i="5"/>
  <c r="W2" i="5"/>
  <c r="I20" i="3"/>
  <c r="B80" i="6" l="1"/>
  <c r="G81" i="6"/>
  <c r="I81" i="6" s="1"/>
  <c r="B81" i="6" s="1"/>
  <c r="Y18" i="5"/>
  <c r="Y19" i="5"/>
  <c r="Y20" i="5"/>
  <c r="Y21" i="5"/>
  <c r="Y22" i="5"/>
  <c r="Y23" i="5"/>
  <c r="Y24" i="5"/>
  <c r="Y25" i="5"/>
  <c r="AG3" i="5"/>
  <c r="AH3" i="5"/>
  <c r="AB3" i="5"/>
  <c r="AD3" i="5"/>
  <c r="AI3" i="5"/>
  <c r="AC3" i="5"/>
  <c r="AF3" i="5"/>
  <c r="AA3" i="5"/>
  <c r="Z3" i="5"/>
  <c r="Y3" i="5"/>
  <c r="AE3" i="5"/>
  <c r="Y29" i="5"/>
  <c r="Y30" i="5"/>
  <c r="Y31" i="5"/>
  <c r="Y32" i="5"/>
  <c r="Y33" i="5"/>
  <c r="Y46" i="5"/>
  <c r="Y47" i="5"/>
  <c r="Y48" i="5"/>
  <c r="Y50" i="5"/>
  <c r="Y45" i="5"/>
  <c r="Y49" i="5"/>
  <c r="Y35" i="5"/>
  <c r="Y51" i="5"/>
  <c r="Y34" i="5"/>
  <c r="Y52" i="5"/>
  <c r="Y53" i="5"/>
  <c r="Y38" i="5"/>
  <c r="Y54" i="5"/>
  <c r="Y39" i="5"/>
  <c r="Y55" i="5"/>
  <c r="Y40" i="5"/>
  <c r="Y56" i="5"/>
  <c r="Y41" i="5"/>
  <c r="Y57" i="5"/>
  <c r="Y42" i="5"/>
  <c r="Y58" i="5"/>
  <c r="Y27" i="5"/>
  <c r="Y43" i="5"/>
  <c r="Y36" i="5"/>
  <c r="Y37" i="5"/>
  <c r="Y28" i="5"/>
  <c r="Y44" i="5"/>
  <c r="X60" i="5"/>
  <c r="F3" i="7"/>
  <c r="D5" i="7"/>
  <c r="N50" i="3"/>
  <c r="M50" i="3"/>
  <c r="L50" i="3"/>
  <c r="B9" i="5"/>
  <c r="F9" i="5" s="1"/>
  <c r="F8" i="5"/>
  <c r="B8" i="5"/>
  <c r="B20" i="5"/>
  <c r="F7" i="5"/>
  <c r="F6" i="5"/>
  <c r="F4" i="5"/>
  <c r="D4" i="5"/>
  <c r="D8" i="5"/>
  <c r="D5" i="5"/>
  <c r="F5" i="5" s="1"/>
  <c r="B7" i="5"/>
  <c r="D7" i="5"/>
  <c r="D6" i="5"/>
  <c r="G37" i="3"/>
  <c r="F37" i="3"/>
  <c r="H37" i="3" s="1"/>
  <c r="J37" i="3" s="1"/>
  <c r="K37" i="3" s="1"/>
  <c r="G59" i="3"/>
  <c r="G60" i="3"/>
  <c r="J60" i="3" s="1"/>
  <c r="G58" i="3"/>
  <c r="Y60" i="5" l="1"/>
  <c r="X61" i="5"/>
  <c r="T2" i="5"/>
  <c r="B25" i="5"/>
  <c r="F7" i="6"/>
  <c r="Q22" i="2"/>
  <c r="Q21" i="2"/>
  <c r="P22" i="2"/>
  <c r="P21" i="2"/>
  <c r="M17" i="2"/>
  <c r="AH6" i="5" l="1"/>
  <c r="AI6" i="5"/>
  <c r="AF6" i="5"/>
  <c r="AB6" i="5"/>
  <c r="AG6" i="5"/>
  <c r="X5" i="5"/>
  <c r="AE6" i="5"/>
  <c r="Y6" i="5"/>
  <c r="AA6" i="5"/>
  <c r="Z6" i="5"/>
  <c r="AC6" i="5"/>
  <c r="AD6" i="5"/>
  <c r="AI5" i="5"/>
  <c r="AI7" i="5" s="1"/>
  <c r="AI8" i="5" s="1"/>
  <c r="Z5" i="5"/>
  <c r="Z7" i="5" s="1"/>
  <c r="Z8" i="5" s="1"/>
  <c r="AA5" i="5"/>
  <c r="AA7" i="5" s="1"/>
  <c r="AA8" i="5" s="1"/>
  <c r="AC5" i="5"/>
  <c r="AC7" i="5" s="1"/>
  <c r="AC8" i="5" s="1"/>
  <c r="AH5" i="5"/>
  <c r="AH7" i="5" s="1"/>
  <c r="AH8" i="5" s="1"/>
  <c r="AB5" i="5"/>
  <c r="Y5" i="5"/>
  <c r="AE5" i="5"/>
  <c r="AF5" i="5"/>
  <c r="AF7" i="5" s="1"/>
  <c r="AF8" i="5" s="1"/>
  <c r="AG5" i="5"/>
  <c r="AG7" i="5" s="1"/>
  <c r="AG8" i="5" s="1"/>
  <c r="AD5" i="5"/>
  <c r="Y61" i="5"/>
  <c r="X62" i="5"/>
  <c r="V6" i="5"/>
  <c r="X6" i="5"/>
  <c r="U5" i="5"/>
  <c r="U6" i="5"/>
  <c r="V5" i="5"/>
  <c r="V7" i="5" s="1"/>
  <c r="V8" i="5" s="1"/>
  <c r="W6" i="5"/>
  <c r="W5" i="5"/>
  <c r="W7" i="5" s="1"/>
  <c r="W8" i="5" s="1"/>
  <c r="C44" i="3"/>
  <c r="AC9" i="5" l="1"/>
  <c r="AC15" i="5"/>
  <c r="AI9" i="5"/>
  <c r="AI15" i="5"/>
  <c r="Z9" i="5"/>
  <c r="Z15" i="5"/>
  <c r="AG9" i="5"/>
  <c r="AG15" i="5"/>
  <c r="AF9" i="5"/>
  <c r="AF15" i="5"/>
  <c r="AA9" i="5"/>
  <c r="AA15" i="5"/>
  <c r="AH9" i="5"/>
  <c r="AH15" i="5"/>
  <c r="AD7" i="5"/>
  <c r="AD8" i="5" s="1"/>
  <c r="AE7" i="5"/>
  <c r="AE8" i="5" s="1"/>
  <c r="Y7" i="5"/>
  <c r="Y8" i="5" s="1"/>
  <c r="AB7" i="5"/>
  <c r="AB8" i="5" s="1"/>
  <c r="Y62" i="5"/>
  <c r="X63" i="5"/>
  <c r="U7" i="5"/>
  <c r="U8" i="5" s="1"/>
  <c r="X7" i="5"/>
  <c r="X8" i="5" s="1"/>
  <c r="I43" i="3"/>
  <c r="G3" i="6"/>
  <c r="G7" i="6"/>
  <c r="F6" i="6"/>
  <c r="G6" i="6" s="1"/>
  <c r="D5" i="6"/>
  <c r="D4" i="6"/>
  <c r="G4" i="6"/>
  <c r="G5" i="6"/>
  <c r="L7" i="6"/>
  <c r="J3" i="6"/>
  <c r="K3" i="6" s="1"/>
  <c r="G2" i="6"/>
  <c r="E34" i="3"/>
  <c r="I49" i="3" s="1"/>
  <c r="A16" i="5"/>
  <c r="A17" i="5" s="1"/>
  <c r="A12" i="5"/>
  <c r="A13" i="5" s="1"/>
  <c r="F13" i="5"/>
  <c r="D40" i="3" s="1"/>
  <c r="G34" i="3"/>
  <c r="F34" i="3"/>
  <c r="D21" i="3"/>
  <c r="D22" i="3" s="1"/>
  <c r="G12" i="3"/>
  <c r="AD9" i="5" l="1"/>
  <c r="AD15" i="5"/>
  <c r="AE9" i="5"/>
  <c r="AE15" i="5"/>
  <c r="AB9" i="5"/>
  <c r="AB15" i="5"/>
  <c r="Y9" i="5"/>
  <c r="Y15" i="5"/>
  <c r="X9" i="5"/>
  <c r="X15" i="5"/>
  <c r="AK15" i="5" s="1"/>
  <c r="AK16" i="5" s="1"/>
  <c r="G38" i="3"/>
  <c r="D43" i="3"/>
  <c r="H44" i="3" s="1"/>
  <c r="I44" i="3" s="1"/>
  <c r="Y63" i="5"/>
  <c r="X64" i="5"/>
  <c r="H13" i="5"/>
  <c r="H34" i="3"/>
  <c r="J34" i="3" s="1"/>
  <c r="I50" i="3"/>
  <c r="G8" i="6"/>
  <c r="F8" i="6"/>
  <c r="I1" i="6" s="1"/>
  <c r="I52" i="3" l="1"/>
  <c r="C70" i="6"/>
  <c r="X65" i="5"/>
  <c r="Y64" i="5"/>
  <c r="I51" i="3"/>
  <c r="H38" i="3"/>
  <c r="J38" i="3" s="1"/>
  <c r="K38" i="3" s="1"/>
  <c r="G35" i="3"/>
  <c r="H35" i="3" s="1"/>
  <c r="J35" i="3" s="1"/>
  <c r="K35" i="3" s="1"/>
  <c r="H40" i="3"/>
  <c r="K34" i="3"/>
  <c r="G16" i="6"/>
  <c r="C52" i="2"/>
  <c r="C50" i="2"/>
  <c r="C48" i="2"/>
  <c r="C75" i="6" l="1"/>
  <c r="H75" i="6" s="1"/>
  <c r="C74" i="6"/>
  <c r="H74" i="6" s="1"/>
  <c r="C76" i="6"/>
  <c r="H76" i="6" s="1"/>
  <c r="C79" i="6"/>
  <c r="H79" i="6" s="1"/>
  <c r="C80" i="6"/>
  <c r="H80" i="6" s="1"/>
  <c r="C81" i="6"/>
  <c r="H81" i="6" s="1"/>
  <c r="C72" i="6"/>
  <c r="H72" i="6" s="1"/>
  <c r="C78" i="6"/>
  <c r="H78" i="6" s="1"/>
  <c r="C77" i="6"/>
  <c r="H77" i="6" s="1"/>
  <c r="C73" i="6"/>
  <c r="H73" i="6" s="1"/>
  <c r="Y65" i="5"/>
  <c r="X66" i="5"/>
  <c r="L51" i="3"/>
  <c r="M51" i="3" s="1"/>
  <c r="N51" i="3" s="1"/>
  <c r="L52" i="3"/>
  <c r="M52" i="3" s="1"/>
  <c r="N52" i="3" s="1"/>
  <c r="X67" i="5" l="1"/>
  <c r="Y66" i="5"/>
  <c r="Y67" i="5" l="1"/>
  <c r="X68" i="5"/>
  <c r="X69" i="5" l="1"/>
  <c r="Y68" i="5"/>
  <c r="X70" i="5" l="1"/>
  <c r="Y69" i="5"/>
  <c r="Y70" i="5" l="1"/>
  <c r="X71" i="5"/>
  <c r="Y71" i="5" l="1"/>
  <c r="X72" i="5"/>
  <c r="Y72" i="5" l="1"/>
  <c r="X73" i="5"/>
  <c r="Y73" i="5" l="1"/>
  <c r="X74" i="5"/>
  <c r="Y74" i="5" l="1"/>
  <c r="X75" i="5"/>
  <c r="X76" i="5" l="1"/>
  <c r="Y75" i="5"/>
  <c r="Y76" i="5" l="1"/>
  <c r="X77" i="5"/>
  <c r="X78" i="5" l="1"/>
  <c r="Y77" i="5"/>
  <c r="Y78" i="5" l="1"/>
  <c r="X79" i="5"/>
  <c r="Y79" i="5" l="1"/>
  <c r="X80" i="5"/>
  <c r="Y80" i="5" l="1"/>
  <c r="X81" i="5"/>
  <c r="Y81" i="5" l="1"/>
  <c r="X82" i="5"/>
  <c r="Y82" i="5" l="1"/>
  <c r="X83" i="5"/>
  <c r="Y83" i="5" l="1"/>
  <c r="X84" i="5"/>
  <c r="Y84" i="5" l="1"/>
  <c r="X85" i="5"/>
  <c r="Y85" i="5" l="1"/>
  <c r="X86" i="5"/>
  <c r="X87" i="5" l="1"/>
  <c r="Y86" i="5"/>
  <c r="X88" i="5" l="1"/>
  <c r="Y87" i="5"/>
  <c r="Y88" i="5" l="1"/>
  <c r="X89" i="5"/>
  <c r="Y89" i="5" l="1"/>
  <c r="X90" i="5"/>
  <c r="Y90" i="5" l="1"/>
  <c r="X91" i="5"/>
  <c r="Y91" i="5" l="1"/>
  <c r="X92" i="5"/>
  <c r="Y92" i="5" l="1"/>
  <c r="X93" i="5"/>
  <c r="X94" i="5" l="1"/>
  <c r="Y93" i="5"/>
  <c r="Y94" i="5" l="1"/>
  <c r="X95" i="5"/>
  <c r="X96" i="5" l="1"/>
  <c r="Y95" i="5"/>
  <c r="Y96" i="5" l="1"/>
  <c r="X97" i="5"/>
  <c r="Y97" i="5" l="1"/>
  <c r="X98" i="5"/>
  <c r="Y98" i="5" l="1"/>
  <c r="X99" i="5"/>
  <c r="Y99" i="5" l="1"/>
  <c r="X100" i="5"/>
  <c r="X101" i="5" l="1"/>
  <c r="Y100" i="5"/>
  <c r="X102" i="5" l="1"/>
  <c r="Y101" i="5"/>
  <c r="X103" i="5" l="1"/>
  <c r="Y102" i="5"/>
  <c r="Y103" i="5" l="1"/>
  <c r="X104" i="5"/>
  <c r="Y104" i="5" l="1"/>
  <c r="X105" i="5"/>
  <c r="X106" i="5" l="1"/>
  <c r="Y105" i="5"/>
  <c r="X107" i="5" l="1"/>
  <c r="Y106" i="5"/>
  <c r="Y107" i="5" l="1"/>
  <c r="X108" i="5"/>
  <c r="Y108" i="5" l="1"/>
  <c r="X109" i="5"/>
  <c r="X110" i="5" l="1"/>
  <c r="Y109" i="5"/>
  <c r="Y110" i="5" l="1"/>
  <c r="X111" i="5"/>
  <c r="Y111" i="5" l="1"/>
  <c r="X112" i="5"/>
  <c r="X113" i="5" l="1"/>
  <c r="Y112" i="5"/>
  <c r="Y113" i="5" l="1"/>
  <c r="X114" i="5"/>
  <c r="Y114" i="5" l="1"/>
  <c r="X115" i="5"/>
  <c r="Y115" i="5" l="1"/>
  <c r="X116" i="5"/>
  <c r="Y116" i="5" l="1"/>
  <c r="X117" i="5"/>
  <c r="X118" i="5" l="1"/>
  <c r="Y117" i="5"/>
  <c r="Y118" i="5" l="1"/>
  <c r="X119" i="5"/>
  <c r="Y119" i="5" l="1"/>
  <c r="X120" i="5"/>
  <c r="Y120" i="5" l="1"/>
  <c r="X121" i="5"/>
  <c r="Y121" i="5" l="1"/>
  <c r="X122" i="5"/>
  <c r="Y122" i="5" l="1"/>
  <c r="X123" i="5"/>
  <c r="Y123" i="5" l="1"/>
  <c r="X124" i="5"/>
  <c r="X125" i="5" l="1"/>
  <c r="Y124" i="5"/>
  <c r="X126" i="5" l="1"/>
  <c r="Y125" i="5"/>
  <c r="Y126" i="5" l="1"/>
  <c r="X127" i="5"/>
  <c r="X128" i="5" l="1"/>
  <c r="Y127" i="5"/>
  <c r="Y128" i="5" l="1"/>
  <c r="X129" i="5"/>
  <c r="X130" i="5" l="1"/>
  <c r="Y129" i="5"/>
  <c r="X131" i="5" l="1"/>
  <c r="Y130" i="5"/>
  <c r="Y131" i="5" l="1"/>
  <c r="X132" i="5"/>
  <c r="Y132" i="5" l="1"/>
  <c r="X133" i="5"/>
  <c r="Y133" i="5" l="1"/>
  <c r="X134" i="5"/>
  <c r="X135" i="5" l="1"/>
  <c r="Y134" i="5"/>
  <c r="Y135" i="5" l="1"/>
  <c r="X136" i="5"/>
  <c r="X137" i="5" l="1"/>
  <c r="Y136" i="5"/>
  <c r="X138" i="5" l="1"/>
  <c r="Y137" i="5"/>
  <c r="Y138" i="5" l="1"/>
  <c r="X139" i="5"/>
  <c r="Y139" i="5" l="1"/>
  <c r="X140" i="5"/>
  <c r="X141" i="5" l="1"/>
  <c r="Y140" i="5"/>
  <c r="X142" i="5" l="1"/>
  <c r="Y141" i="5"/>
  <c r="Y142" i="5" l="1"/>
  <c r="X143" i="5"/>
  <c r="Y143" i="5" l="1"/>
  <c r="X144" i="5"/>
  <c r="Y144" i="5" l="1"/>
  <c r="X145" i="5"/>
  <c r="X146" i="5" l="1"/>
  <c r="Y145" i="5"/>
  <c r="X147" i="5" l="1"/>
  <c r="Y146" i="5"/>
  <c r="X148" i="5" l="1"/>
  <c r="Y147" i="5"/>
  <c r="Y148" i="5" l="1"/>
  <c r="X149" i="5"/>
  <c r="X150" i="5" l="1"/>
  <c r="Y149" i="5"/>
  <c r="Y150" i="5" l="1"/>
  <c r="X151" i="5"/>
  <c r="Y151" i="5" l="1"/>
  <c r="X152" i="5"/>
  <c r="Y152" i="5" l="1"/>
  <c r="X153" i="5"/>
  <c r="X154" i="5" l="1"/>
  <c r="Y153" i="5"/>
  <c r="Y154" i="5" l="1"/>
  <c r="X155" i="5"/>
  <c r="Y155" i="5" l="1"/>
  <c r="X156" i="5"/>
  <c r="Y156" i="5" l="1"/>
  <c r="X157" i="5"/>
  <c r="X158" i="5" l="1"/>
  <c r="Y157" i="5"/>
  <c r="Y158" i="5" l="1"/>
  <c r="X159" i="5"/>
  <c r="Y159" i="5" l="1"/>
  <c r="X160" i="5"/>
  <c r="Y160" i="5" l="1"/>
  <c r="X161" i="5"/>
  <c r="X162" i="5" l="1"/>
  <c r="Y161" i="5"/>
  <c r="X163" i="5" l="1"/>
  <c r="Y162" i="5"/>
  <c r="Y163" i="5" l="1"/>
  <c r="X164" i="5"/>
  <c r="X165" i="5" l="1"/>
  <c r="Y164" i="5"/>
  <c r="X166" i="5" l="1"/>
  <c r="Y165" i="5"/>
  <c r="X167" i="5" l="1"/>
  <c r="Y166" i="5"/>
  <c r="Y167" i="5" l="1"/>
  <c r="X168" i="5"/>
  <c r="Y168" i="5" l="1"/>
  <c r="X169" i="5"/>
  <c r="Y169" i="5" l="1"/>
  <c r="X170" i="5"/>
  <c r="X171" i="5" l="1"/>
  <c r="Y170" i="5"/>
  <c r="X172" i="5" l="1"/>
  <c r="Y171" i="5"/>
  <c r="Y172" i="5" l="1"/>
  <c r="X173" i="5"/>
  <c r="X174" i="5" l="1"/>
  <c r="Y173" i="5"/>
  <c r="X175" i="5" l="1"/>
  <c r="Y174" i="5"/>
  <c r="X176" i="5" l="1"/>
  <c r="Y175" i="5"/>
  <c r="Y176" i="5" l="1"/>
  <c r="X177" i="5"/>
  <c r="Y177" i="5" l="1"/>
  <c r="X178" i="5"/>
  <c r="X179" i="5" l="1"/>
  <c r="Y178" i="5"/>
  <c r="Y179" i="5" l="1"/>
  <c r="X180" i="5"/>
  <c r="Y180" i="5" l="1"/>
  <c r="X181" i="5"/>
  <c r="X182" i="5" l="1"/>
  <c r="Y181" i="5"/>
  <c r="Y182" i="5" l="1"/>
  <c r="X183" i="5"/>
  <c r="X184" i="5" l="1"/>
  <c r="Y183" i="5"/>
  <c r="Y184" i="5" l="1"/>
  <c r="X185" i="5"/>
  <c r="X186" i="5" l="1"/>
  <c r="Y185" i="5"/>
  <c r="Y186" i="5" l="1"/>
  <c r="X187" i="5"/>
  <c r="X188" i="5" l="1"/>
  <c r="Y187" i="5"/>
  <c r="Y188" i="5" l="1"/>
  <c r="X189" i="5"/>
  <c r="X190" i="5" l="1"/>
  <c r="Y189" i="5"/>
  <c r="Y190" i="5" l="1"/>
  <c r="X191" i="5"/>
  <c r="Y191" i="5" l="1"/>
  <c r="X192" i="5"/>
  <c r="Y192" i="5" l="1"/>
  <c r="X193" i="5"/>
  <c r="Y193" i="5" l="1"/>
  <c r="X194" i="5"/>
  <c r="X195" i="5" l="1"/>
  <c r="Y194" i="5"/>
  <c r="X196" i="5" l="1"/>
  <c r="Y195" i="5"/>
  <c r="X197" i="5" l="1"/>
  <c r="Y196" i="5"/>
  <c r="X198" i="5" l="1"/>
  <c r="Y197" i="5"/>
  <c r="Y198" i="5" l="1"/>
  <c r="X199" i="5"/>
  <c r="Y199" i="5" l="1"/>
  <c r="X200" i="5"/>
  <c r="Y200" i="5" l="1"/>
  <c r="X201" i="5"/>
  <c r="X202" i="5" l="1"/>
  <c r="Y201" i="5"/>
  <c r="X203" i="5" l="1"/>
  <c r="Y202" i="5"/>
  <c r="X204" i="5" l="1"/>
  <c r="Y203" i="5"/>
  <c r="X205" i="5" l="1"/>
  <c r="Y204" i="5"/>
  <c r="X206" i="5" l="1"/>
  <c r="Y205" i="5"/>
  <c r="Y206" i="5" l="1"/>
  <c r="X207" i="5"/>
  <c r="Y207" i="5" l="1"/>
  <c r="X208" i="5"/>
  <c r="Y208" i="5" l="1"/>
  <c r="X209" i="5"/>
  <c r="X210" i="5" l="1"/>
  <c r="Y209" i="5"/>
  <c r="X211" i="5" l="1"/>
  <c r="Y210" i="5"/>
  <c r="Y211" i="5" l="1"/>
  <c r="X212" i="5"/>
  <c r="Y212" i="5" l="1"/>
  <c r="X213" i="5"/>
  <c r="X214" i="5" l="1"/>
  <c r="Y213" i="5"/>
  <c r="X215" i="5" l="1"/>
  <c r="Y214" i="5"/>
  <c r="Y215" i="5" l="1"/>
  <c r="X216" i="5"/>
  <c r="Y216" i="5" l="1"/>
  <c r="X217" i="5"/>
  <c r="Y217" i="5" l="1"/>
  <c r="X218" i="5"/>
  <c r="Y218" i="5" l="1"/>
  <c r="X219" i="5"/>
  <c r="Y219" i="5" l="1"/>
  <c r="X220" i="5"/>
  <c r="Y220" i="5" l="1"/>
  <c r="X221" i="5"/>
  <c r="X222" i="5" l="1"/>
  <c r="Y221" i="5"/>
  <c r="X223" i="5" l="1"/>
  <c r="Y222" i="5"/>
  <c r="X224" i="5" l="1"/>
  <c r="Y223" i="5"/>
  <c r="Y224" i="5" l="1"/>
  <c r="X225" i="5"/>
  <c r="Y225" i="5" l="1"/>
  <c r="X226" i="5"/>
  <c r="X227" i="5" l="1"/>
  <c r="Y226" i="5"/>
  <c r="Y227" i="5" l="1"/>
  <c r="X228" i="5"/>
  <c r="Y228" i="5" l="1"/>
  <c r="X229" i="5"/>
  <c r="X230" i="5" l="1"/>
  <c r="Y229" i="5"/>
  <c r="X231" i="5" l="1"/>
  <c r="Y230" i="5"/>
  <c r="X232" i="5" l="1"/>
  <c r="Y231" i="5"/>
  <c r="Y232" i="5" l="1"/>
  <c r="X233" i="5"/>
  <c r="Y233" i="5" l="1"/>
  <c r="X234" i="5"/>
  <c r="X235" i="5" l="1"/>
  <c r="Y234" i="5"/>
  <c r="Y235" i="5" l="1"/>
  <c r="X236" i="5"/>
  <c r="X237" i="5" l="1"/>
  <c r="Y236" i="5"/>
  <c r="X238" i="5" l="1"/>
  <c r="Y237" i="5"/>
  <c r="Y238" i="5" l="1"/>
  <c r="X239" i="5"/>
  <c r="Y239" i="5" l="1"/>
  <c r="X240" i="5"/>
  <c r="Y240" i="5" l="1"/>
  <c r="X241" i="5"/>
  <c r="Y241" i="5" l="1"/>
  <c r="X242" i="5"/>
  <c r="Y242" i="5" l="1"/>
  <c r="X243" i="5"/>
  <c r="X244" i="5" l="1"/>
  <c r="Y243" i="5"/>
  <c r="Y244" i="5" l="1"/>
  <c r="X245" i="5"/>
  <c r="X246" i="5" l="1"/>
  <c r="Y245" i="5"/>
  <c r="Y246" i="5" l="1"/>
  <c r="X247" i="5"/>
  <c r="X248" i="5" l="1"/>
  <c r="Y247" i="5"/>
  <c r="Y248" i="5" l="1"/>
  <c r="X249" i="5"/>
  <c r="Y249" i="5" l="1"/>
  <c r="X250" i="5"/>
  <c r="Y250" i="5" l="1"/>
  <c r="X251" i="5"/>
  <c r="Y251" i="5" l="1"/>
  <c r="X252" i="5"/>
  <c r="X253" i="5" l="1"/>
  <c r="Y252" i="5"/>
  <c r="Y253" i="5" l="1"/>
  <c r="X254" i="5"/>
  <c r="Y254" i="5" l="1"/>
  <c r="X255" i="5"/>
  <c r="Y255" i="5" l="1"/>
  <c r="X256" i="5"/>
  <c r="Y256" i="5" l="1"/>
  <c r="X257" i="5"/>
  <c r="X258" i="5" l="1"/>
  <c r="Y257" i="5"/>
  <c r="Y258" i="5" l="1"/>
  <c r="X259" i="5"/>
  <c r="Y259" i="5" l="1"/>
  <c r="X260" i="5"/>
  <c r="X261" i="5" l="1"/>
  <c r="Y260" i="5"/>
  <c r="X262" i="5" l="1"/>
  <c r="Y261" i="5"/>
  <c r="X263" i="5" l="1"/>
  <c r="Y262" i="5"/>
  <c r="Y263" i="5" l="1"/>
  <c r="X264" i="5"/>
  <c r="Y264" i="5" l="1"/>
  <c r="X265" i="5"/>
  <c r="Y265" i="5" l="1"/>
  <c r="X266" i="5"/>
  <c r="X267" i="5" l="1"/>
  <c r="Y266" i="5"/>
  <c r="Y267" i="5" l="1"/>
  <c r="X268" i="5"/>
  <c r="X269" i="5" l="1"/>
  <c r="Y268" i="5"/>
  <c r="X270" i="5" l="1"/>
  <c r="Y269" i="5"/>
  <c r="Y270" i="5" l="1"/>
  <c r="X271" i="5"/>
  <c r="Y271" i="5" l="1"/>
  <c r="X272" i="5"/>
  <c r="X273" i="5" l="1"/>
  <c r="Y272" i="5"/>
  <c r="Y273" i="5" l="1"/>
  <c r="X274" i="5"/>
  <c r="X275" i="5" l="1"/>
  <c r="Y274" i="5"/>
  <c r="Y275" i="5" l="1"/>
  <c r="X276" i="5"/>
  <c r="X277" i="5" l="1"/>
  <c r="Y276" i="5"/>
  <c r="X278" i="5" l="1"/>
  <c r="Y277" i="5"/>
  <c r="X279" i="5" l="1"/>
  <c r="Y278" i="5"/>
  <c r="Y279" i="5" l="1"/>
  <c r="X280" i="5"/>
  <c r="Y280" i="5" l="1"/>
  <c r="X281" i="5"/>
  <c r="Y281" i="5" l="1"/>
  <c r="X282" i="5"/>
  <c r="X283" i="5" l="1"/>
  <c r="Y282" i="5"/>
  <c r="X284" i="5" l="1"/>
  <c r="Y283" i="5"/>
  <c r="Y284" i="5" l="1"/>
  <c r="X285" i="5"/>
  <c r="X286" i="5" l="1"/>
  <c r="Y285" i="5"/>
  <c r="Y286" i="5" l="1"/>
  <c r="X287" i="5"/>
  <c r="Y287" i="5" l="1"/>
  <c r="X288" i="5"/>
  <c r="Y288" i="5" l="1"/>
  <c r="X289" i="5"/>
  <c r="Y289" i="5" l="1"/>
  <c r="X290" i="5"/>
  <c r="X291" i="5" l="1"/>
  <c r="Y290" i="5"/>
  <c r="X292" i="5" l="1"/>
  <c r="Y291" i="5"/>
  <c r="X293" i="5" l="1"/>
  <c r="Y292" i="5"/>
  <c r="X294" i="5" l="1"/>
  <c r="Y293" i="5"/>
  <c r="Y294" i="5" l="1"/>
  <c r="X295" i="5"/>
  <c r="Y295" i="5" l="1"/>
  <c r="X296" i="5"/>
  <c r="Y296" i="5" l="1"/>
  <c r="X297" i="5"/>
  <c r="Y297" i="5" l="1"/>
  <c r="X298" i="5"/>
  <c r="Y298" i="5" l="1"/>
  <c r="X299" i="5"/>
  <c r="Y299" i="5" l="1"/>
  <c r="X300" i="5"/>
  <c r="X301" i="5" l="1"/>
  <c r="Y300" i="5"/>
  <c r="Y301" i="5" l="1"/>
  <c r="X302" i="5"/>
  <c r="X303" i="5" l="1"/>
  <c r="Y302" i="5"/>
  <c r="Y303" i="5" l="1"/>
  <c r="X304" i="5"/>
  <c r="Y304" i="5" l="1"/>
  <c r="X305" i="5"/>
  <c r="X306" i="5" l="1"/>
  <c r="Y305" i="5"/>
  <c r="Y306" i="5" l="1"/>
  <c r="X307" i="5"/>
  <c r="Y307" i="5" l="1"/>
  <c r="X308" i="5"/>
  <c r="Y308" i="5" l="1"/>
  <c r="X309" i="5"/>
  <c r="X310" i="5" l="1"/>
  <c r="Y309" i="5"/>
  <c r="Y310" i="5" l="1"/>
  <c r="X311" i="5"/>
  <c r="Y311" i="5" l="1"/>
  <c r="X312" i="5"/>
  <c r="Y312" i="5" l="1"/>
  <c r="X313" i="5"/>
  <c r="X314" i="5" l="1"/>
  <c r="Y313" i="5"/>
  <c r="X315" i="5" l="1"/>
  <c r="Y314" i="5"/>
  <c r="Y315" i="5" l="1"/>
  <c r="X316" i="5"/>
  <c r="Y316" i="5" l="1"/>
  <c r="X317" i="5"/>
  <c r="X318" i="5" l="1"/>
  <c r="Y317" i="5"/>
  <c r="Y318" i="5" l="1"/>
  <c r="X319" i="5"/>
  <c r="X320" i="5" l="1"/>
  <c r="Y319" i="5"/>
  <c r="Y320" i="5" l="1"/>
  <c r="X321" i="5"/>
  <c r="X322" i="5" l="1"/>
  <c r="Y321" i="5"/>
  <c r="Y322" i="5" l="1"/>
  <c r="X323" i="5"/>
  <c r="X324" i="5" l="1"/>
  <c r="Y323" i="5"/>
  <c r="Y324" i="5" l="1"/>
  <c r="X325" i="5"/>
  <c r="X326" i="5" l="1"/>
  <c r="Y325" i="5"/>
  <c r="Y326" i="5" l="1"/>
  <c r="X327" i="5"/>
  <c r="X328" i="5" l="1"/>
  <c r="Y327" i="5"/>
  <c r="Y328" i="5" l="1"/>
  <c r="X329" i="5"/>
  <c r="Y329" i="5" l="1"/>
  <c r="X330" i="5"/>
  <c r="Y330" i="5" l="1"/>
  <c r="X331" i="5"/>
  <c r="X332" i="5" l="1"/>
  <c r="Y331" i="5"/>
  <c r="Y332" i="5" l="1"/>
  <c r="X333" i="5"/>
  <c r="Y333" i="5" l="1"/>
  <c r="X334" i="5"/>
  <c r="Y334" i="5" l="1"/>
  <c r="X335" i="5"/>
  <c r="Y335" i="5" l="1"/>
  <c r="X336" i="5"/>
  <c r="Y336" i="5" l="1"/>
  <c r="X337" i="5"/>
  <c r="Y337" i="5" l="1"/>
  <c r="X338" i="5"/>
  <c r="X339" i="5" l="1"/>
  <c r="Y338" i="5"/>
  <c r="Y339" i="5" l="1"/>
  <c r="X340" i="5"/>
  <c r="X341" i="5" l="1"/>
  <c r="Y340" i="5"/>
  <c r="X342" i="5" l="1"/>
  <c r="Y341" i="5"/>
  <c r="X343" i="5" l="1"/>
  <c r="Y342" i="5"/>
  <c r="Y343" i="5" l="1"/>
  <c r="X344" i="5"/>
  <c r="Y344" i="5" l="1"/>
  <c r="X345" i="5"/>
  <c r="X346" i="5" l="1"/>
  <c r="Y345" i="5"/>
  <c r="X347" i="5" l="1"/>
  <c r="Y346" i="5"/>
  <c r="X348" i="5" l="1"/>
  <c r="Y347" i="5"/>
  <c r="Y348" i="5" l="1"/>
  <c r="X349" i="5"/>
  <c r="X350" i="5" l="1"/>
  <c r="Y349" i="5"/>
  <c r="Y350" i="5" l="1"/>
  <c r="X351" i="5"/>
  <c r="Y351" i="5" l="1"/>
  <c r="X352" i="5"/>
  <c r="Y352" i="5" l="1"/>
  <c r="X353" i="5"/>
  <c r="X354" i="5" l="1"/>
  <c r="Y353" i="5"/>
  <c r="X355" i="5" l="1"/>
  <c r="Y354" i="5"/>
  <c r="X356" i="5" l="1"/>
  <c r="Y355" i="5"/>
  <c r="X357" i="5" l="1"/>
  <c r="Y356" i="5"/>
  <c r="X358" i="5" l="1"/>
  <c r="Y357" i="5"/>
  <c r="X359" i="5" l="1"/>
  <c r="Y358" i="5"/>
  <c r="Y359" i="5" l="1"/>
  <c r="X360" i="5"/>
  <c r="Y360" i="5" l="1"/>
  <c r="X361" i="5"/>
  <c r="Y361" i="5" l="1"/>
  <c r="X362" i="5"/>
  <c r="X363" i="5" l="1"/>
  <c r="Y362" i="5"/>
  <c r="Y363" i="5" l="1"/>
  <c r="X364" i="5"/>
  <c r="X365" i="5" l="1"/>
  <c r="Y364" i="5"/>
  <c r="X366" i="5" l="1"/>
  <c r="Y365" i="5"/>
  <c r="Y366" i="5" l="1"/>
  <c r="X367" i="5"/>
  <c r="Y367" i="5" l="1"/>
  <c r="X368" i="5"/>
  <c r="Y368" i="5" l="1"/>
  <c r="X369" i="5"/>
  <c r="Y369" i="5" l="1"/>
  <c r="X370" i="5"/>
  <c r="Y370" i="5" l="1"/>
  <c r="X371" i="5"/>
  <c r="X372" i="5" l="1"/>
  <c r="Y371" i="5"/>
  <c r="Y372" i="5" l="1"/>
  <c r="X373" i="5"/>
  <c r="X374" i="5" l="1"/>
  <c r="Y373" i="5"/>
  <c r="Y374" i="5" l="1"/>
  <c r="X375" i="5"/>
  <c r="Y375" i="5" l="1"/>
  <c r="X376" i="5"/>
  <c r="Y376" i="5" l="1"/>
  <c r="X377" i="5"/>
  <c r="Y377" i="5" l="1"/>
  <c r="X378" i="5"/>
  <c r="Y378" i="5" l="1"/>
  <c r="X379" i="5"/>
  <c r="Y379" i="5" l="1"/>
  <c r="X380" i="5"/>
  <c r="Y380" i="5" l="1"/>
  <c r="X381" i="5"/>
  <c r="X382" i="5" l="1"/>
  <c r="Y381" i="5"/>
  <c r="Y382" i="5" l="1"/>
  <c r="X383" i="5"/>
  <c r="X384" i="5" l="1"/>
  <c r="Y383" i="5"/>
  <c r="X385" i="5" l="1"/>
  <c r="Y384" i="5"/>
  <c r="Y385" i="5" l="1"/>
  <c r="X386" i="5"/>
  <c r="X387" i="5" l="1"/>
  <c r="Y386" i="5"/>
  <c r="Y387" i="5" l="1"/>
  <c r="X388" i="5"/>
  <c r="Y388" i="5" l="1"/>
  <c r="X389" i="5"/>
  <c r="X390" i="5" l="1"/>
  <c r="Y389" i="5"/>
  <c r="X391" i="5" l="1"/>
  <c r="Y390" i="5"/>
  <c r="Y391" i="5" l="1"/>
  <c r="X392" i="5"/>
  <c r="Y392" i="5" l="1"/>
  <c r="X393" i="5"/>
  <c r="Y393" i="5" l="1"/>
  <c r="X394" i="5"/>
  <c r="Y394" i="5" l="1"/>
  <c r="X395" i="5"/>
  <c r="Y395" i="5" l="1"/>
  <c r="X396" i="5"/>
  <c r="Y396" i="5" l="1"/>
  <c r="X397" i="5"/>
  <c r="X398" i="5" l="1"/>
  <c r="Y397" i="5"/>
  <c r="X399" i="5" l="1"/>
  <c r="Y398" i="5"/>
  <c r="X400" i="5" l="1"/>
  <c r="Y399" i="5"/>
  <c r="X401" i="5" l="1"/>
  <c r="Y400" i="5"/>
  <c r="X402" i="5" l="1"/>
  <c r="Y401" i="5"/>
  <c r="Y402" i="5" l="1"/>
  <c r="X403" i="5"/>
  <c r="Y403" i="5" l="1"/>
  <c r="X404" i="5"/>
  <c r="Y404" i="5" l="1"/>
  <c r="X405" i="5"/>
  <c r="Y405" i="5" l="1"/>
  <c r="X406" i="5"/>
  <c r="Y406" i="5" l="1"/>
  <c r="X407" i="5"/>
  <c r="X408" i="5" l="1"/>
  <c r="Y407" i="5"/>
  <c r="X409" i="5" l="1"/>
  <c r="Y408" i="5"/>
  <c r="Y409" i="5" l="1"/>
  <c r="X410" i="5"/>
  <c r="Y410" i="5" l="1"/>
  <c r="X411" i="5"/>
  <c r="Y411" i="5" l="1"/>
  <c r="X412" i="5"/>
  <c r="X413" i="5" l="1"/>
  <c r="Y412" i="5"/>
  <c r="X414" i="5" l="1"/>
  <c r="Y413" i="5"/>
  <c r="Y414" i="5" l="1"/>
  <c r="X415" i="5"/>
  <c r="Y415" i="5" l="1"/>
  <c r="X416" i="5"/>
  <c r="Y416" i="5" l="1"/>
  <c r="X417" i="5"/>
  <c r="X418" i="5" l="1"/>
  <c r="Y417" i="5"/>
  <c r="X419" i="5" l="1"/>
  <c r="Y418" i="5"/>
  <c r="X420" i="5" l="1"/>
  <c r="Y419" i="5"/>
  <c r="X421" i="5" l="1"/>
  <c r="Y420" i="5"/>
  <c r="X422" i="5" l="1"/>
  <c r="Y421" i="5"/>
  <c r="X423" i="5" l="1"/>
  <c r="Y422" i="5"/>
  <c r="X424" i="5" l="1"/>
  <c r="Y423" i="5"/>
  <c r="Y424" i="5" l="1"/>
  <c r="X425" i="5"/>
  <c r="X426" i="5" l="1"/>
  <c r="Y425" i="5"/>
  <c r="Y426" i="5" l="1"/>
  <c r="X427" i="5"/>
  <c r="Y427" i="5" l="1"/>
  <c r="X428" i="5"/>
  <c r="Y428" i="5" l="1"/>
  <c r="X429" i="5"/>
  <c r="X430" i="5" l="1"/>
  <c r="Y429" i="5"/>
  <c r="X431" i="5" l="1"/>
  <c r="Y430" i="5"/>
  <c r="X432" i="5" l="1"/>
  <c r="Y431" i="5"/>
  <c r="X433" i="5" l="1"/>
  <c r="Y432" i="5"/>
  <c r="Y433" i="5" l="1"/>
  <c r="X434" i="5"/>
  <c r="Y434" i="5" l="1"/>
  <c r="X435" i="5"/>
  <c r="Y435" i="5" l="1"/>
  <c r="X436" i="5"/>
  <c r="X437" i="5" l="1"/>
  <c r="Y436" i="5"/>
  <c r="Y437" i="5" l="1"/>
  <c r="X438" i="5"/>
  <c r="Y438" i="5" l="1"/>
  <c r="X439" i="5"/>
  <c r="X440" i="5" l="1"/>
  <c r="Y439" i="5"/>
  <c r="Y440" i="5" l="1"/>
  <c r="X441" i="5"/>
  <c r="Y441" i="5" l="1"/>
  <c r="X442" i="5"/>
  <c r="Y442" i="5" l="1"/>
  <c r="X443" i="5"/>
  <c r="X444" i="5" l="1"/>
  <c r="Y443" i="5"/>
  <c r="X445" i="5" l="1"/>
  <c r="Y444" i="5"/>
  <c r="X446" i="5" l="1"/>
  <c r="Y445" i="5"/>
  <c r="X447" i="5" l="1"/>
  <c r="Y446" i="5"/>
  <c r="Y447" i="5" l="1"/>
  <c r="X448" i="5"/>
  <c r="Y448" i="5" l="1"/>
  <c r="X449" i="5"/>
  <c r="X450" i="5" l="1"/>
  <c r="Y449" i="5"/>
  <c r="Y450" i="5" l="1"/>
  <c r="X451" i="5"/>
  <c r="X452" i="5" l="1"/>
  <c r="Y451" i="5"/>
  <c r="X453" i="5" l="1"/>
  <c r="Y452" i="5"/>
  <c r="X454" i="5" l="1"/>
  <c r="Y453" i="5"/>
  <c r="X455" i="5" l="1"/>
  <c r="Y454" i="5"/>
  <c r="X456" i="5" l="1"/>
  <c r="Y455" i="5"/>
  <c r="Y456" i="5" l="1"/>
  <c r="X457" i="5"/>
  <c r="Y457" i="5" l="1"/>
  <c r="X458" i="5"/>
  <c r="Y458" i="5" l="1"/>
  <c r="X459" i="5"/>
  <c r="Y459" i="5" l="1"/>
  <c r="X460" i="5"/>
  <c r="X461" i="5" l="1"/>
  <c r="Y460" i="5"/>
  <c r="Y461" i="5" l="1"/>
  <c r="X462" i="5"/>
  <c r="Y462" i="5" l="1"/>
  <c r="X463" i="5"/>
  <c r="Y463" i="5" l="1"/>
  <c r="X464" i="5"/>
  <c r="Y464" i="5" l="1"/>
  <c r="X465" i="5"/>
  <c r="Y465" i="5" l="1"/>
  <c r="X466" i="5"/>
  <c r="Y466" i="5" l="1"/>
  <c r="X467" i="5"/>
  <c r="Y467" i="5" l="1"/>
  <c r="X468" i="5"/>
  <c r="Y468" i="5" l="1"/>
  <c r="X469" i="5"/>
  <c r="X470" i="5" l="1"/>
  <c r="Y469" i="5"/>
  <c r="Y470" i="5" l="1"/>
  <c r="X471" i="5"/>
  <c r="Y471" i="5" l="1"/>
  <c r="X472" i="5"/>
  <c r="Y472" i="5" l="1"/>
  <c r="X473" i="5"/>
  <c r="X474" i="5" l="1"/>
  <c r="Y473" i="5"/>
  <c r="X475" i="5" l="1"/>
  <c r="Y474" i="5"/>
  <c r="Y475" i="5" l="1"/>
  <c r="X476" i="5"/>
  <c r="Y476" i="5" l="1"/>
  <c r="X477" i="5"/>
  <c r="X478" i="5" l="1"/>
  <c r="Y477" i="5"/>
  <c r="X479" i="5" l="1"/>
  <c r="Y478" i="5"/>
  <c r="X480" i="5" l="1"/>
  <c r="Y479" i="5"/>
  <c r="Y480" i="5" l="1"/>
  <c r="X481" i="5"/>
  <c r="Y481" i="5" l="1"/>
  <c r="X482" i="5"/>
  <c r="X483" i="5" l="1"/>
  <c r="Y482" i="5"/>
  <c r="X484" i="5" l="1"/>
  <c r="Y483" i="5"/>
  <c r="X485" i="5" l="1"/>
  <c r="Y484" i="5"/>
  <c r="X486" i="5" l="1"/>
  <c r="Y485" i="5"/>
  <c r="Y486" i="5" l="1"/>
  <c r="X487" i="5"/>
  <c r="Y487" i="5" l="1"/>
  <c r="X488" i="5"/>
  <c r="Y488" i="5" l="1"/>
  <c r="X489" i="5"/>
  <c r="X490" i="5" l="1"/>
  <c r="Y489" i="5"/>
  <c r="Y490" i="5" l="1"/>
  <c r="X491" i="5"/>
  <c r="Y491" i="5" l="1"/>
  <c r="X492" i="5"/>
  <c r="Y492" i="5" l="1"/>
  <c r="X493" i="5"/>
  <c r="X494" i="5" l="1"/>
  <c r="Y493" i="5"/>
  <c r="Y494" i="5" l="1"/>
  <c r="X495" i="5"/>
  <c r="Y495" i="5" l="1"/>
  <c r="X496" i="5"/>
  <c r="Y496" i="5" l="1"/>
  <c r="X497" i="5"/>
  <c r="Y497" i="5" l="1"/>
  <c r="X498" i="5"/>
  <c r="X499" i="5" l="1"/>
  <c r="Y498" i="5"/>
  <c r="X500" i="5" l="1"/>
  <c r="Y499" i="5"/>
  <c r="Y500" i="5" l="1"/>
  <c r="X501" i="5"/>
  <c r="X502" i="5" l="1"/>
  <c r="Y501" i="5"/>
  <c r="Y502" i="5" l="1"/>
  <c r="X503" i="5"/>
  <c r="X504" i="5" l="1"/>
  <c r="Y503" i="5"/>
  <c r="Y504" i="5" l="1"/>
  <c r="X505" i="5"/>
  <c r="Y505" i="5" l="1"/>
  <c r="X506" i="5"/>
  <c r="Y506" i="5" l="1"/>
  <c r="X507" i="5"/>
  <c r="X508" i="5" l="1"/>
  <c r="Y507" i="5"/>
  <c r="Y508" i="5" l="1"/>
  <c r="X509" i="5"/>
  <c r="Y509" i="5" l="1"/>
  <c r="X510" i="5"/>
  <c r="Y510" i="5" l="1"/>
  <c r="X511" i="5"/>
  <c r="Y511" i="5" l="1"/>
  <c r="X512" i="5"/>
  <c r="Y512" i="5" l="1"/>
  <c r="X513" i="5"/>
  <c r="X514" i="5" l="1"/>
  <c r="Y513" i="5"/>
  <c r="Y514" i="5" l="1"/>
  <c r="X515" i="5"/>
  <c r="X516" i="5" l="1"/>
  <c r="Y515" i="5"/>
  <c r="X517" i="5" l="1"/>
  <c r="Y516" i="5"/>
  <c r="X518" i="5" l="1"/>
  <c r="Y517" i="5"/>
  <c r="Y518" i="5" l="1"/>
  <c r="X519" i="5"/>
  <c r="Y519" i="5" l="1"/>
  <c r="X520" i="5"/>
  <c r="Y520" i="5" l="1"/>
  <c r="X521" i="5"/>
  <c r="X522" i="5" l="1"/>
  <c r="Y521" i="5"/>
  <c r="Y522" i="5" l="1"/>
  <c r="X523" i="5"/>
  <c r="X524" i="5" l="1"/>
  <c r="Y523" i="5"/>
  <c r="X525" i="5" l="1"/>
  <c r="Y524" i="5"/>
  <c r="X526" i="5" l="1"/>
  <c r="Y525" i="5"/>
  <c r="Y526" i="5" l="1"/>
  <c r="X527" i="5"/>
  <c r="Y527" i="5" l="1"/>
  <c r="X528" i="5"/>
  <c r="Y528" i="5" l="1"/>
  <c r="X529" i="5"/>
  <c r="X530" i="5" l="1"/>
  <c r="Y529" i="5"/>
  <c r="X531" i="5" l="1"/>
  <c r="Y530" i="5"/>
  <c r="X532" i="5" l="1"/>
  <c r="Y531" i="5"/>
  <c r="Y532" i="5" l="1"/>
  <c r="X533" i="5"/>
  <c r="X534" i="5" l="1"/>
  <c r="Y533" i="5"/>
  <c r="Y534" i="5" l="1"/>
  <c r="X535" i="5"/>
  <c r="X536" i="5" l="1"/>
  <c r="Y535" i="5"/>
  <c r="Y536" i="5" l="1"/>
  <c r="X537" i="5"/>
  <c r="Y537" i="5" l="1"/>
  <c r="X538" i="5"/>
  <c r="Y538" i="5" l="1"/>
  <c r="X539" i="5"/>
  <c r="Y539" i="5" l="1"/>
  <c r="X540" i="5"/>
  <c r="Y540" i="5" l="1"/>
  <c r="X541" i="5"/>
  <c r="Y541" i="5" l="1"/>
  <c r="X542" i="5"/>
  <c r="Y542" i="5" l="1"/>
  <c r="X543" i="5"/>
  <c r="X544" i="5" l="1"/>
  <c r="Y543" i="5"/>
  <c r="X545" i="5" l="1"/>
  <c r="Y544" i="5"/>
  <c r="X546" i="5" l="1"/>
  <c r="Y545" i="5"/>
  <c r="X547" i="5" l="1"/>
  <c r="Y546" i="5"/>
  <c r="Y547" i="5" l="1"/>
  <c r="X548" i="5"/>
  <c r="X549" i="5" l="1"/>
  <c r="Y548" i="5"/>
  <c r="X550" i="5" l="1"/>
  <c r="Y549" i="5"/>
  <c r="Y550" i="5" l="1"/>
  <c r="X551" i="5"/>
  <c r="Y551" i="5" l="1"/>
  <c r="X552" i="5"/>
  <c r="Y552" i="5" l="1"/>
  <c r="X553" i="5"/>
  <c r="X554" i="5" l="1"/>
  <c r="Y553" i="5"/>
  <c r="X555" i="5" l="1"/>
  <c r="Y554" i="5"/>
  <c r="X556" i="5" l="1"/>
  <c r="Y555" i="5"/>
  <c r="Y556" i="5" l="1"/>
  <c r="X557" i="5"/>
  <c r="X558" i="5" l="1"/>
  <c r="Y557" i="5"/>
  <c r="Y558" i="5" l="1"/>
  <c r="X559" i="5"/>
  <c r="Y559" i="5" l="1"/>
  <c r="X560" i="5"/>
  <c r="Y560" i="5" l="1"/>
  <c r="X561" i="5"/>
  <c r="Y561" i="5" l="1"/>
  <c r="X562" i="5"/>
  <c r="Y562" i="5" l="1"/>
  <c r="X563" i="5"/>
  <c r="Y563" i="5" l="1"/>
  <c r="X564" i="5"/>
  <c r="Y564" i="5" l="1"/>
  <c r="X565" i="5"/>
  <c r="X566" i="5" l="1"/>
  <c r="Y565" i="5"/>
  <c r="Y566" i="5" l="1"/>
  <c r="X567" i="5"/>
  <c r="X568" i="5" l="1"/>
  <c r="Y567" i="5"/>
  <c r="Y568" i="5" l="1"/>
  <c r="X569" i="5"/>
  <c r="Y569" i="5" l="1"/>
  <c r="X570" i="5"/>
  <c r="Y570" i="5" l="1"/>
  <c r="X571" i="5"/>
  <c r="Y571" i="5" l="1"/>
  <c r="X572" i="5"/>
  <c r="X573" i="5" l="1"/>
  <c r="Y572" i="5"/>
  <c r="X574" i="5" l="1"/>
  <c r="Y573" i="5"/>
  <c r="Y574" i="5" l="1"/>
  <c r="X575" i="5"/>
  <c r="Y575" i="5" l="1"/>
  <c r="X576" i="5"/>
  <c r="Y576" i="5" l="1"/>
  <c r="X577" i="5"/>
  <c r="Y577" i="5" l="1"/>
  <c r="X578" i="5"/>
  <c r="Y578" i="5" l="1"/>
  <c r="X579" i="5"/>
  <c r="Y579" i="5" l="1"/>
  <c r="X580" i="5"/>
  <c r="Y580" i="5" l="1"/>
  <c r="X581" i="5"/>
  <c r="Y581" i="5" l="1"/>
  <c r="X582" i="5"/>
  <c r="Y582" i="5" l="1"/>
  <c r="X583" i="5"/>
  <c r="Y583" i="5" l="1"/>
  <c r="X584" i="5"/>
  <c r="Y584" i="5" l="1"/>
  <c r="X585" i="5"/>
  <c r="X586" i="5" l="1"/>
  <c r="Y585" i="5"/>
  <c r="X587" i="5" l="1"/>
  <c r="Y586" i="5"/>
  <c r="X588" i="5" l="1"/>
  <c r="Y587" i="5"/>
  <c r="X589" i="5" l="1"/>
  <c r="Y588" i="5"/>
  <c r="X590" i="5" l="1"/>
  <c r="Y589" i="5"/>
  <c r="Y590" i="5" l="1"/>
  <c r="X591" i="5"/>
  <c r="Y591" i="5" l="1"/>
  <c r="X592" i="5"/>
  <c r="Y592" i="5" l="1"/>
  <c r="X593" i="5"/>
  <c r="Y593" i="5" l="1"/>
  <c r="X594" i="5"/>
  <c r="X595" i="5" l="1"/>
  <c r="Y594" i="5"/>
  <c r="X596" i="5" l="1"/>
  <c r="Y595" i="5"/>
  <c r="Y596" i="5" l="1"/>
  <c r="X597" i="5"/>
  <c r="X598" i="5" l="1"/>
  <c r="Y597" i="5"/>
  <c r="Y598" i="5" l="1"/>
  <c r="X599" i="5"/>
  <c r="Y599" i="5" l="1"/>
  <c r="X600" i="5"/>
  <c r="Y600" i="5" l="1"/>
  <c r="X601" i="5"/>
  <c r="Y601" i="5" l="1"/>
  <c r="X602" i="5"/>
  <c r="X603" i="5" l="1"/>
  <c r="Y602" i="5"/>
  <c r="Y603" i="5" l="1"/>
  <c r="X604" i="5"/>
  <c r="Y604" i="5" l="1"/>
  <c r="X605" i="5"/>
  <c r="Y605" i="5" l="1"/>
  <c r="X606" i="5"/>
  <c r="Y606" i="5" l="1"/>
  <c r="X607" i="5"/>
  <c r="Y607" i="5" l="1"/>
  <c r="X608" i="5"/>
  <c r="X609" i="5" l="1"/>
  <c r="Y608" i="5"/>
  <c r="X610" i="5" l="1"/>
  <c r="Y609" i="5"/>
  <c r="X611" i="5" l="1"/>
  <c r="Y610" i="5"/>
  <c r="Y611" i="5" l="1"/>
  <c r="X612" i="5"/>
  <c r="X613" i="5" l="1"/>
  <c r="Y612" i="5"/>
  <c r="X614" i="5" l="1"/>
  <c r="Y613" i="5"/>
  <c r="Y614" i="5" l="1"/>
  <c r="X615" i="5"/>
  <c r="Y615" i="5" l="1"/>
  <c r="X616" i="5"/>
  <c r="Y616" i="5" l="1"/>
  <c r="X617" i="5"/>
  <c r="Y617" i="5" l="1"/>
  <c r="X618" i="5"/>
  <c r="X619" i="5" l="1"/>
  <c r="Y618" i="5"/>
  <c r="X620" i="5" l="1"/>
  <c r="Y619" i="5"/>
  <c r="X621" i="5" l="1"/>
  <c r="Y620" i="5"/>
  <c r="X622" i="5" l="1"/>
  <c r="Y621" i="5"/>
  <c r="Y622" i="5" l="1"/>
  <c r="X623" i="5"/>
  <c r="Y623" i="5" l="1"/>
  <c r="X624" i="5"/>
  <c r="Y624" i="5" l="1"/>
  <c r="X625" i="5"/>
  <c r="Y625" i="5" l="1"/>
  <c r="X626" i="5"/>
  <c r="Y626" i="5" l="1"/>
  <c r="X627" i="5"/>
  <c r="Y627" i="5" l="1"/>
  <c r="X628" i="5"/>
  <c r="Y628" i="5" l="1"/>
  <c r="X629" i="5"/>
  <c r="Y629" i="5" l="1"/>
  <c r="X630" i="5"/>
  <c r="X631" i="5" l="1"/>
  <c r="Y630" i="5"/>
  <c r="Y631" i="5" l="1"/>
  <c r="X632" i="5"/>
  <c r="Y632" i="5" l="1"/>
  <c r="X633" i="5"/>
  <c r="Y633" i="5" l="1"/>
  <c r="X634" i="5"/>
  <c r="Y634" i="5" l="1"/>
  <c r="X635" i="5"/>
  <c r="Y635" i="5" l="1"/>
  <c r="X636" i="5"/>
  <c r="X637" i="5" l="1"/>
  <c r="Y636" i="5"/>
  <c r="X638" i="5" l="1"/>
  <c r="Y637" i="5"/>
  <c r="Y638" i="5" l="1"/>
  <c r="X639" i="5"/>
  <c r="Y639" i="5" l="1"/>
  <c r="X640" i="5"/>
  <c r="Y640" i="5" l="1"/>
  <c r="X641" i="5"/>
  <c r="X642" i="5" l="1"/>
  <c r="Y641" i="5"/>
  <c r="Y642" i="5" l="1"/>
  <c r="X643" i="5"/>
  <c r="Y643" i="5" l="1"/>
  <c r="X644" i="5"/>
  <c r="X645" i="5" l="1"/>
  <c r="Y644" i="5"/>
  <c r="Y645" i="5" l="1"/>
  <c r="X646" i="5"/>
  <c r="Y646" i="5" l="1"/>
  <c r="X647" i="5"/>
  <c r="Y647" i="5" l="1"/>
  <c r="X648" i="5"/>
  <c r="X649" i="5" l="1"/>
  <c r="Y648" i="5"/>
  <c r="Y649" i="5" l="1"/>
  <c r="X650" i="5"/>
  <c r="Y650" i="5" l="1"/>
  <c r="X651" i="5"/>
  <c r="Y651" i="5" l="1"/>
  <c r="X652" i="5"/>
  <c r="X653" i="5" l="1"/>
  <c r="Y652" i="5"/>
  <c r="X654" i="5" l="1"/>
  <c r="Y653" i="5"/>
  <c r="Y654" i="5" l="1"/>
  <c r="X655" i="5"/>
  <c r="Y655" i="5" l="1"/>
  <c r="X656" i="5"/>
  <c r="Y656" i="5" l="1"/>
  <c r="X657" i="5"/>
  <c r="Y657" i="5" l="1"/>
  <c r="X658" i="5"/>
  <c r="X659" i="5" l="1"/>
  <c r="Y658" i="5"/>
  <c r="Y659" i="5" l="1"/>
  <c r="X660" i="5"/>
  <c r="X661" i="5" l="1"/>
  <c r="Y660" i="5"/>
  <c r="X662" i="5" l="1"/>
  <c r="Y661" i="5"/>
  <c r="Y662" i="5" l="1"/>
  <c r="X663" i="5"/>
  <c r="Y663" i="5" l="1"/>
  <c r="X664" i="5"/>
  <c r="Y664" i="5" l="1"/>
  <c r="X665" i="5"/>
  <c r="Y665" i="5" l="1"/>
  <c r="X666" i="5"/>
  <c r="Y666" i="5" l="1"/>
  <c r="X667" i="5"/>
  <c r="Y667" i="5" l="1"/>
  <c r="X668" i="5"/>
  <c r="Y668" i="5" l="1"/>
  <c r="X669" i="5"/>
  <c r="Y669" i="5" l="1"/>
  <c r="X670" i="5"/>
  <c r="Y670" i="5" l="1"/>
  <c r="X671" i="5"/>
  <c r="X672" i="5" l="1"/>
  <c r="Y671" i="5"/>
  <c r="X673" i="5" l="1"/>
  <c r="Y672" i="5"/>
  <c r="Y673" i="5" l="1"/>
  <c r="X674" i="5"/>
  <c r="Y674" i="5" l="1"/>
  <c r="X675" i="5"/>
  <c r="Y675" i="5" l="1"/>
  <c r="X676" i="5"/>
  <c r="X677" i="5" l="1"/>
  <c r="Y676" i="5"/>
  <c r="X678" i="5" l="1"/>
  <c r="Y677" i="5"/>
  <c r="Y678" i="5" l="1"/>
  <c r="X679" i="5"/>
  <c r="Y679" i="5" l="1"/>
  <c r="X680" i="5"/>
  <c r="Y680" i="5" l="1"/>
  <c r="X681" i="5"/>
  <c r="X682" i="5" l="1"/>
  <c r="Y681" i="5"/>
  <c r="Y682" i="5" l="1"/>
  <c r="X683" i="5"/>
  <c r="X684" i="5" l="1"/>
  <c r="Y683" i="5"/>
  <c r="Y684" i="5" l="1"/>
  <c r="X685" i="5"/>
  <c r="Y685" i="5" l="1"/>
  <c r="X686" i="5"/>
  <c r="Y686" i="5" l="1"/>
  <c r="X687" i="5"/>
  <c r="X688" i="5" l="1"/>
  <c r="Y687" i="5"/>
  <c r="Y688" i="5" l="1"/>
  <c r="X689" i="5"/>
  <c r="X690" i="5" l="1"/>
  <c r="Y689" i="5"/>
  <c r="Y690" i="5" l="1"/>
  <c r="X691" i="5"/>
  <c r="Y691" i="5" l="1"/>
  <c r="X692" i="5"/>
  <c r="Y692" i="5" l="1"/>
  <c r="X693" i="5"/>
  <c r="X694" i="5" l="1"/>
  <c r="Y693" i="5"/>
  <c r="Y694" i="5" l="1"/>
  <c r="X695" i="5"/>
  <c r="X696" i="5" l="1"/>
  <c r="Y695" i="5"/>
  <c r="Y696" i="5" l="1"/>
  <c r="X697" i="5"/>
  <c r="Y697" i="5" l="1"/>
  <c r="X698" i="5"/>
  <c r="Y698" i="5" l="1"/>
  <c r="X699" i="5"/>
  <c r="Y699" i="5" l="1"/>
  <c r="X700" i="5"/>
  <c r="X701" i="5" l="1"/>
  <c r="Y700" i="5"/>
  <c r="X702" i="5" l="1"/>
  <c r="Y701" i="5"/>
  <c r="X703" i="5" l="1"/>
  <c r="Y702" i="5"/>
  <c r="Y703" i="5" l="1"/>
  <c r="X704" i="5"/>
  <c r="X705" i="5" l="1"/>
  <c r="Y704" i="5"/>
  <c r="X706" i="5" l="1"/>
  <c r="Y705" i="5"/>
  <c r="X707" i="5" l="1"/>
  <c r="Y706" i="5"/>
  <c r="X708" i="5" l="1"/>
  <c r="Y707" i="5"/>
  <c r="Y708" i="5" l="1"/>
  <c r="X709" i="5"/>
  <c r="Y709" i="5" l="1"/>
  <c r="X710" i="5"/>
  <c r="Y710" i="5" l="1"/>
  <c r="X711" i="5"/>
  <c r="X712" i="5" l="1"/>
  <c r="Y711" i="5"/>
  <c r="Y712" i="5" l="1"/>
  <c r="X713" i="5"/>
  <c r="X714" i="5" l="1"/>
  <c r="Y713" i="5"/>
  <c r="X715" i="5" l="1"/>
  <c r="Y714" i="5"/>
  <c r="Y715" i="5" l="1"/>
  <c r="X716" i="5"/>
  <c r="X717" i="5" l="1"/>
  <c r="Y716" i="5"/>
  <c r="Y717" i="5" l="1"/>
  <c r="X718" i="5"/>
  <c r="X719" i="5" l="1"/>
  <c r="Y718" i="5"/>
  <c r="X720" i="5" l="1"/>
  <c r="Y719" i="5"/>
  <c r="X721" i="5" l="1"/>
  <c r="Y720" i="5"/>
  <c r="X722" i="5" l="1"/>
  <c r="Y721" i="5"/>
  <c r="X723" i="5" l="1"/>
  <c r="Y722" i="5"/>
  <c r="X724" i="5" l="1"/>
  <c r="Y723" i="5"/>
  <c r="X725" i="5" l="1"/>
  <c r="Y724" i="5"/>
  <c r="Y725" i="5" l="1"/>
  <c r="X726" i="5"/>
  <c r="X727" i="5" l="1"/>
  <c r="Y726" i="5"/>
  <c r="X728" i="5" l="1"/>
  <c r="Y727" i="5"/>
  <c r="Y728" i="5" l="1"/>
  <c r="X729" i="5"/>
  <c r="X730" i="5" l="1"/>
  <c r="Y729" i="5"/>
  <c r="X731" i="5" l="1"/>
  <c r="Y730" i="5"/>
  <c r="Y731" i="5" l="1"/>
  <c r="X732" i="5"/>
  <c r="X733" i="5" l="1"/>
  <c r="Y732" i="5"/>
  <c r="X734" i="5" l="1"/>
  <c r="Y733" i="5"/>
  <c r="X735" i="5" l="1"/>
  <c r="Y734" i="5"/>
  <c r="Y735" i="5" l="1"/>
  <c r="X736" i="5"/>
  <c r="Y736" i="5" l="1"/>
  <c r="X737" i="5"/>
  <c r="X738" i="5" l="1"/>
  <c r="Y737" i="5"/>
  <c r="X739" i="5" l="1"/>
  <c r="Y738" i="5"/>
  <c r="Y739" i="5" l="1"/>
  <c r="X740" i="5"/>
  <c r="X741" i="5" l="1"/>
  <c r="Y740" i="5"/>
  <c r="X742" i="5" l="1"/>
  <c r="Y741" i="5"/>
  <c r="X743" i="5" l="1"/>
  <c r="Y742" i="5"/>
  <c r="Y743" i="5" l="1"/>
  <c r="X744" i="5"/>
  <c r="Y744" i="5" l="1"/>
  <c r="X745" i="5"/>
  <c r="Y745" i="5" l="1"/>
  <c r="X746" i="5"/>
  <c r="Y746" i="5" l="1"/>
  <c r="X747" i="5"/>
  <c r="Y747" i="5" l="1"/>
  <c r="X748" i="5"/>
  <c r="Y748" i="5" l="1"/>
  <c r="X749" i="5"/>
  <c r="X750" i="5" l="1"/>
  <c r="Y749" i="5"/>
  <c r="Y750" i="5" l="1"/>
  <c r="X751" i="5"/>
  <c r="X752" i="5" l="1"/>
  <c r="Y751" i="5"/>
  <c r="Y752" i="5" l="1"/>
  <c r="X753" i="5"/>
  <c r="X754" i="5" l="1"/>
  <c r="Y753" i="5"/>
  <c r="Y754" i="5" l="1"/>
  <c r="X755" i="5"/>
  <c r="Y755" i="5" l="1"/>
  <c r="X756" i="5"/>
  <c r="Y756" i="5" l="1"/>
  <c r="X757" i="5"/>
  <c r="X758" i="5" l="1"/>
  <c r="Y757" i="5"/>
  <c r="Y758" i="5" l="1"/>
  <c r="X759" i="5"/>
  <c r="Y759" i="5" l="1"/>
  <c r="X760" i="5"/>
  <c r="Y760" i="5" l="1"/>
  <c r="X761" i="5"/>
  <c r="Y761" i="5" l="1"/>
  <c r="X762" i="5"/>
  <c r="Y762" i="5" l="1"/>
  <c r="X763" i="5"/>
  <c r="X764" i="5" l="1"/>
  <c r="Y763" i="5"/>
  <c r="Y764" i="5" l="1"/>
  <c r="X765" i="5"/>
  <c r="Y765" i="5" l="1"/>
  <c r="X766" i="5"/>
  <c r="X767" i="5" l="1"/>
  <c r="Y766" i="5"/>
  <c r="X768" i="5" l="1"/>
  <c r="Y767" i="5"/>
  <c r="Y768" i="5" l="1"/>
  <c r="X769" i="5"/>
  <c r="Y769" i="5" l="1"/>
  <c r="X770" i="5"/>
  <c r="X771" i="5" l="1"/>
  <c r="Y770" i="5"/>
  <c r="Y771" i="5" l="1"/>
  <c r="X772" i="5"/>
  <c r="X773" i="5" l="1"/>
  <c r="Y772" i="5"/>
  <c r="Y773" i="5" l="1"/>
  <c r="X774" i="5"/>
  <c r="X775" i="5" l="1"/>
  <c r="Y774" i="5"/>
  <c r="Y775" i="5" l="1"/>
  <c r="X776" i="5"/>
  <c r="Y776" i="5" l="1"/>
  <c r="X777" i="5"/>
  <c r="Y777" i="5" l="1"/>
  <c r="X778" i="5"/>
  <c r="Y778" i="5" l="1"/>
  <c r="X779" i="5"/>
  <c r="Y779" i="5" l="1"/>
  <c r="X780" i="5"/>
  <c r="X781" i="5" l="1"/>
  <c r="Y780" i="5"/>
  <c r="Y781" i="5" l="1"/>
  <c r="X782" i="5"/>
  <c r="Y782" i="5" l="1"/>
  <c r="X783" i="5"/>
  <c r="X784" i="5" l="1"/>
  <c r="Y783" i="5"/>
  <c r="X785" i="5" l="1"/>
  <c r="Y784" i="5"/>
  <c r="Y785" i="5" l="1"/>
  <c r="X786" i="5"/>
  <c r="Y786" i="5" l="1"/>
  <c r="X787" i="5"/>
  <c r="Y787" i="5" l="1"/>
  <c r="X788" i="5"/>
  <c r="Y788" i="5" l="1"/>
  <c r="X789" i="5"/>
  <c r="Y789" i="5" l="1"/>
  <c r="X790" i="5"/>
  <c r="X791" i="5" l="1"/>
  <c r="Y790" i="5"/>
  <c r="Y791" i="5" l="1"/>
  <c r="X792" i="5"/>
  <c r="Y792" i="5" l="1"/>
  <c r="X793" i="5"/>
  <c r="Y793" i="5" l="1"/>
  <c r="X794" i="5"/>
  <c r="X795" i="5" l="1"/>
  <c r="Y794" i="5"/>
  <c r="Y795" i="5" l="1"/>
  <c r="X796" i="5"/>
  <c r="X797" i="5" l="1"/>
  <c r="Y796" i="5"/>
  <c r="Y797" i="5" l="1"/>
  <c r="X798" i="5"/>
  <c r="Y798" i="5" l="1"/>
  <c r="X799" i="5"/>
  <c r="Y799" i="5" l="1"/>
  <c r="X800" i="5"/>
  <c r="Y800" i="5" l="1"/>
  <c r="X801" i="5"/>
  <c r="X802" i="5" l="1"/>
  <c r="Y801" i="5"/>
  <c r="X803" i="5" l="1"/>
  <c r="Y802" i="5"/>
  <c r="Y803" i="5" l="1"/>
  <c r="X804" i="5"/>
  <c r="Y804" i="5" l="1"/>
  <c r="X805" i="5"/>
  <c r="Y805" i="5" l="1"/>
  <c r="X806" i="5"/>
  <c r="Y806" i="5" l="1"/>
  <c r="X807" i="5"/>
  <c r="Y807" i="5" l="1"/>
  <c r="X808" i="5"/>
  <c r="Y808" i="5" l="1"/>
  <c r="X809" i="5"/>
  <c r="X810" i="5" l="1"/>
  <c r="Y809" i="5"/>
  <c r="Y810" i="5" l="1"/>
  <c r="X811" i="5"/>
  <c r="X812" i="5" l="1"/>
  <c r="Y811" i="5"/>
  <c r="Y812" i="5" l="1"/>
  <c r="X813" i="5"/>
  <c r="Y813" i="5" l="1"/>
  <c r="X814" i="5"/>
  <c r="Y814" i="5" l="1"/>
  <c r="X815" i="5"/>
  <c r="X816" i="5" l="1"/>
  <c r="Y815" i="5"/>
  <c r="X817" i="5" l="1"/>
  <c r="Y816" i="5"/>
  <c r="Y817" i="5" l="1"/>
  <c r="X818" i="5"/>
  <c r="Y818" i="5" l="1"/>
  <c r="X819" i="5"/>
  <c r="Y819" i="5" l="1"/>
  <c r="X820" i="5"/>
  <c r="Y820" i="5" l="1"/>
  <c r="X821" i="5"/>
  <c r="Y821" i="5" l="1"/>
  <c r="X822" i="5"/>
  <c r="Y822" i="5" l="1"/>
  <c r="X823" i="5"/>
  <c r="Y823" i="5" l="1"/>
  <c r="X824" i="5"/>
  <c r="Y824" i="5" l="1"/>
  <c r="X825" i="5"/>
  <c r="Y825" i="5" l="1"/>
  <c r="X826" i="5"/>
  <c r="Y826" i="5" l="1"/>
  <c r="X827" i="5"/>
  <c r="Y827" i="5" l="1"/>
  <c r="X828" i="5"/>
  <c r="Y828" i="5" l="1"/>
  <c r="X829" i="5"/>
  <c r="X830" i="5" l="1"/>
  <c r="Y829" i="5"/>
  <c r="X831" i="5" l="1"/>
  <c r="Y830" i="5"/>
  <c r="Y831" i="5" l="1"/>
  <c r="X832" i="5"/>
  <c r="Y832" i="5" l="1"/>
  <c r="X833" i="5"/>
  <c r="Y833" i="5" l="1"/>
  <c r="X834" i="5"/>
  <c r="Y834" i="5" l="1"/>
  <c r="X835" i="5"/>
  <c r="X836" i="5" l="1"/>
  <c r="Y835" i="5"/>
  <c r="Y836" i="5" l="1"/>
  <c r="X837" i="5"/>
  <c r="Y837" i="5" l="1"/>
  <c r="X838" i="5"/>
  <c r="Y838" i="5" l="1"/>
  <c r="X839" i="5"/>
  <c r="Y839" i="5" l="1"/>
  <c r="X840" i="5"/>
  <c r="Y840" i="5" l="1"/>
  <c r="X841" i="5"/>
  <c r="X842" i="5" l="1"/>
  <c r="Y841" i="5"/>
  <c r="Y842" i="5" l="1"/>
  <c r="X843" i="5"/>
  <c r="X844" i="5" l="1"/>
  <c r="Y843" i="5"/>
  <c r="Y844" i="5" l="1"/>
  <c r="X845" i="5"/>
  <c r="Y845" i="5" l="1"/>
  <c r="X846" i="5"/>
  <c r="Y846" i="5" l="1"/>
  <c r="X847" i="5"/>
  <c r="Y847" i="5" l="1"/>
  <c r="X848" i="5"/>
  <c r="Y848" i="5" l="1"/>
  <c r="X849" i="5"/>
  <c r="X850" i="5" l="1"/>
  <c r="Y849" i="5"/>
  <c r="Y850" i="5" l="1"/>
  <c r="X851" i="5"/>
  <c r="Y851" i="5" l="1"/>
  <c r="X852" i="5"/>
  <c r="Y852" i="5" l="1"/>
  <c r="X853" i="5"/>
  <c r="Y853" i="5" l="1"/>
  <c r="X854" i="5"/>
  <c r="Y854" i="5" l="1"/>
  <c r="X855" i="5"/>
  <c r="X856" i="5" l="1"/>
  <c r="Y855" i="5"/>
  <c r="X857" i="5" l="1"/>
  <c r="Y856" i="5"/>
  <c r="X858" i="5" l="1"/>
  <c r="Y857" i="5"/>
  <c r="Y858" i="5" l="1"/>
  <c r="X859" i="5"/>
  <c r="Y859" i="5" l="1"/>
  <c r="X860" i="5"/>
  <c r="X861" i="5" l="1"/>
  <c r="Y860" i="5"/>
  <c r="X862" i="5" l="1"/>
  <c r="Y861" i="5"/>
  <c r="Y862" i="5" l="1"/>
  <c r="X863" i="5"/>
  <c r="Y863" i="5" l="1"/>
  <c r="X864" i="5"/>
  <c r="Y864" i="5" l="1"/>
  <c r="X865" i="5"/>
  <c r="Y865" i="5" l="1"/>
  <c r="X866" i="5"/>
  <c r="X867" i="5" l="1"/>
  <c r="Y866" i="5"/>
  <c r="X868" i="5" l="1"/>
  <c r="Y867" i="5"/>
  <c r="X869" i="5" l="1"/>
  <c r="Y868" i="5"/>
  <c r="Y869" i="5" l="1"/>
  <c r="X870" i="5"/>
  <c r="Y870" i="5" l="1"/>
  <c r="X871" i="5"/>
  <c r="Y871" i="5" l="1"/>
  <c r="X872" i="5"/>
  <c r="Y872" i="5" l="1"/>
  <c r="X873" i="5"/>
  <c r="Y873" i="5" l="1"/>
  <c r="X874" i="5"/>
  <c r="X875" i="5" l="1"/>
  <c r="Y874" i="5"/>
  <c r="Y875" i="5" l="1"/>
  <c r="X876" i="5"/>
  <c r="Y876" i="5" l="1"/>
  <c r="X877" i="5"/>
  <c r="Y877" i="5" l="1"/>
  <c r="X878" i="5"/>
  <c r="X879" i="5" l="1"/>
  <c r="Y878" i="5"/>
  <c r="Y879" i="5" l="1"/>
  <c r="X880" i="5"/>
  <c r="Y880" i="5" l="1"/>
  <c r="X881" i="5"/>
  <c r="Y881" i="5" l="1"/>
  <c r="X882" i="5"/>
  <c r="Y882" i="5" l="1"/>
  <c r="X883" i="5"/>
  <c r="Y883" i="5" l="1"/>
  <c r="X884" i="5"/>
  <c r="Y884" i="5" l="1"/>
  <c r="X885" i="5"/>
  <c r="X886" i="5" l="1"/>
  <c r="Y885" i="5"/>
  <c r="Y886" i="5" l="1"/>
  <c r="X887" i="5"/>
  <c r="Y887" i="5" l="1"/>
  <c r="X888" i="5"/>
  <c r="Y888" i="5" l="1"/>
  <c r="X889" i="5"/>
  <c r="Y889" i="5" l="1"/>
  <c r="X890" i="5"/>
  <c r="Y890" i="5" l="1"/>
  <c r="X891" i="5"/>
  <c r="Y891" i="5" l="1"/>
  <c r="X892" i="5"/>
  <c r="X893" i="5" l="1"/>
  <c r="Y892" i="5"/>
  <c r="X894" i="5" l="1"/>
  <c r="Y893" i="5"/>
  <c r="Y894" i="5" l="1"/>
  <c r="X895" i="5"/>
  <c r="Y895" i="5" l="1"/>
  <c r="X896" i="5"/>
  <c r="Y896" i="5" l="1"/>
  <c r="X897" i="5"/>
  <c r="Y897" i="5" l="1"/>
  <c r="X898" i="5"/>
  <c r="Y898" i="5" l="1"/>
  <c r="X899" i="5"/>
  <c r="X900" i="5" l="1"/>
  <c r="Y899" i="5"/>
  <c r="X901" i="5" l="1"/>
  <c r="Y900" i="5"/>
  <c r="Y901" i="5" l="1"/>
  <c r="X902" i="5"/>
  <c r="Y902" i="5" l="1"/>
  <c r="X903" i="5"/>
  <c r="Y903" i="5" l="1"/>
  <c r="X904" i="5"/>
  <c r="X905" i="5" l="1"/>
  <c r="Y904" i="5"/>
  <c r="X906" i="5" l="1"/>
  <c r="Y905" i="5"/>
  <c r="Y906" i="5" l="1"/>
  <c r="X907" i="5"/>
  <c r="Y907" i="5" l="1"/>
  <c r="X908" i="5"/>
  <c r="Y908" i="5" l="1"/>
  <c r="X909" i="5"/>
  <c r="Y909" i="5" l="1"/>
  <c r="X910" i="5"/>
  <c r="Y910" i="5" l="1"/>
  <c r="X911" i="5"/>
  <c r="Y911" i="5" l="1"/>
  <c r="X912" i="5"/>
  <c r="Y912" i="5" l="1"/>
  <c r="X913" i="5"/>
  <c r="Y913" i="5" l="1"/>
  <c r="X914" i="5"/>
  <c r="X915" i="5" l="1"/>
  <c r="Y914" i="5"/>
  <c r="Y915" i="5" l="1"/>
  <c r="X916" i="5"/>
  <c r="X917" i="5" l="1"/>
  <c r="Y916" i="5"/>
  <c r="Y917" i="5" l="1"/>
  <c r="X918" i="5"/>
  <c r="X919" i="5" l="1"/>
  <c r="Y918" i="5"/>
  <c r="Y919" i="5" l="1"/>
  <c r="X920" i="5"/>
  <c r="Y920" i="5" l="1"/>
  <c r="X921" i="5"/>
  <c r="Y921" i="5" l="1"/>
  <c r="X922" i="5"/>
  <c r="Y922" i="5" l="1"/>
  <c r="X923" i="5"/>
  <c r="Y923" i="5" l="1"/>
  <c r="X924" i="5"/>
  <c r="Y924" i="5" l="1"/>
  <c r="X925" i="5"/>
  <c r="Y925" i="5" l="1"/>
  <c r="X926" i="5"/>
  <c r="Y926" i="5" l="1"/>
  <c r="X927" i="5"/>
  <c r="X928" i="5" l="1"/>
  <c r="Y927" i="5"/>
  <c r="X929" i="5" l="1"/>
  <c r="Y928" i="5"/>
  <c r="X930" i="5" l="1"/>
  <c r="Y929" i="5"/>
  <c r="Y930" i="5" l="1"/>
  <c r="X931" i="5"/>
  <c r="Y931" i="5" l="1"/>
  <c r="X932" i="5"/>
  <c r="Y932" i="5" l="1"/>
  <c r="X933" i="5"/>
  <c r="Y933" i="5" l="1"/>
  <c r="X934" i="5"/>
  <c r="Y934" i="5" l="1"/>
  <c r="X935" i="5"/>
  <c r="Y935" i="5" l="1"/>
  <c r="X936" i="5"/>
  <c r="Y936" i="5" l="1"/>
  <c r="X937" i="5"/>
  <c r="Y937" i="5" l="1"/>
  <c r="X938" i="5"/>
  <c r="Y938" i="5" l="1"/>
  <c r="X939" i="5"/>
  <c r="Y939" i="5" l="1"/>
  <c r="X940" i="5"/>
  <c r="X941" i="5" l="1"/>
  <c r="Y940" i="5"/>
  <c r="Y941" i="5" l="1"/>
  <c r="X942" i="5"/>
  <c r="Y942" i="5" l="1"/>
  <c r="X943" i="5"/>
  <c r="Y943" i="5" l="1"/>
  <c r="X944" i="5"/>
  <c r="Y944" i="5" l="1"/>
  <c r="X945" i="5"/>
  <c r="Y945" i="5" l="1"/>
  <c r="X946" i="5"/>
  <c r="Y946" i="5" l="1"/>
  <c r="X947" i="5"/>
  <c r="Y947" i="5" l="1"/>
  <c r="X948" i="5"/>
  <c r="Y948" i="5" l="1"/>
  <c r="X949" i="5"/>
  <c r="Y949" i="5" l="1"/>
  <c r="X950" i="5"/>
  <c r="Y950" i="5" l="1"/>
  <c r="X951" i="5"/>
  <c r="Y951" i="5" l="1"/>
  <c r="X952" i="5"/>
  <c r="X953" i="5" l="1"/>
  <c r="Y952" i="5"/>
  <c r="X954" i="5" l="1"/>
  <c r="Y953" i="5"/>
  <c r="Y954" i="5" l="1"/>
  <c r="X955" i="5"/>
  <c r="X956" i="5" l="1"/>
  <c r="Y955" i="5"/>
  <c r="Y956" i="5" l="1"/>
  <c r="X957" i="5"/>
  <c r="Y957" i="5" l="1"/>
  <c r="X958" i="5"/>
  <c r="Y958" i="5" l="1"/>
  <c r="X959" i="5"/>
  <c r="Y959" i="5" l="1"/>
  <c r="X960" i="5"/>
  <c r="X961" i="5" l="1"/>
  <c r="Y960" i="5"/>
  <c r="Y961" i="5" l="1"/>
  <c r="X962" i="5"/>
  <c r="Y962" i="5" l="1"/>
  <c r="X963" i="5"/>
  <c r="X964" i="5" l="1"/>
  <c r="Y963" i="5"/>
  <c r="Y964" i="5" l="1"/>
  <c r="X965" i="5"/>
  <c r="X966" i="5" l="1"/>
  <c r="Y965" i="5"/>
  <c r="Y966" i="5" l="1"/>
  <c r="X967" i="5"/>
  <c r="Y967" i="5" l="1"/>
  <c r="X968" i="5"/>
  <c r="Y968" i="5" l="1"/>
  <c r="X969" i="5"/>
  <c r="Y969" i="5" l="1"/>
  <c r="X970" i="5"/>
  <c r="X971" i="5" l="1"/>
  <c r="Y970" i="5"/>
  <c r="X972" i="5" l="1"/>
  <c r="Y971" i="5"/>
  <c r="X973" i="5" l="1"/>
  <c r="Y972" i="5"/>
  <c r="Y973" i="5" l="1"/>
  <c r="X974" i="5"/>
  <c r="Y974" i="5" l="1"/>
  <c r="X975" i="5"/>
  <c r="Y975" i="5" l="1"/>
  <c r="X976" i="5"/>
  <c r="Y976" i="5" l="1"/>
  <c r="X977" i="5"/>
  <c r="Y977" i="5" l="1"/>
  <c r="X978" i="5"/>
  <c r="X979" i="5" l="1"/>
  <c r="Y978" i="5"/>
  <c r="Y979" i="5" l="1"/>
  <c r="X980" i="5"/>
  <c r="Y980" i="5" l="1"/>
  <c r="X981" i="5"/>
  <c r="Y981" i="5" l="1"/>
  <c r="X982" i="5"/>
  <c r="Y982" i="5" l="1"/>
  <c r="X983" i="5"/>
  <c r="X984" i="5" l="1"/>
  <c r="Y983" i="5"/>
  <c r="Y984" i="5" l="1"/>
  <c r="X985" i="5"/>
  <c r="X986" i="5" l="1"/>
  <c r="Y985" i="5"/>
  <c r="Y986" i="5" l="1"/>
  <c r="X987" i="5"/>
  <c r="X988" i="5" l="1"/>
  <c r="Y987" i="5"/>
  <c r="Y988" i="5" l="1"/>
  <c r="X989" i="5"/>
  <c r="X990" i="5" l="1"/>
  <c r="Y989" i="5"/>
  <c r="Y990" i="5" l="1"/>
  <c r="X991" i="5"/>
  <c r="Y991" i="5" l="1"/>
  <c r="X992" i="5"/>
  <c r="Y992" i="5" l="1"/>
  <c r="X993" i="5"/>
  <c r="X994" i="5" l="1"/>
  <c r="Y993" i="5"/>
  <c r="X995" i="5" l="1"/>
  <c r="Y994" i="5"/>
  <c r="Y995" i="5" l="1"/>
  <c r="X996" i="5"/>
  <c r="Y996" i="5" l="1"/>
  <c r="X997" i="5"/>
  <c r="Y997" i="5" l="1"/>
  <c r="X998" i="5"/>
  <c r="Y998" i="5" l="1"/>
  <c r="X999" i="5"/>
  <c r="Y999" i="5" l="1"/>
  <c r="X1000" i="5"/>
  <c r="Y1000" i="5" l="1"/>
  <c r="X1001" i="5"/>
  <c r="X1002" i="5" l="1"/>
  <c r="Y1001" i="5"/>
  <c r="Y1002" i="5" l="1"/>
  <c r="X1003" i="5"/>
  <c r="X1004" i="5" l="1"/>
  <c r="Y1003" i="5"/>
  <c r="Y1004" i="5" l="1"/>
  <c r="X1005" i="5"/>
  <c r="Y1005" i="5" l="1"/>
  <c r="X1006" i="5"/>
  <c r="Y1006" i="5" l="1"/>
  <c r="X1007" i="5"/>
  <c r="Y1007" i="5" l="1"/>
  <c r="X1008" i="5"/>
  <c r="X1009" i="5" l="1"/>
  <c r="Y1008" i="5"/>
  <c r="Y1009" i="5" l="1"/>
  <c r="X1010" i="5"/>
  <c r="Y1010" i="5" l="1"/>
  <c r="X1011" i="5"/>
  <c r="Y1011" i="5" l="1"/>
  <c r="X1012" i="5"/>
  <c r="Y1012" i="5" l="1"/>
  <c r="X1013" i="5"/>
  <c r="X1014" i="5" l="1"/>
  <c r="Y1013" i="5"/>
  <c r="Y1014" i="5" l="1"/>
  <c r="X1015" i="5"/>
  <c r="Y1015" i="5" l="1"/>
  <c r="X1016" i="5"/>
  <c r="Y1016" i="5" l="1"/>
  <c r="X1017" i="5"/>
  <c r="X1018" i="5" l="1"/>
  <c r="Y1017" i="5"/>
  <c r="X1019" i="5" l="1"/>
  <c r="Y1018" i="5"/>
  <c r="X1020" i="5" l="1"/>
  <c r="Y1019" i="5"/>
  <c r="Y1020" i="5" l="1"/>
  <c r="X1021" i="5"/>
  <c r="Y1021" i="5" l="1"/>
  <c r="X1022" i="5"/>
  <c r="Y1022" i="5" l="1"/>
  <c r="X1023" i="5"/>
  <c r="Y1023" i="5" l="1"/>
  <c r="X1024" i="5"/>
  <c r="X1025" i="5" l="1"/>
  <c r="Y1024" i="5"/>
  <c r="Y1025" i="5" l="1"/>
  <c r="X1026" i="5"/>
  <c r="Y1026" i="5" l="1"/>
  <c r="X1027" i="5"/>
  <c r="X1028" i="5" l="1"/>
  <c r="Y1027" i="5"/>
  <c r="X1029" i="5" l="1"/>
  <c r="Y1028" i="5"/>
  <c r="X1030" i="5" l="1"/>
  <c r="Y1029" i="5"/>
  <c r="Y1030" i="5" l="1"/>
  <c r="X1031" i="5"/>
  <c r="Y1031" i="5" l="1"/>
  <c r="X1032" i="5"/>
  <c r="Y1032" i="5" l="1"/>
  <c r="X1033" i="5"/>
  <c r="Y1033" i="5" l="1"/>
  <c r="X1034" i="5"/>
  <c r="Y1034" i="5" l="1"/>
  <c r="X1035" i="5"/>
  <c r="Y1035" i="5" l="1"/>
  <c r="X1036" i="5"/>
  <c r="X1037" i="5" l="1"/>
  <c r="Y1036" i="5"/>
  <c r="Y1037" i="5" l="1"/>
  <c r="X1038" i="5"/>
  <c r="X1039" i="5" l="1"/>
  <c r="Y1038" i="5"/>
  <c r="Y1039" i="5" l="1"/>
  <c r="X1040" i="5"/>
  <c r="Y1040" i="5" l="1"/>
  <c r="X1041" i="5"/>
  <c r="Y1041" i="5" l="1"/>
  <c r="X1042" i="5"/>
  <c r="X1043" i="5" l="1"/>
  <c r="Y1042" i="5"/>
  <c r="Y1043" i="5" l="1"/>
  <c r="X1044" i="5"/>
  <c r="X1045" i="5" l="1"/>
  <c r="Y1044" i="5"/>
  <c r="Y1045" i="5" l="1"/>
  <c r="X1046" i="5"/>
  <c r="X1047" i="5" l="1"/>
  <c r="Y1046" i="5"/>
  <c r="Y1047" i="5" l="1"/>
  <c r="X1048" i="5"/>
  <c r="Y1048" i="5" l="1"/>
  <c r="X1049" i="5"/>
  <c r="Y1049" i="5" l="1"/>
  <c r="X1050" i="5"/>
  <c r="Y1050" i="5" l="1"/>
  <c r="X1051" i="5"/>
  <c r="Y1051" i="5" l="1"/>
  <c r="X1052" i="5"/>
  <c r="Y1052" i="5" l="1"/>
  <c r="X1053" i="5"/>
  <c r="X1054" i="5" l="1"/>
  <c r="Y1053" i="5"/>
  <c r="X1055" i="5" l="1"/>
  <c r="Y1054" i="5"/>
  <c r="Y1055" i="5" l="1"/>
  <c r="X1056" i="5"/>
  <c r="Y1056" i="5" l="1"/>
  <c r="X1057" i="5"/>
  <c r="Y1057" i="5" l="1"/>
  <c r="X1058" i="5"/>
  <c r="Y1058" i="5" l="1"/>
  <c r="X1059" i="5"/>
  <c r="Y1059" i="5" l="1"/>
  <c r="X1060" i="5"/>
  <c r="Y1060" i="5" l="1"/>
  <c r="X1061" i="5"/>
  <c r="X1062" i="5" l="1"/>
  <c r="Y1061" i="5"/>
  <c r="X1063" i="5" l="1"/>
  <c r="Y1062" i="5"/>
  <c r="X1064" i="5" l="1"/>
  <c r="Y1063" i="5"/>
  <c r="Y1064" i="5" l="1"/>
  <c r="X1065" i="5"/>
  <c r="Y1065" i="5" l="1"/>
  <c r="X1066" i="5"/>
  <c r="Y1066" i="5" l="1"/>
  <c r="X1067" i="5"/>
  <c r="Y1067" i="5" l="1"/>
  <c r="X1068" i="5"/>
  <c r="X1069" i="5" l="1"/>
  <c r="Y1068" i="5"/>
  <c r="Y1069" i="5" l="1"/>
  <c r="X1070" i="5"/>
  <c r="Y1070" i="5" l="1"/>
  <c r="X1071" i="5"/>
  <c r="Y1071" i="5" l="1"/>
  <c r="X1072" i="5"/>
  <c r="X1073" i="5" l="1"/>
  <c r="Y1072" i="5"/>
  <c r="X1074" i="5" l="1"/>
  <c r="Y1073" i="5"/>
  <c r="Y1074" i="5" l="1"/>
  <c r="X1075" i="5"/>
  <c r="Y1075" i="5" l="1"/>
  <c r="X1076" i="5"/>
  <c r="Y1076" i="5" l="1"/>
  <c r="X1077" i="5"/>
  <c r="X1078" i="5" l="1"/>
  <c r="Y1077" i="5"/>
  <c r="X1079" i="5" l="1"/>
  <c r="Y1078" i="5"/>
  <c r="X1080" i="5" l="1"/>
  <c r="Y1079" i="5"/>
  <c r="Y1080" i="5" l="1"/>
  <c r="X1081" i="5"/>
  <c r="Y1081" i="5" l="1"/>
  <c r="X1082" i="5"/>
  <c r="Y1082" i="5" l="1"/>
  <c r="X1083" i="5"/>
  <c r="Y1083" i="5" l="1"/>
  <c r="X1084" i="5"/>
  <c r="Y1084" i="5" l="1"/>
  <c r="X1085" i="5"/>
  <c r="Y1085" i="5" l="1"/>
  <c r="X1086" i="5"/>
  <c r="Y1086" i="5" l="1"/>
  <c r="X1087" i="5"/>
  <c r="Y1087" i="5" l="1"/>
  <c r="X1088" i="5"/>
  <c r="X1089" i="5" l="1"/>
  <c r="Y1088" i="5"/>
  <c r="X1090" i="5" l="1"/>
  <c r="Y1089" i="5"/>
  <c r="Y1090" i="5" l="1"/>
  <c r="X1091" i="5"/>
  <c r="X1092" i="5" l="1"/>
  <c r="Y1091" i="5"/>
  <c r="Y1092" i="5" l="1"/>
  <c r="X1093" i="5"/>
  <c r="Y1093" i="5" l="1"/>
  <c r="X1094" i="5"/>
  <c r="Y1094" i="5" l="1"/>
  <c r="X1095" i="5"/>
  <c r="Y1095" i="5" l="1"/>
  <c r="X1096" i="5"/>
  <c r="Y1096" i="5" l="1"/>
  <c r="X1097" i="5"/>
  <c r="Y1097" i="5" l="1"/>
  <c r="X1098" i="5"/>
  <c r="Y1098" i="5" l="1"/>
  <c r="X1099" i="5"/>
  <c r="Y1099" i="5" l="1"/>
  <c r="X1100" i="5"/>
  <c r="X1101" i="5" l="1"/>
  <c r="Y1100" i="5"/>
  <c r="Y1101" i="5" l="1"/>
  <c r="X1102" i="5"/>
  <c r="Y1102" i="5" l="1"/>
  <c r="X1103" i="5"/>
  <c r="Y1103" i="5" l="1"/>
  <c r="X1104" i="5"/>
  <c r="Y1104" i="5" l="1"/>
  <c r="X1105" i="5"/>
  <c r="X1106" i="5" l="1"/>
  <c r="Y1105" i="5"/>
  <c r="Y1106" i="5" l="1"/>
  <c r="X1107" i="5"/>
  <c r="Y1107" i="5" l="1"/>
  <c r="X1108" i="5"/>
  <c r="Y1108" i="5" l="1"/>
  <c r="X1109" i="5"/>
  <c r="Y1109" i="5" l="1"/>
  <c r="X1110" i="5"/>
  <c r="X1111" i="5" l="1"/>
  <c r="Y1110" i="5"/>
  <c r="X1112" i="5" l="1"/>
  <c r="Y1111" i="5"/>
  <c r="Y1112" i="5" l="1"/>
  <c r="X1113" i="5"/>
  <c r="Y1113" i="5" l="1"/>
  <c r="X1114" i="5"/>
  <c r="Y1114" i="5" l="1"/>
  <c r="X1115" i="5"/>
  <c r="X1116" i="5" l="1"/>
  <c r="Y1115" i="5"/>
  <c r="X1117" i="5" l="1"/>
  <c r="Y1116" i="5"/>
  <c r="X1118" i="5" l="1"/>
  <c r="Y1117" i="5"/>
  <c r="Y1118" i="5" l="1"/>
  <c r="X1119" i="5"/>
  <c r="Y1119" i="5" l="1"/>
  <c r="X1120" i="5"/>
  <c r="Y1120" i="5" l="1"/>
  <c r="X1121" i="5"/>
  <c r="X1122" i="5" l="1"/>
  <c r="Y1121" i="5"/>
  <c r="Y1122" i="5" l="1"/>
  <c r="X1123" i="5"/>
  <c r="Y1123" i="5" l="1"/>
  <c r="X1124" i="5"/>
  <c r="Y1124" i="5" l="1"/>
  <c r="X1125" i="5"/>
  <c r="X1126" i="5" l="1"/>
  <c r="Y1125" i="5"/>
  <c r="X1127" i="5" l="1"/>
  <c r="Y1126" i="5"/>
  <c r="Y1127" i="5" l="1"/>
  <c r="X1128" i="5"/>
  <c r="Y1128" i="5" l="1"/>
  <c r="X1129" i="5"/>
  <c r="Y1129" i="5" l="1"/>
  <c r="X1130" i="5"/>
  <c r="Y1130" i="5" l="1"/>
  <c r="X1131" i="5"/>
  <c r="X1132" i="5" l="1"/>
  <c r="Y1131" i="5"/>
  <c r="Y1132" i="5" l="1"/>
  <c r="X1133" i="5"/>
  <c r="Y1133" i="5" l="1"/>
  <c r="X1134" i="5"/>
  <c r="Y1134" i="5" l="1"/>
  <c r="X1135" i="5"/>
  <c r="X1136" i="5" l="1"/>
  <c r="Y1135" i="5"/>
  <c r="Y1136" i="5" l="1"/>
  <c r="X1137" i="5"/>
  <c r="Y1137" i="5" l="1"/>
  <c r="X1138" i="5"/>
  <c r="Y1138" i="5" l="1"/>
  <c r="X1139" i="5"/>
  <c r="Y1139" i="5" l="1"/>
  <c r="X1140" i="5"/>
  <c r="X1141" i="5" l="1"/>
  <c r="Y1140" i="5"/>
  <c r="Y1141" i="5" l="1"/>
  <c r="X1142" i="5"/>
  <c r="X1143" i="5" l="1"/>
  <c r="Y1142" i="5"/>
  <c r="Y1143" i="5" l="1"/>
  <c r="X1144" i="5"/>
  <c r="Y1144" i="5" l="1"/>
  <c r="X1145" i="5"/>
  <c r="X1146" i="5" l="1"/>
  <c r="Y1145" i="5"/>
  <c r="Y1146" i="5" l="1"/>
  <c r="X1147" i="5"/>
  <c r="X1148" i="5" l="1"/>
  <c r="Y1147" i="5"/>
  <c r="X1149" i="5" l="1"/>
  <c r="Y1148" i="5"/>
  <c r="Y1149" i="5" l="1"/>
  <c r="X1150" i="5"/>
  <c r="Y1150" i="5" l="1"/>
  <c r="X1151" i="5"/>
  <c r="Y1151" i="5" l="1"/>
  <c r="X1152" i="5"/>
  <c r="X1153" i="5" l="1"/>
  <c r="Y1152" i="5"/>
  <c r="Y1153" i="5" l="1"/>
  <c r="X1154" i="5"/>
  <c r="X1155" i="5" l="1"/>
  <c r="Y1154" i="5"/>
  <c r="X1156" i="5" l="1"/>
  <c r="Y1155" i="5"/>
  <c r="Y1156" i="5" l="1"/>
  <c r="X1157" i="5"/>
  <c r="Y1157" i="5" l="1"/>
  <c r="X1158" i="5"/>
  <c r="X1159" i="5" l="1"/>
  <c r="Y1158" i="5"/>
  <c r="Y1159" i="5" l="1"/>
  <c r="X1160" i="5"/>
  <c r="Y1160" i="5" l="1"/>
  <c r="X1161" i="5"/>
  <c r="Y1161" i="5" l="1"/>
  <c r="X1162" i="5"/>
  <c r="Y1162" i="5" l="1"/>
  <c r="X1163" i="5"/>
  <c r="X1164" i="5" l="1"/>
  <c r="Y1163" i="5"/>
  <c r="Y1164" i="5" l="1"/>
  <c r="X1165" i="5"/>
  <c r="X1166" i="5" l="1"/>
  <c r="Y1165" i="5"/>
  <c r="X1167" i="5" l="1"/>
  <c r="Y1166" i="5"/>
  <c r="Y1167" i="5" l="1"/>
  <c r="X1168" i="5"/>
  <c r="Y1168" i="5" l="1"/>
  <c r="X1169" i="5"/>
  <c r="Y1169" i="5" l="1"/>
  <c r="X1170" i="5"/>
  <c r="X1171" i="5" l="1"/>
  <c r="Y1170" i="5"/>
  <c r="Y1171" i="5" l="1"/>
  <c r="X1172" i="5"/>
  <c r="Y1172" i="5" l="1"/>
  <c r="X1173" i="5"/>
  <c r="X1174" i="5" l="1"/>
  <c r="Y1173" i="5"/>
  <c r="Y1174" i="5" l="1"/>
  <c r="X1175" i="5"/>
  <c r="Y1175" i="5" l="1"/>
  <c r="X1176" i="5"/>
  <c r="Y1176" i="5" l="1"/>
  <c r="X1177" i="5"/>
  <c r="Y1177" i="5" l="1"/>
  <c r="X1178" i="5"/>
  <c r="X1179" i="5" l="1"/>
  <c r="Y1178" i="5"/>
  <c r="Y1179" i="5" l="1"/>
  <c r="X1180" i="5"/>
  <c r="Y1180" i="5" l="1"/>
  <c r="X1181" i="5"/>
  <c r="Y1181" i="5" l="1"/>
  <c r="X1182" i="5"/>
  <c r="Y1182" i="5" l="1"/>
  <c r="X1183" i="5"/>
  <c r="Y1183" i="5" l="1"/>
  <c r="X1184" i="5"/>
  <c r="X1185" i="5" l="1"/>
  <c r="Y1184" i="5"/>
  <c r="Y1185" i="5" l="1"/>
  <c r="X1186" i="5"/>
  <c r="Y1186" i="5" l="1"/>
  <c r="X1187" i="5"/>
  <c r="Y1187" i="5" l="1"/>
  <c r="X1188" i="5"/>
  <c r="X1189" i="5" l="1"/>
  <c r="Y1188" i="5"/>
  <c r="X1190" i="5" l="1"/>
  <c r="Y1189" i="5"/>
  <c r="Y1190" i="5" l="1"/>
  <c r="X1191" i="5"/>
  <c r="Y1191" i="5" l="1"/>
  <c r="X1192" i="5"/>
  <c r="X1193" i="5" l="1"/>
  <c r="Y1192" i="5"/>
  <c r="X1194" i="5" l="1"/>
  <c r="Y1193" i="5"/>
  <c r="Y1194" i="5" l="1"/>
  <c r="X1195" i="5"/>
  <c r="Y1195" i="5" l="1"/>
  <c r="X1196" i="5"/>
  <c r="Y1196" i="5" l="1"/>
  <c r="X1197" i="5"/>
  <c r="Y1197" i="5" l="1"/>
  <c r="X1198" i="5"/>
  <c r="Y1198" i="5" l="1"/>
  <c r="X1199" i="5"/>
  <c r="X1200" i="5" l="1"/>
  <c r="Y1199" i="5"/>
  <c r="Y1200" i="5" l="1"/>
  <c r="X1201" i="5"/>
  <c r="Y1201" i="5" l="1"/>
  <c r="X1202" i="5"/>
  <c r="Y1202" i="5" l="1"/>
  <c r="X1203" i="5"/>
  <c r="Y1203" i="5" l="1"/>
  <c r="X1204" i="5"/>
  <c r="X1205" i="5" l="1"/>
  <c r="Y1204" i="5"/>
  <c r="Y1205" i="5" l="1"/>
  <c r="X1206" i="5"/>
  <c r="Y1206" i="5" l="1"/>
  <c r="X1207" i="5"/>
  <c r="Y1207" i="5" l="1"/>
  <c r="X1208" i="5"/>
  <c r="Y1208" i="5" l="1"/>
  <c r="X1209" i="5"/>
  <c r="Y1209" i="5" l="1"/>
  <c r="X1210" i="5"/>
  <c r="Y1210" i="5" l="1"/>
  <c r="X1211" i="5"/>
  <c r="Y1211" i="5" l="1"/>
  <c r="X1212" i="5"/>
  <c r="Y1212" i="5" l="1"/>
  <c r="X1213" i="5"/>
  <c r="X1214" i="5" l="1"/>
  <c r="Y1213" i="5"/>
  <c r="Y1214" i="5" l="1"/>
  <c r="X1215" i="5"/>
  <c r="Y1215" i="5" l="1"/>
  <c r="X1216" i="5"/>
  <c r="Y1216" i="5" l="1"/>
  <c r="X1217" i="5"/>
  <c r="X1218" i="5" l="1"/>
  <c r="Y1217" i="5"/>
  <c r="X1219" i="5" l="1"/>
  <c r="Y1218" i="5"/>
  <c r="Y1219" i="5" l="1"/>
  <c r="X1220" i="5"/>
  <c r="Y1220" i="5" l="1"/>
  <c r="X1221" i="5"/>
  <c r="Y1221" i="5" l="1"/>
  <c r="X1222" i="5"/>
  <c r="X1223" i="5" l="1"/>
  <c r="Y1222" i="5"/>
  <c r="Y1223" i="5" l="1"/>
  <c r="X1224" i="5"/>
  <c r="Y1224" i="5" l="1"/>
  <c r="X1225" i="5"/>
  <c r="Y1225" i="5" l="1"/>
  <c r="X1226" i="5"/>
  <c r="X1227" i="5" l="1"/>
  <c r="Y1226" i="5"/>
  <c r="Y1227" i="5" l="1"/>
  <c r="X1228" i="5"/>
  <c r="X1229" i="5" l="1"/>
  <c r="Y1228" i="5"/>
  <c r="Y1229" i="5" l="1"/>
  <c r="X1230" i="5"/>
  <c r="Y1230" i="5" l="1"/>
  <c r="X1231" i="5"/>
  <c r="Y1231" i="5" l="1"/>
  <c r="X1232" i="5"/>
  <c r="Y1232" i="5" l="1"/>
  <c r="X1233" i="5"/>
  <c r="X1234" i="5" l="1"/>
  <c r="Y1233" i="5"/>
  <c r="Y1234" i="5" l="1"/>
  <c r="X1235" i="5"/>
  <c r="Y1235" i="5" l="1"/>
  <c r="X1236" i="5"/>
  <c r="Y1236" i="5" l="1"/>
  <c r="X1237" i="5"/>
  <c r="X1238" i="5" l="1"/>
  <c r="Y1237" i="5"/>
  <c r="Y1238" i="5" l="1"/>
  <c r="X1239" i="5"/>
  <c r="Y1239" i="5" l="1"/>
  <c r="X1240" i="5"/>
  <c r="Y1240" i="5" l="1"/>
  <c r="X1241" i="5"/>
  <c r="X1242" i="5" l="1"/>
  <c r="Y1241" i="5"/>
  <c r="Y1242" i="5" l="1"/>
  <c r="X1243" i="5"/>
  <c r="X1244" i="5" l="1"/>
  <c r="Y1243" i="5"/>
  <c r="Y1244" i="5" l="1"/>
  <c r="X1245" i="5"/>
  <c r="Y1245" i="5" l="1"/>
  <c r="X1246" i="5"/>
  <c r="X1247" i="5" l="1"/>
  <c r="Y1246" i="5"/>
  <c r="X1248" i="5" l="1"/>
  <c r="Y1247" i="5"/>
  <c r="X1249" i="5" l="1"/>
  <c r="Y1248" i="5"/>
  <c r="Y1249" i="5" l="1"/>
  <c r="X1250" i="5"/>
  <c r="X1251" i="5" l="1"/>
  <c r="Y1250" i="5"/>
  <c r="Y1251" i="5" l="1"/>
  <c r="X1252" i="5"/>
  <c r="X1253" i="5" l="1"/>
  <c r="Y1252" i="5"/>
  <c r="X1254" i="5" l="1"/>
  <c r="Y1253" i="5"/>
  <c r="Y1254" i="5" l="1"/>
  <c r="X1255" i="5"/>
  <c r="Y1255" i="5" l="1"/>
  <c r="X1256" i="5"/>
  <c r="Y1256" i="5" l="1"/>
  <c r="X1257" i="5"/>
  <c r="Y1257" i="5" l="1"/>
  <c r="X1258" i="5"/>
  <c r="Y1258" i="5" l="1"/>
  <c r="X1259" i="5"/>
  <c r="X1260" i="5" l="1"/>
  <c r="Y1259" i="5"/>
  <c r="Y1260" i="5" l="1"/>
  <c r="X1261" i="5"/>
  <c r="Y1261" i="5" l="1"/>
  <c r="X1262" i="5"/>
  <c r="X1263" i="5" l="1"/>
  <c r="Y1262" i="5"/>
  <c r="Y1263" i="5" l="1"/>
  <c r="X1264" i="5"/>
  <c r="Y1264" i="5" l="1"/>
  <c r="X1265" i="5"/>
  <c r="Y1265" i="5" l="1"/>
  <c r="X1266" i="5"/>
  <c r="Y1266" i="5" l="1"/>
  <c r="X1267" i="5"/>
  <c r="Y1267" i="5" l="1"/>
  <c r="X1268" i="5"/>
  <c r="Y1268" i="5" l="1"/>
  <c r="X1269" i="5"/>
  <c r="Y1269" i="5" l="1"/>
  <c r="X1270" i="5"/>
  <c r="X1271" i="5" l="1"/>
  <c r="Y1270" i="5"/>
  <c r="Y1271" i="5" l="1"/>
  <c r="X1272" i="5"/>
  <c r="X1273" i="5" l="1"/>
  <c r="Y1272" i="5"/>
  <c r="X1274" i="5" l="1"/>
  <c r="Y1273" i="5"/>
  <c r="Y1274" i="5" l="1"/>
  <c r="X1275" i="5"/>
  <c r="Y1275" i="5" l="1"/>
  <c r="X1276" i="5"/>
  <c r="Y1276" i="5" l="1"/>
  <c r="X1277" i="5"/>
  <c r="Y1277" i="5" l="1"/>
  <c r="X1278" i="5"/>
  <c r="Y1278" i="5" l="1"/>
  <c r="X1279" i="5"/>
  <c r="X1280" i="5" l="1"/>
  <c r="Y1279" i="5"/>
  <c r="Y1280" i="5" l="1"/>
  <c r="X1281" i="5"/>
  <c r="X1282" i="5" l="1"/>
  <c r="Y1281" i="5"/>
  <c r="X1283" i="5" l="1"/>
  <c r="Y1282" i="5"/>
  <c r="Y1283" i="5" l="1"/>
  <c r="X1284" i="5"/>
  <c r="Y1284" i="5" l="1"/>
  <c r="X1285" i="5"/>
  <c r="X1286" i="5" l="1"/>
  <c r="Y1285" i="5"/>
  <c r="X1287" i="5" l="1"/>
  <c r="Y1286" i="5"/>
  <c r="Y1287" i="5" l="1"/>
  <c r="X1288" i="5"/>
  <c r="Y1288" i="5" l="1"/>
  <c r="X1289" i="5"/>
  <c r="X1290" i="5" l="1"/>
  <c r="Y1289" i="5"/>
  <c r="Y1290" i="5" l="1"/>
  <c r="X1291" i="5"/>
  <c r="Y1291" i="5" l="1"/>
  <c r="X1292" i="5"/>
  <c r="X1293" i="5" l="1"/>
  <c r="Y1292" i="5"/>
  <c r="Y1293" i="5" l="1"/>
  <c r="X1294" i="5"/>
  <c r="X1295" i="5" l="1"/>
  <c r="Y1294" i="5"/>
  <c r="X1296" i="5" l="1"/>
  <c r="Y1295" i="5"/>
  <c r="X1297" i="5" l="1"/>
  <c r="Y1296" i="5"/>
  <c r="Y1297" i="5" l="1"/>
  <c r="X1298" i="5"/>
  <c r="X1299" i="5" l="1"/>
  <c r="Y1298" i="5"/>
  <c r="X1300" i="5" l="1"/>
  <c r="Y1299" i="5"/>
  <c r="X1301" i="5" l="1"/>
  <c r="Y1300" i="5"/>
  <c r="X1302" i="5" l="1"/>
  <c r="Y1301" i="5"/>
  <c r="X1303" i="5" l="1"/>
  <c r="Y1302" i="5"/>
  <c r="Y1303" i="5" l="1"/>
  <c r="X1304" i="5"/>
  <c r="X1305" i="5" l="1"/>
  <c r="Y1304" i="5"/>
  <c r="X1306" i="5" l="1"/>
  <c r="Y1305" i="5"/>
  <c r="Y1306" i="5" l="1"/>
  <c r="X1307" i="5"/>
  <c r="Y1307" i="5" l="1"/>
  <c r="X1308" i="5"/>
  <c r="X1309" i="5" l="1"/>
  <c r="Y1308" i="5"/>
  <c r="Y1309" i="5" l="1"/>
  <c r="X1310" i="5"/>
  <c r="X1311" i="5" l="1"/>
  <c r="Y1310" i="5"/>
  <c r="Y1311" i="5" l="1"/>
  <c r="X1312" i="5"/>
  <c r="X1313" i="5" l="1"/>
  <c r="Y1312" i="5"/>
  <c r="Y1313" i="5" l="1"/>
  <c r="X1314" i="5"/>
  <c r="Y1314" i="5" l="1"/>
  <c r="X1315" i="5"/>
  <c r="X1316" i="5" l="1"/>
  <c r="Y1315" i="5"/>
  <c r="Y1316" i="5" l="1"/>
  <c r="X1317" i="5"/>
  <c r="Y1317" i="5" l="1"/>
  <c r="X1318" i="5"/>
  <c r="Y1318" i="5" l="1"/>
  <c r="X1319" i="5"/>
  <c r="Y1319" i="5" l="1"/>
  <c r="X1320" i="5"/>
  <c r="Y1320" i="5" l="1"/>
  <c r="X1321" i="5"/>
  <c r="Y1321" i="5" l="1"/>
  <c r="X1322" i="5"/>
  <c r="Y1322" i="5" l="1"/>
  <c r="X1323" i="5"/>
  <c r="Y1323" i="5" l="1"/>
  <c r="X1324" i="5"/>
  <c r="X1325" i="5" l="1"/>
  <c r="Y1324" i="5"/>
  <c r="X1326" i="5" l="1"/>
  <c r="Y1325" i="5"/>
  <c r="X1327" i="5" l="1"/>
  <c r="Y1326" i="5"/>
  <c r="Y1327" i="5" l="1"/>
  <c r="X1328" i="5"/>
  <c r="X1329" i="5" l="1"/>
  <c r="Y1328" i="5"/>
  <c r="X1330" i="5" l="1"/>
  <c r="Y1329" i="5"/>
  <c r="X1331" i="5" l="1"/>
  <c r="Y1330" i="5"/>
  <c r="X1332" i="5" l="1"/>
  <c r="Y1331" i="5"/>
  <c r="Y1332" i="5" l="1"/>
  <c r="X1333" i="5"/>
  <c r="Y1333" i="5" l="1"/>
  <c r="X1334" i="5"/>
  <c r="Y1334" i="5" l="1"/>
  <c r="X1335" i="5"/>
  <c r="Y1335" i="5" l="1"/>
  <c r="X1336" i="5"/>
  <c r="Y1336" i="5" l="1"/>
  <c r="X1337" i="5"/>
  <c r="Y1337" i="5" l="1"/>
  <c r="X1338" i="5"/>
  <c r="Y1338" i="5" l="1"/>
  <c r="X1339" i="5"/>
  <c r="X1340" i="5" l="1"/>
  <c r="Y1339" i="5"/>
  <c r="Y1340" i="5" l="1"/>
  <c r="X1341" i="5"/>
  <c r="Y1341" i="5" l="1"/>
  <c r="X1342" i="5"/>
  <c r="X1343" i="5" l="1"/>
  <c r="Y1342" i="5"/>
  <c r="X1344" i="5" l="1"/>
  <c r="Y1343" i="5"/>
  <c r="Y1344" i="5" l="1"/>
  <c r="X1345" i="5"/>
  <c r="Y1345" i="5" l="1"/>
  <c r="X1346" i="5"/>
  <c r="Y1346" i="5" l="1"/>
  <c r="X1347" i="5"/>
  <c r="Y1347" i="5" l="1"/>
  <c r="X1348" i="5"/>
  <c r="X1349" i="5" l="1"/>
  <c r="Y1348" i="5"/>
  <c r="X1350" i="5" l="1"/>
  <c r="Y1349" i="5"/>
  <c r="X1351" i="5" l="1"/>
  <c r="Y1350" i="5"/>
  <c r="Y1351" i="5" l="1"/>
  <c r="X1352" i="5"/>
  <c r="Y1352" i="5" l="1"/>
  <c r="X1353" i="5"/>
  <c r="Y1353" i="5" l="1"/>
  <c r="X1354" i="5"/>
  <c r="Y1354" i="5" l="1"/>
  <c r="X1355" i="5"/>
  <c r="Y1355" i="5" l="1"/>
  <c r="X1356" i="5"/>
  <c r="Y1356" i="5" l="1"/>
  <c r="X1357" i="5"/>
  <c r="X1358" i="5" l="1"/>
  <c r="Y1357" i="5"/>
  <c r="Y1358" i="5" l="1"/>
  <c r="X1359" i="5"/>
  <c r="X1360" i="5" l="1"/>
  <c r="Y1359" i="5"/>
  <c r="Y1360" i="5" l="1"/>
  <c r="X1361" i="5"/>
  <c r="X1362" i="5" l="1"/>
  <c r="Y1361" i="5"/>
  <c r="X1363" i="5" l="1"/>
  <c r="Y1362" i="5"/>
  <c r="Y1363" i="5" l="1"/>
  <c r="X1364" i="5"/>
  <c r="Y1364" i="5" l="1"/>
  <c r="X1365" i="5"/>
  <c r="Y1365" i="5" l="1"/>
  <c r="X1366" i="5"/>
  <c r="X1367" i="5" l="1"/>
  <c r="Y1366" i="5"/>
  <c r="Y1367" i="5" l="1"/>
  <c r="X1368" i="5"/>
  <c r="Y1368" i="5" l="1"/>
  <c r="X1369" i="5"/>
  <c r="Y1369" i="5" l="1"/>
  <c r="X1370" i="5"/>
  <c r="Y1370" i="5" l="1"/>
  <c r="X1371" i="5"/>
  <c r="Y1371" i="5" l="1"/>
  <c r="X1372" i="5"/>
  <c r="Y1372" i="5" l="1"/>
  <c r="X1373" i="5"/>
  <c r="Y1373" i="5" l="1"/>
  <c r="X1374" i="5"/>
  <c r="X1375" i="5" l="1"/>
  <c r="Y1374" i="5"/>
  <c r="X1376" i="5" l="1"/>
  <c r="Y1375" i="5"/>
  <c r="Y1376" i="5" l="1"/>
  <c r="X1377" i="5"/>
  <c r="Y1377" i="5" l="1"/>
  <c r="X1378" i="5"/>
  <c r="Y1378" i="5" l="1"/>
  <c r="X1379" i="5"/>
  <c r="Y1379" i="5" l="1"/>
  <c r="X1380" i="5"/>
  <c r="Y1380" i="5" l="1"/>
  <c r="X1381" i="5"/>
  <c r="X1382" i="5" l="1"/>
  <c r="Y1381" i="5"/>
  <c r="Y1382" i="5" l="1"/>
  <c r="X1383" i="5"/>
  <c r="Y1383" i="5" l="1"/>
  <c r="X1384" i="5"/>
  <c r="Y1384" i="5" l="1"/>
  <c r="X1385" i="5"/>
  <c r="X1386" i="5" l="1"/>
  <c r="Y1385" i="5"/>
  <c r="X1387" i="5" l="1"/>
  <c r="Y1386" i="5"/>
  <c r="X1388" i="5" l="1"/>
  <c r="Y1387" i="5"/>
  <c r="Y1388" i="5" l="1"/>
  <c r="X1389" i="5"/>
  <c r="Y1389" i="5" l="1"/>
  <c r="X1390" i="5"/>
  <c r="X1391" i="5" l="1"/>
  <c r="Y1390" i="5"/>
  <c r="Y1391" i="5" l="1"/>
  <c r="X1392" i="5"/>
  <c r="Y1392" i="5" l="1"/>
  <c r="X1393" i="5"/>
  <c r="Y1393" i="5" l="1"/>
  <c r="X1394" i="5"/>
  <c r="X1395" i="5" l="1"/>
  <c r="Y1394" i="5"/>
  <c r="Y1395" i="5" l="1"/>
  <c r="X1396" i="5"/>
  <c r="X1397" i="5" l="1"/>
  <c r="Y1396" i="5"/>
  <c r="Y1397" i="5" l="1"/>
  <c r="X1398" i="5"/>
  <c r="X1399" i="5" l="1"/>
  <c r="Y1398" i="5"/>
  <c r="Y1399" i="5" l="1"/>
  <c r="X1400" i="5"/>
  <c r="Y1400" i="5" l="1"/>
  <c r="X1401" i="5"/>
  <c r="Y1401" i="5" l="1"/>
  <c r="X1402" i="5"/>
  <c r="Y1402" i="5" l="1"/>
  <c r="X1403" i="5"/>
  <c r="X1404" i="5" l="1"/>
  <c r="Y1403" i="5"/>
  <c r="X1405" i="5" l="1"/>
  <c r="Y1404" i="5"/>
  <c r="Y1405" i="5" l="1"/>
  <c r="X1406" i="5"/>
  <c r="X1407" i="5" l="1"/>
  <c r="Y1406" i="5"/>
  <c r="Y1407" i="5" l="1"/>
  <c r="X1408" i="5"/>
  <c r="Y1408" i="5" l="1"/>
  <c r="X1409" i="5"/>
  <c r="Y1409" i="5" l="1"/>
  <c r="X1410" i="5"/>
  <c r="Y1410" i="5" l="1"/>
  <c r="X1411" i="5"/>
  <c r="Y1411" i="5" l="1"/>
  <c r="X1412" i="5"/>
  <c r="Y1412" i="5" l="1"/>
  <c r="X1413" i="5"/>
  <c r="Y1413" i="5" l="1"/>
  <c r="X1414" i="5"/>
  <c r="X1415" i="5" l="1"/>
  <c r="Y1414" i="5"/>
  <c r="Y1415" i="5" l="1"/>
  <c r="X1416" i="5"/>
  <c r="Y1416" i="5" l="1"/>
  <c r="X1417" i="5"/>
  <c r="X1418" i="5" l="1"/>
  <c r="Y1417" i="5"/>
  <c r="X1419" i="5" l="1"/>
  <c r="Y1418" i="5"/>
  <c r="X1420" i="5" l="1"/>
  <c r="Y1419" i="5"/>
  <c r="X1421" i="5" l="1"/>
  <c r="Y1420" i="5"/>
  <c r="Y1421" i="5" l="1"/>
  <c r="X1422" i="5"/>
  <c r="Y1422" i="5" l="1"/>
  <c r="X1423" i="5"/>
  <c r="Y1423" i="5" l="1"/>
  <c r="X1424" i="5"/>
  <c r="Y1424" i="5" l="1"/>
  <c r="X1425" i="5"/>
  <c r="Y1425" i="5" l="1"/>
  <c r="X1426" i="5"/>
  <c r="X1427" i="5" l="1"/>
  <c r="Y1426" i="5"/>
  <c r="Y1427" i="5" l="1"/>
  <c r="X1428" i="5"/>
  <c r="Y1428" i="5" l="1"/>
  <c r="X1429" i="5"/>
  <c r="Y1429" i="5" l="1"/>
  <c r="X1430" i="5"/>
  <c r="X1431" i="5" l="1"/>
  <c r="Y1430" i="5"/>
  <c r="Y1431" i="5" l="1"/>
  <c r="X1432" i="5"/>
  <c r="Y1432" i="5" l="1"/>
  <c r="X1433" i="5"/>
  <c r="Y1433" i="5" l="1"/>
  <c r="X1434" i="5"/>
  <c r="X1435" i="5" l="1"/>
  <c r="Y1434" i="5"/>
  <c r="X1436" i="5" l="1"/>
  <c r="Y1435" i="5"/>
  <c r="Y1436" i="5" l="1"/>
  <c r="X1437" i="5"/>
  <c r="Y1437" i="5" l="1"/>
  <c r="X1438" i="5"/>
  <c r="X1439" i="5" l="1"/>
  <c r="Y1438" i="5"/>
  <c r="Y1439" i="5" l="1"/>
  <c r="X1440" i="5"/>
  <c r="X1441" i="5" l="1"/>
  <c r="Y1440" i="5"/>
  <c r="Y1441" i="5" l="1"/>
  <c r="X1442" i="5"/>
  <c r="Y1442" i="5" l="1"/>
  <c r="X1443" i="5"/>
  <c r="X1444" i="5" l="1"/>
  <c r="Y1443" i="5"/>
  <c r="Y1444" i="5" l="1"/>
  <c r="X1445" i="5"/>
  <c r="Y1445" i="5" l="1"/>
  <c r="X1446" i="5"/>
  <c r="X1447" i="5" l="1"/>
  <c r="Y1446" i="5"/>
  <c r="Y1447" i="5" l="1"/>
  <c r="X1448" i="5"/>
  <c r="Y1448" i="5" l="1"/>
  <c r="X1449" i="5"/>
  <c r="Y1449" i="5" l="1"/>
  <c r="X1450" i="5"/>
  <c r="Y1450" i="5" l="1"/>
  <c r="X1451" i="5"/>
  <c r="Y1451" i="5" l="1"/>
  <c r="X1452" i="5"/>
  <c r="Y1452" i="5" l="1"/>
  <c r="X1453" i="5"/>
  <c r="Y1453" i="5" l="1"/>
  <c r="X1454" i="5"/>
  <c r="X1455" i="5" l="1"/>
  <c r="Y1454" i="5"/>
  <c r="Y1455" i="5" l="1"/>
  <c r="X1456" i="5"/>
  <c r="Y1456" i="5" l="1"/>
  <c r="X1457" i="5"/>
  <c r="Y1457" i="5" l="1"/>
  <c r="X1458" i="5"/>
  <c r="Y1458" i="5" l="1"/>
  <c r="X1459" i="5"/>
  <c r="Y1459" i="5" l="1"/>
  <c r="X1460" i="5"/>
  <c r="Y1460" i="5" l="1"/>
  <c r="X1461" i="5"/>
  <c r="Y1461" i="5" l="1"/>
  <c r="X1462" i="5"/>
  <c r="X1463" i="5" l="1"/>
  <c r="Y1462" i="5"/>
  <c r="Y1463" i="5" l="1"/>
  <c r="X1464" i="5"/>
  <c r="Y1464" i="5" l="1"/>
  <c r="X1465" i="5"/>
  <c r="Y1465" i="5" l="1"/>
  <c r="X1466" i="5"/>
  <c r="Y1466" i="5" l="1"/>
  <c r="X1467" i="5"/>
  <c r="Y1467" i="5" l="1"/>
  <c r="X1468" i="5"/>
  <c r="Y1468" i="5" l="1"/>
  <c r="X1469" i="5"/>
  <c r="Y1469" i="5" l="1"/>
  <c r="X1470" i="5"/>
  <c r="X1471" i="5" l="1"/>
  <c r="Y1470" i="5"/>
  <c r="X1472" i="5" l="1"/>
  <c r="Y1471" i="5"/>
  <c r="Y1472" i="5" l="1"/>
  <c r="X1473" i="5"/>
  <c r="Y1473" i="5" l="1"/>
  <c r="X1474" i="5"/>
  <c r="X1475" i="5" l="1"/>
  <c r="Y1474" i="5"/>
  <c r="X1476" i="5" l="1"/>
  <c r="Y1475" i="5"/>
  <c r="Y1476" i="5" l="1"/>
  <c r="X1477" i="5"/>
  <c r="Y1477" i="5" l="1"/>
  <c r="X1478" i="5"/>
  <c r="X1479" i="5" l="1"/>
  <c r="Y1478" i="5"/>
  <c r="Y1479" i="5" l="1"/>
  <c r="X1480" i="5"/>
  <c r="Y1480" i="5" l="1"/>
  <c r="X1481" i="5"/>
  <c r="Y1481" i="5" l="1"/>
  <c r="X1482" i="5"/>
  <c r="Y1482" i="5" l="1"/>
  <c r="X1483" i="5"/>
  <c r="Y1483" i="5" l="1"/>
  <c r="X1484" i="5"/>
  <c r="Y1484" i="5" l="1"/>
  <c r="X1485" i="5"/>
  <c r="Y1485" i="5" l="1"/>
  <c r="X1486" i="5"/>
  <c r="X1487" i="5" l="1"/>
  <c r="Y1486" i="5"/>
  <c r="Y1487" i="5" l="1"/>
  <c r="X1488" i="5"/>
  <c r="Y1488" i="5" l="1"/>
  <c r="X1489" i="5"/>
  <c r="Y1489" i="5" l="1"/>
  <c r="X1490" i="5"/>
  <c r="Y1490" i="5" l="1"/>
  <c r="X1491" i="5"/>
  <c r="Y1491" i="5" l="1"/>
  <c r="X1492" i="5"/>
  <c r="X1493" i="5" l="1"/>
  <c r="Y1492" i="5"/>
  <c r="Y1493" i="5" l="1"/>
  <c r="X1494" i="5"/>
  <c r="X1495" i="5" l="1"/>
  <c r="Y1494" i="5"/>
  <c r="Y1495" i="5" l="1"/>
  <c r="X1496" i="5"/>
  <c r="Y1496" i="5" l="1"/>
  <c r="X1497" i="5"/>
  <c r="Y1497" i="5" l="1"/>
  <c r="X1498" i="5"/>
  <c r="X1499" i="5" l="1"/>
  <c r="Y1498" i="5"/>
  <c r="Y1499" i="5" l="1"/>
  <c r="X1500" i="5"/>
  <c r="Y1500" i="5" l="1"/>
  <c r="X1501" i="5"/>
  <c r="Y1501" i="5" l="1"/>
  <c r="X1502" i="5"/>
  <c r="X1503" i="5" l="1"/>
  <c r="Y1502" i="5"/>
  <c r="Y1503" i="5" l="1"/>
  <c r="X1504" i="5"/>
  <c r="X1505" i="5" l="1"/>
  <c r="Y1504" i="5"/>
  <c r="Y1505" i="5" l="1"/>
  <c r="X1506" i="5"/>
  <c r="Y1506" i="5" l="1"/>
  <c r="X1507" i="5"/>
  <c r="Y1507" i="5" l="1"/>
  <c r="X1508" i="5"/>
  <c r="Y1508" i="5" l="1"/>
  <c r="X1509" i="5"/>
  <c r="Y1509" i="5" l="1"/>
  <c r="X1510" i="5"/>
  <c r="X1511" i="5" l="1"/>
  <c r="Y1510" i="5"/>
  <c r="X1512" i="5" l="1"/>
  <c r="Y1511" i="5"/>
  <c r="X1513" i="5" l="1"/>
  <c r="Y1512" i="5"/>
  <c r="Y1513" i="5" l="1"/>
  <c r="X1514" i="5"/>
  <c r="Y1514" i="5" l="1"/>
  <c r="X1515" i="5"/>
  <c r="Y1515" i="5" l="1"/>
  <c r="X1516" i="5"/>
  <c r="Y1516" i="5" l="1"/>
  <c r="X1517" i="5"/>
  <c r="Y1517" i="5" l="1"/>
  <c r="X1518" i="5"/>
  <c r="Y1518" i="5" l="1"/>
  <c r="X1519" i="5"/>
  <c r="Y1519" i="5" l="1"/>
  <c r="X1520" i="5"/>
  <c r="X1521" i="5" l="1"/>
  <c r="Y1520" i="5"/>
  <c r="Y1521" i="5" l="1"/>
  <c r="X1522" i="5"/>
  <c r="Y1522" i="5" l="1"/>
  <c r="X1523" i="5"/>
  <c r="Y1523" i="5" l="1"/>
  <c r="X1524" i="5"/>
  <c r="Y1524" i="5" l="1"/>
  <c r="X1525" i="5"/>
  <c r="Y1525" i="5" l="1"/>
  <c r="X1526" i="5"/>
  <c r="X1527" i="5" l="1"/>
  <c r="Y1526" i="5"/>
  <c r="Y1527" i="5" l="1"/>
  <c r="X1528" i="5"/>
  <c r="Y1528" i="5" l="1"/>
  <c r="X1529" i="5"/>
  <c r="Y1529" i="5" l="1"/>
  <c r="X1530" i="5"/>
  <c r="X1531" i="5" l="1"/>
  <c r="Y1530" i="5"/>
  <c r="X1532" i="5" l="1"/>
  <c r="Y1531" i="5"/>
  <c r="Y1532" i="5" l="1"/>
  <c r="X1533" i="5"/>
  <c r="Y1533" i="5" l="1"/>
  <c r="X1534" i="5"/>
  <c r="X1535" i="5" l="1"/>
  <c r="Y1534" i="5"/>
  <c r="X1536" i="5" l="1"/>
  <c r="Y1535" i="5"/>
  <c r="Y1536" i="5" l="1"/>
  <c r="X1537" i="5"/>
  <c r="Y1537" i="5" l="1"/>
  <c r="X1538" i="5"/>
  <c r="Y1538" i="5" l="1"/>
  <c r="X1539" i="5"/>
  <c r="X1540" i="5" l="1"/>
  <c r="Y1539" i="5"/>
  <c r="X1541" i="5" l="1"/>
  <c r="Y1540" i="5"/>
  <c r="X1542" i="5" l="1"/>
  <c r="Y1541" i="5"/>
  <c r="X1543" i="5" l="1"/>
  <c r="Y1542" i="5"/>
  <c r="Y1543" i="5" l="1"/>
  <c r="X1544" i="5"/>
  <c r="Y1544" i="5" l="1"/>
  <c r="X1545" i="5"/>
  <c r="Y1545" i="5" l="1"/>
  <c r="X1546" i="5"/>
  <c r="Y1546" i="5" l="1"/>
  <c r="X1547" i="5"/>
  <c r="Y1547" i="5" l="1"/>
  <c r="X1548" i="5"/>
  <c r="Y1548" i="5" l="1"/>
  <c r="X1549" i="5"/>
  <c r="Y1549" i="5" l="1"/>
  <c r="X1550" i="5"/>
  <c r="X1551" i="5" l="1"/>
  <c r="Y1550" i="5"/>
  <c r="X1552" i="5" l="1"/>
  <c r="Y1551" i="5"/>
  <c r="Y1552" i="5" l="1"/>
  <c r="X1553" i="5"/>
  <c r="Y1553" i="5" l="1"/>
  <c r="X1554" i="5"/>
  <c r="X1555" i="5" l="1"/>
  <c r="Y1554" i="5"/>
  <c r="Y1555" i="5" l="1"/>
  <c r="X1556" i="5"/>
  <c r="Y1556" i="5" l="1"/>
  <c r="X1557" i="5"/>
  <c r="Y1557" i="5" l="1"/>
  <c r="X1558" i="5"/>
  <c r="Y1558" i="5" l="1"/>
  <c r="X1559" i="5"/>
  <c r="Y1559" i="5" l="1"/>
  <c r="X1560" i="5"/>
  <c r="X1561" i="5" l="1"/>
  <c r="Y1560" i="5"/>
  <c r="Y1561" i="5" l="1"/>
  <c r="X1562" i="5"/>
  <c r="X1563" i="5" l="1"/>
  <c r="Y1562" i="5"/>
  <c r="Y1563" i="5" l="1"/>
  <c r="X1564" i="5"/>
  <c r="Y1564" i="5" l="1"/>
  <c r="X1565" i="5"/>
  <c r="Y1565" i="5" l="1"/>
  <c r="X1566" i="5"/>
  <c r="X1567" i="5" l="1"/>
  <c r="Y1566" i="5"/>
  <c r="Y1567" i="5" l="1"/>
  <c r="X1568" i="5"/>
  <c r="Y1568" i="5" l="1"/>
  <c r="X1569" i="5"/>
  <c r="Y1569" i="5" l="1"/>
  <c r="X1570" i="5"/>
  <c r="X1571" i="5" l="1"/>
  <c r="Y1570" i="5"/>
  <c r="Y1571" i="5" l="1"/>
  <c r="X1572" i="5"/>
  <c r="Y1572" i="5" l="1"/>
  <c r="X1573" i="5"/>
  <c r="Y1573" i="5" l="1"/>
  <c r="X1574" i="5"/>
  <c r="Y1574" i="5" l="1"/>
  <c r="X1575" i="5"/>
  <c r="Y1575" i="5" l="1"/>
  <c r="X1576" i="5"/>
  <c r="Y1576" i="5" l="1"/>
  <c r="X1577" i="5"/>
  <c r="Y1577" i="5" l="1"/>
  <c r="X1578" i="5"/>
  <c r="Y1578" i="5" l="1"/>
  <c r="X1579" i="5"/>
  <c r="Y1579" i="5" l="1"/>
  <c r="X1580" i="5"/>
  <c r="Y1580" i="5" l="1"/>
  <c r="X1581" i="5"/>
  <c r="X1582" i="5" l="1"/>
  <c r="Y1581" i="5"/>
  <c r="Y1582" i="5" l="1"/>
  <c r="X1583" i="5"/>
  <c r="Y1583" i="5" l="1"/>
  <c r="X1584" i="5"/>
  <c r="Y1584" i="5" l="1"/>
  <c r="X1585" i="5"/>
  <c r="X1586" i="5" l="1"/>
  <c r="Y1585" i="5"/>
  <c r="Y1586" i="5" l="1"/>
  <c r="X1587" i="5"/>
  <c r="Y1587" i="5" l="1"/>
  <c r="X1588" i="5"/>
  <c r="Y1588" i="5" l="1"/>
  <c r="X1589" i="5"/>
  <c r="Y1589" i="5" l="1"/>
  <c r="X1590" i="5"/>
  <c r="X1591" i="5" l="1"/>
  <c r="Y1590" i="5"/>
  <c r="Y1591" i="5" l="1"/>
  <c r="X1592" i="5"/>
  <c r="Y1592" i="5" l="1"/>
  <c r="X1593" i="5"/>
  <c r="Y1593" i="5" l="1"/>
  <c r="X1594" i="5"/>
  <c r="X1595" i="5" l="1"/>
  <c r="Y1594" i="5"/>
  <c r="X1596" i="5" l="1"/>
  <c r="Y1595" i="5"/>
  <c r="Y1596" i="5" l="1"/>
  <c r="X1597" i="5"/>
  <c r="Y1597" i="5" l="1"/>
  <c r="X1598" i="5"/>
  <c r="X1599" i="5" l="1"/>
  <c r="Y1598" i="5"/>
  <c r="Y1599" i="5" l="1"/>
  <c r="X1600" i="5"/>
  <c r="Y1600" i="5" l="1"/>
  <c r="X1601" i="5"/>
  <c r="Y1601" i="5" l="1"/>
  <c r="X1602" i="5"/>
  <c r="Y1602" i="5" l="1"/>
  <c r="X1603" i="5"/>
  <c r="X1604" i="5" l="1"/>
  <c r="Y1603" i="5"/>
  <c r="Y1604" i="5" l="1"/>
  <c r="X1605" i="5"/>
  <c r="X1606" i="5" l="1"/>
  <c r="Y1605" i="5"/>
  <c r="X1607" i="5" l="1"/>
  <c r="Y1606" i="5"/>
  <c r="Y1607" i="5" l="1"/>
  <c r="X1608" i="5"/>
  <c r="Y1608" i="5" l="1"/>
  <c r="X1609" i="5"/>
  <c r="Y1609" i="5" l="1"/>
  <c r="X1610" i="5"/>
  <c r="Y1610" i="5" l="1"/>
  <c r="X1611" i="5"/>
  <c r="Y1611" i="5" l="1"/>
  <c r="X1612" i="5"/>
  <c r="Y1612" i="5" l="1"/>
  <c r="X1613" i="5"/>
  <c r="Y1613" i="5" l="1"/>
  <c r="X1614" i="5"/>
  <c r="X1615" i="5" l="1"/>
  <c r="Y1614" i="5"/>
  <c r="X1616" i="5" l="1"/>
  <c r="Y1615" i="5"/>
  <c r="Y1616" i="5" l="1"/>
  <c r="X1617" i="5"/>
  <c r="X1618" i="5" l="1"/>
  <c r="Y1617" i="5"/>
  <c r="Y1618" i="5" l="1"/>
  <c r="X1619" i="5"/>
  <c r="Y1619" i="5" l="1"/>
  <c r="X1620" i="5"/>
  <c r="Y1620" i="5" l="1"/>
  <c r="X1621" i="5"/>
  <c r="X1622" i="5" l="1"/>
  <c r="Y1621" i="5"/>
  <c r="Y1622" i="5" l="1"/>
  <c r="X1623" i="5"/>
  <c r="Y1623" i="5" l="1"/>
  <c r="X1624" i="5"/>
  <c r="Y1624" i="5" l="1"/>
  <c r="X1625" i="5"/>
  <c r="Y1625" i="5" l="1"/>
  <c r="X1626" i="5"/>
  <c r="Y1626" i="5" l="1"/>
  <c r="X1627" i="5"/>
  <c r="X1628" i="5" l="1"/>
  <c r="Y1627" i="5"/>
  <c r="Y1628" i="5" l="1"/>
  <c r="X1629" i="5"/>
  <c r="Y1629" i="5" l="1"/>
  <c r="X1630" i="5"/>
  <c r="Y1630" i="5" l="1"/>
  <c r="X1631" i="5"/>
  <c r="Y1631" i="5" l="1"/>
  <c r="X1632" i="5"/>
  <c r="Y1632" i="5" l="1"/>
  <c r="X1633" i="5"/>
  <c r="Y1633" i="5" l="1"/>
  <c r="X1634" i="5"/>
  <c r="X1635" i="5" l="1"/>
  <c r="Y1634" i="5"/>
  <c r="X1636" i="5" l="1"/>
  <c r="Y1635" i="5"/>
  <c r="Y1636" i="5" l="1"/>
  <c r="X1637" i="5"/>
  <c r="Y1637" i="5" l="1"/>
  <c r="X1638" i="5"/>
  <c r="Y1638" i="5" l="1"/>
  <c r="X1639" i="5"/>
  <c r="X1640" i="5" l="1"/>
  <c r="Y1639" i="5"/>
  <c r="Y1640" i="5" l="1"/>
  <c r="X1641" i="5"/>
  <c r="X1642" i="5" l="1"/>
  <c r="Y1641" i="5"/>
  <c r="X1643" i="5" l="1"/>
  <c r="Y1642" i="5"/>
  <c r="Y1643" i="5" l="1"/>
  <c r="X1644" i="5"/>
  <c r="Y1644" i="5" l="1"/>
  <c r="X1645" i="5"/>
  <c r="Y1645" i="5" l="1"/>
  <c r="X1646" i="5"/>
  <c r="Y1646" i="5" l="1"/>
  <c r="X1647" i="5"/>
  <c r="Y1647" i="5" l="1"/>
  <c r="X1648" i="5"/>
  <c r="Y1648" i="5" l="1"/>
  <c r="X1649" i="5"/>
  <c r="Y1649" i="5" l="1"/>
  <c r="X1650" i="5"/>
  <c r="X1651" i="5" l="1"/>
  <c r="Y1650" i="5"/>
  <c r="Y1651" i="5" l="1"/>
  <c r="X1652" i="5"/>
  <c r="Y1652" i="5" l="1"/>
  <c r="X1653" i="5"/>
  <c r="X1654" i="5" l="1"/>
  <c r="Y1653" i="5"/>
  <c r="Y1654" i="5" l="1"/>
  <c r="X1655" i="5"/>
  <c r="Y1655" i="5" l="1"/>
  <c r="X1656" i="5"/>
  <c r="X1657" i="5" l="1"/>
  <c r="Y1656" i="5"/>
  <c r="Y1657" i="5" l="1"/>
  <c r="X1658" i="5"/>
  <c r="Y1658" i="5" l="1"/>
  <c r="X1659" i="5"/>
  <c r="X1660" i="5" l="1"/>
  <c r="Y1659" i="5"/>
  <c r="Y1660" i="5" l="1"/>
  <c r="X1661" i="5"/>
  <c r="Y1661" i="5" l="1"/>
  <c r="X1662" i="5"/>
  <c r="X1663" i="5" l="1"/>
  <c r="Y1662" i="5"/>
  <c r="Y1663" i="5" l="1"/>
  <c r="X1664" i="5"/>
  <c r="Y1664" i="5" l="1"/>
  <c r="X1665" i="5"/>
  <c r="Y1665" i="5" l="1"/>
  <c r="X1666" i="5"/>
  <c r="X1667" i="5" l="1"/>
  <c r="Y1666" i="5"/>
  <c r="Y1667" i="5" l="1"/>
  <c r="X1668" i="5"/>
  <c r="Y1668" i="5" l="1"/>
  <c r="X1669" i="5"/>
  <c r="X1670" i="5" l="1"/>
  <c r="Y1669" i="5"/>
  <c r="X1671" i="5" l="1"/>
  <c r="Y1670" i="5"/>
  <c r="Y1671" i="5" l="1"/>
  <c r="X1672" i="5"/>
  <c r="X1673" i="5" l="1"/>
  <c r="Y1672" i="5"/>
  <c r="X1674" i="5" l="1"/>
  <c r="Y1673" i="5"/>
  <c r="X1675" i="5" l="1"/>
  <c r="Y1674" i="5"/>
  <c r="X1676" i="5" l="1"/>
  <c r="Y1675" i="5"/>
  <c r="Y1676" i="5" l="1"/>
  <c r="X1677" i="5"/>
  <c r="X1678" i="5" l="1"/>
  <c r="Y1677" i="5"/>
  <c r="X1679" i="5" l="1"/>
  <c r="Y1678" i="5"/>
  <c r="Y1679" i="5" l="1"/>
  <c r="X1680" i="5"/>
  <c r="Y1680" i="5" l="1"/>
  <c r="X1681" i="5"/>
  <c r="Y1681" i="5" l="1"/>
  <c r="X1682" i="5"/>
  <c r="Y1682" i="5" l="1"/>
  <c r="X1683" i="5"/>
  <c r="Y1683" i="5" l="1"/>
  <c r="X1684" i="5"/>
  <c r="X1685" i="5" l="1"/>
  <c r="Y1684" i="5"/>
  <c r="Y1685" i="5" l="1"/>
  <c r="X1686" i="5"/>
  <c r="Y1686" i="5" l="1"/>
  <c r="X1687" i="5"/>
  <c r="Y1687" i="5" l="1"/>
  <c r="X1688" i="5"/>
  <c r="Y1688" i="5" l="1"/>
  <c r="X1689" i="5"/>
  <c r="X1690" i="5" l="1"/>
  <c r="Y1689" i="5"/>
  <c r="X1691" i="5" l="1"/>
  <c r="Y1690" i="5"/>
  <c r="Y1691" i="5" l="1"/>
  <c r="X1692" i="5"/>
  <c r="Y1692" i="5" l="1"/>
  <c r="X1693" i="5"/>
  <c r="Y1693" i="5" l="1"/>
  <c r="X1694" i="5"/>
  <c r="Y1694" i="5" l="1"/>
  <c r="X1695" i="5"/>
  <c r="Y1695" i="5" l="1"/>
  <c r="X1696" i="5"/>
  <c r="Y1696" i="5" l="1"/>
  <c r="X1697" i="5"/>
  <c r="X1698" i="5" l="1"/>
  <c r="Y1697" i="5"/>
  <c r="X1699" i="5" l="1"/>
  <c r="Y1698" i="5"/>
  <c r="Y1699" i="5" l="1"/>
  <c r="X1700" i="5"/>
  <c r="Y1700" i="5" l="1"/>
  <c r="X1701" i="5"/>
  <c r="Y1701" i="5" l="1"/>
  <c r="X1702" i="5"/>
  <c r="Y1702" i="5" l="1"/>
  <c r="X1703" i="5"/>
  <c r="X1704" i="5" l="1"/>
  <c r="Y1703" i="5"/>
  <c r="Y1704" i="5" l="1"/>
  <c r="X1705" i="5"/>
  <c r="Y1705" i="5" l="1"/>
  <c r="X1706" i="5"/>
  <c r="X1707" i="5" l="1"/>
  <c r="Y1706" i="5"/>
  <c r="Y1707" i="5" l="1"/>
  <c r="X1708" i="5"/>
  <c r="X1709" i="5" l="1"/>
  <c r="Y1708" i="5"/>
  <c r="Y1709" i="5" l="1"/>
  <c r="X1710" i="5"/>
  <c r="Y1710" i="5" l="1"/>
  <c r="X1711" i="5"/>
  <c r="Y1711" i="5" l="1"/>
  <c r="X1712" i="5"/>
  <c r="Y1712" i="5" l="1"/>
  <c r="X1713" i="5"/>
  <c r="X1714" i="5" l="1"/>
  <c r="Y1713" i="5"/>
  <c r="X1715" i="5" l="1"/>
  <c r="Y1714" i="5"/>
  <c r="Y1715" i="5" l="1"/>
  <c r="X1716" i="5"/>
  <c r="Y1716" i="5" l="1"/>
  <c r="X1717" i="5"/>
  <c r="Y1717" i="5" l="1"/>
  <c r="X1718" i="5"/>
  <c r="Y1718" i="5" l="1"/>
  <c r="X1719" i="5"/>
  <c r="Y1719" i="5" l="1"/>
  <c r="X1720" i="5"/>
  <c r="X1721" i="5" l="1"/>
  <c r="Y1720" i="5"/>
  <c r="Y1721" i="5" l="1"/>
  <c r="X1722" i="5"/>
  <c r="X1723" i="5" l="1"/>
  <c r="Y1722" i="5"/>
  <c r="Y1723" i="5" l="1"/>
  <c r="X1724" i="5"/>
  <c r="Y1724" i="5" l="1"/>
  <c r="X1725" i="5"/>
  <c r="Y1725" i="5" l="1"/>
  <c r="X1726" i="5"/>
  <c r="Y1726" i="5" l="1"/>
  <c r="X1727" i="5"/>
  <c r="Y1727" i="5" l="1"/>
  <c r="X1728" i="5"/>
  <c r="X1729" i="5" l="1"/>
  <c r="Y1728" i="5"/>
  <c r="Y1729" i="5" l="1"/>
  <c r="X1730" i="5"/>
  <c r="X1731" i="5" l="1"/>
  <c r="Y1730" i="5"/>
  <c r="Y1731" i="5" l="1"/>
  <c r="X1732" i="5"/>
  <c r="X1733" i="5" l="1"/>
  <c r="Y1732" i="5"/>
  <c r="Y1733" i="5" l="1"/>
  <c r="X1734" i="5"/>
  <c r="X1735" i="5" l="1"/>
  <c r="Y1734" i="5"/>
  <c r="Y1735" i="5" l="1"/>
  <c r="X1736" i="5"/>
  <c r="X1737" i="5" l="1"/>
  <c r="Y1736" i="5"/>
  <c r="Y1737" i="5" l="1"/>
  <c r="X1738" i="5"/>
  <c r="Y1738" i="5" l="1"/>
  <c r="X1739" i="5"/>
  <c r="Y1739" i="5" l="1"/>
  <c r="X1740" i="5"/>
  <c r="Y1740" i="5" l="1"/>
  <c r="X1741" i="5"/>
  <c r="Y1741" i="5" l="1"/>
  <c r="X1742" i="5"/>
  <c r="X1743" i="5" l="1"/>
  <c r="Y1742" i="5"/>
  <c r="X1744" i="5" l="1"/>
  <c r="Y1743" i="5"/>
  <c r="Y1744" i="5" l="1"/>
  <c r="X1745" i="5"/>
  <c r="Y1745" i="5" l="1"/>
  <c r="X1746" i="5"/>
  <c r="Y1746" i="5" l="1"/>
  <c r="X1747" i="5"/>
  <c r="Y1747" i="5" l="1"/>
  <c r="X1748" i="5"/>
  <c r="X1749" i="5" l="1"/>
  <c r="Y1748" i="5"/>
  <c r="X1750" i="5" l="1"/>
  <c r="Y1749" i="5"/>
  <c r="Y1750" i="5" l="1"/>
  <c r="X1751" i="5"/>
  <c r="Y1751" i="5" l="1"/>
  <c r="X1752" i="5"/>
  <c r="Y1752" i="5" l="1"/>
  <c r="X1753" i="5"/>
  <c r="Y1753" i="5" l="1"/>
  <c r="X1754" i="5"/>
  <c r="X1755" i="5" l="1"/>
  <c r="Y1754" i="5"/>
  <c r="Y1755" i="5" l="1"/>
  <c r="X1756" i="5"/>
  <c r="Y1756" i="5" l="1"/>
  <c r="X1757" i="5"/>
  <c r="Y1757" i="5" l="1"/>
  <c r="X1758" i="5"/>
  <c r="Y1758" i="5" l="1"/>
  <c r="X1759" i="5"/>
  <c r="Y1759" i="5" l="1"/>
  <c r="X1760" i="5"/>
  <c r="Y1760" i="5" l="1"/>
  <c r="X1761" i="5"/>
  <c r="Y1761" i="5" l="1"/>
  <c r="X1762" i="5"/>
  <c r="X1763" i="5" l="1"/>
  <c r="Y1762" i="5"/>
  <c r="X1764" i="5" l="1"/>
  <c r="Y1763" i="5"/>
  <c r="Y1764" i="5" l="1"/>
  <c r="X1765" i="5"/>
  <c r="Y1765" i="5" l="1"/>
  <c r="X1766" i="5"/>
  <c r="Y1766" i="5" l="1"/>
  <c r="X1767" i="5"/>
  <c r="Y1767" i="5" l="1"/>
  <c r="X1768" i="5"/>
  <c r="Y1768" i="5" l="1"/>
  <c r="X1769" i="5"/>
  <c r="Y1769" i="5" l="1"/>
  <c r="X1770" i="5"/>
  <c r="Y1770" i="5" l="1"/>
  <c r="X1771" i="5"/>
  <c r="Y1771" i="5" l="1"/>
  <c r="X1772" i="5"/>
  <c r="X1773" i="5" l="1"/>
  <c r="Y1772" i="5"/>
  <c r="Y1773" i="5" l="1"/>
  <c r="X1774" i="5"/>
  <c r="Y1774" i="5" l="1"/>
  <c r="X1775" i="5"/>
  <c r="Y1775" i="5" l="1"/>
  <c r="X1776" i="5"/>
  <c r="Y1776" i="5" l="1"/>
  <c r="X1777" i="5"/>
  <c r="Y1777" i="5" l="1"/>
  <c r="X1778" i="5"/>
  <c r="X1779" i="5" l="1"/>
  <c r="Y1778" i="5"/>
  <c r="Y1779" i="5" l="1"/>
  <c r="X1780" i="5"/>
  <c r="Y1780" i="5" l="1"/>
  <c r="X1781" i="5"/>
  <c r="Y1781" i="5" l="1"/>
  <c r="X1782" i="5"/>
  <c r="Y1782" i="5" l="1"/>
  <c r="X1783" i="5"/>
  <c r="Y1783" i="5" l="1"/>
  <c r="X1784" i="5"/>
  <c r="Y1784" i="5" l="1"/>
  <c r="X1785" i="5"/>
  <c r="Y1785" i="5" l="1"/>
  <c r="X1786" i="5"/>
  <c r="Y1786" i="5" l="1"/>
  <c r="X1787" i="5"/>
  <c r="Y1787" i="5" l="1"/>
  <c r="X1788" i="5"/>
  <c r="Y1788" i="5" l="1"/>
  <c r="X1789" i="5"/>
  <c r="X1790" i="5" l="1"/>
  <c r="Y1789" i="5"/>
  <c r="Y1790" i="5" l="1"/>
  <c r="X1791" i="5"/>
  <c r="Y1791" i="5" l="1"/>
  <c r="X1792" i="5"/>
  <c r="Y1792" i="5" l="1"/>
  <c r="X1793" i="5"/>
  <c r="Y1793" i="5" l="1"/>
  <c r="X1794" i="5"/>
  <c r="Y1794" i="5" l="1"/>
  <c r="X1795" i="5"/>
  <c r="Y1795" i="5" l="1"/>
  <c r="X1796" i="5"/>
  <c r="Y1796" i="5" l="1"/>
  <c r="X1797" i="5"/>
  <c r="Y1797" i="5" l="1"/>
  <c r="X1798" i="5"/>
  <c r="Y1798" i="5" l="1"/>
  <c r="X1799" i="5"/>
  <c r="Y1799" i="5" l="1"/>
  <c r="X1800" i="5"/>
  <c r="Y1800" i="5" l="1"/>
  <c r="X1801" i="5"/>
  <c r="Y1801" i="5" l="1"/>
  <c r="X1802" i="5"/>
  <c r="X1803" i="5" l="1"/>
  <c r="Y1802" i="5"/>
  <c r="Y1803" i="5" l="1"/>
  <c r="X1804" i="5"/>
  <c r="Y1804" i="5" l="1"/>
  <c r="X1805" i="5"/>
  <c r="Y1805" i="5" l="1"/>
  <c r="X1806" i="5"/>
  <c r="X1807" i="5" l="1"/>
  <c r="Y1806" i="5"/>
  <c r="Y1807" i="5" l="1"/>
  <c r="X1808" i="5"/>
  <c r="Y1808" i="5" l="1"/>
  <c r="X1809" i="5"/>
  <c r="Y1809" i="5" l="1"/>
  <c r="X1810" i="5"/>
  <c r="X1811" i="5" l="1"/>
  <c r="Y1810" i="5"/>
  <c r="Y1811" i="5" l="1"/>
  <c r="X1812" i="5"/>
  <c r="Y1812" i="5" l="1"/>
  <c r="X1813" i="5"/>
  <c r="X1814" i="5" l="1"/>
  <c r="Y1813" i="5"/>
  <c r="Y1814" i="5" l="1"/>
  <c r="X1815" i="5"/>
  <c r="Y1815" i="5" l="1"/>
  <c r="X1816" i="5"/>
  <c r="Y1816" i="5" l="1"/>
  <c r="X1817" i="5"/>
  <c r="Y1817" i="5" l="1"/>
  <c r="X1818" i="5"/>
  <c r="X1819" i="5" l="1"/>
  <c r="Y1818" i="5"/>
  <c r="Y1819" i="5" l="1"/>
  <c r="X1820" i="5"/>
  <c r="Y1820" i="5" l="1"/>
  <c r="X1821" i="5"/>
  <c r="X1822" i="5" l="1"/>
  <c r="Y1821" i="5"/>
  <c r="Y1822" i="5" l="1"/>
  <c r="X1823" i="5"/>
  <c r="Y1823" i="5" l="1"/>
  <c r="X1824" i="5"/>
  <c r="X1825" i="5" l="1"/>
  <c r="Y1824" i="5"/>
  <c r="Y1825" i="5" l="1"/>
  <c r="X1826" i="5"/>
  <c r="X1827" i="5" l="1"/>
  <c r="Y1826" i="5"/>
  <c r="Y1827" i="5" l="1"/>
  <c r="X1828" i="5"/>
  <c r="Y1828" i="5" l="1"/>
  <c r="X1829" i="5"/>
  <c r="Y1829" i="5" l="1"/>
  <c r="X1830" i="5"/>
  <c r="Y1830" i="5" l="1"/>
  <c r="X1831" i="5"/>
  <c r="X1832" i="5" l="1"/>
  <c r="Y1831" i="5"/>
  <c r="Y1832" i="5" l="1"/>
  <c r="X1833" i="5"/>
  <c r="X1834" i="5" l="1"/>
  <c r="Y1833" i="5"/>
  <c r="X1835" i="5" l="1"/>
  <c r="Y1834" i="5"/>
  <c r="Y1835" i="5" l="1"/>
  <c r="X1836" i="5"/>
  <c r="Y1836" i="5" l="1"/>
  <c r="X1837" i="5"/>
  <c r="Y1837" i="5" l="1"/>
  <c r="X1838" i="5"/>
  <c r="Y1838" i="5" l="1"/>
  <c r="X1839" i="5"/>
  <c r="Y1839" i="5" l="1"/>
  <c r="X1840" i="5"/>
  <c r="Y1840" i="5" l="1"/>
  <c r="X1841" i="5"/>
  <c r="Y1841" i="5" l="1"/>
  <c r="X1842" i="5"/>
  <c r="Y1842" i="5" l="1"/>
  <c r="X1843" i="5"/>
  <c r="Y1843" i="5" l="1"/>
  <c r="X1844" i="5"/>
  <c r="Y1844" i="5" l="1"/>
  <c r="X1845" i="5"/>
  <c r="Y1845" i="5" l="1"/>
  <c r="X1846" i="5"/>
  <c r="Y1846" i="5" l="1"/>
  <c r="X1847" i="5"/>
  <c r="X1848" i="5" l="1"/>
  <c r="Y1847" i="5"/>
  <c r="Y1848" i="5" l="1"/>
  <c r="X1849" i="5"/>
  <c r="Y1849" i="5" l="1"/>
  <c r="X1850" i="5"/>
  <c r="X1851" i="5" l="1"/>
  <c r="Y1850" i="5"/>
  <c r="X1852" i="5" l="1"/>
  <c r="Y1851" i="5"/>
  <c r="Y1852" i="5" l="1"/>
  <c r="X1853" i="5"/>
  <c r="Y1853" i="5" l="1"/>
  <c r="X1854" i="5"/>
  <c r="Y1854" i="5" l="1"/>
  <c r="X1855" i="5"/>
  <c r="Y1855" i="5" l="1"/>
  <c r="X1856" i="5"/>
  <c r="Y1856" i="5" l="1"/>
  <c r="X1857" i="5"/>
  <c r="Y1857" i="5" l="1"/>
  <c r="X1858" i="5"/>
  <c r="X1859" i="5" l="1"/>
  <c r="Y1858" i="5"/>
  <c r="X1860" i="5" l="1"/>
  <c r="Y1859" i="5"/>
  <c r="X1861" i="5" l="1"/>
  <c r="Y1860" i="5"/>
  <c r="Y1861" i="5" l="1"/>
  <c r="X1862" i="5"/>
  <c r="Y1862" i="5" l="1"/>
  <c r="X1863" i="5"/>
  <c r="Y1863" i="5" l="1"/>
  <c r="X1864" i="5"/>
  <c r="Y1864" i="5" l="1"/>
  <c r="X1865" i="5"/>
  <c r="Y1865" i="5" l="1"/>
  <c r="X1866" i="5"/>
  <c r="X1867" i="5" l="1"/>
  <c r="Y1866" i="5"/>
  <c r="X1868" i="5" l="1"/>
  <c r="Y1867" i="5"/>
  <c r="Y1868" i="5" l="1"/>
  <c r="X1869" i="5"/>
  <c r="Y1869" i="5" l="1"/>
  <c r="X1870" i="5"/>
  <c r="Y1870" i="5" l="1"/>
  <c r="X1871" i="5"/>
  <c r="Y1871" i="5" l="1"/>
  <c r="X1872" i="5"/>
  <c r="X1873" i="5" l="1"/>
  <c r="Y1872" i="5"/>
  <c r="X1874" i="5" l="1"/>
  <c r="Y1873" i="5"/>
  <c r="X1875" i="5" l="1"/>
  <c r="Y1874" i="5"/>
  <c r="Y1875" i="5" l="1"/>
  <c r="X1876" i="5"/>
  <c r="Y1876" i="5" l="1"/>
  <c r="X1877" i="5"/>
  <c r="Y1877" i="5" l="1"/>
  <c r="X1878" i="5"/>
  <c r="Y1878" i="5" l="1"/>
  <c r="X1879" i="5"/>
  <c r="Y1879" i="5" l="1"/>
  <c r="X1880" i="5"/>
  <c r="Y1880" i="5" l="1"/>
  <c r="X1881" i="5"/>
  <c r="X1882" i="5" l="1"/>
  <c r="Y1881" i="5"/>
  <c r="X1883" i="5" l="1"/>
  <c r="Y1882" i="5"/>
  <c r="Y1883" i="5" l="1"/>
  <c r="X1884" i="5"/>
  <c r="Y1884" i="5" l="1"/>
  <c r="X1885" i="5"/>
  <c r="Y1885" i="5" l="1"/>
  <c r="X1886" i="5"/>
  <c r="X1887" i="5" l="1"/>
  <c r="Y1886" i="5"/>
  <c r="Y1887" i="5" l="1"/>
  <c r="X1888" i="5"/>
  <c r="Y1888" i="5" l="1"/>
  <c r="X1889" i="5"/>
  <c r="Y1889" i="5" l="1"/>
  <c r="X1890" i="5"/>
  <c r="X1891" i="5" l="1"/>
  <c r="Y1890" i="5"/>
  <c r="Y1891" i="5" l="1"/>
  <c r="X1892" i="5"/>
  <c r="Y1892" i="5" l="1"/>
  <c r="X1893" i="5"/>
  <c r="Y1893" i="5" l="1"/>
  <c r="X1894" i="5"/>
  <c r="Y1894" i="5" l="1"/>
  <c r="X1895" i="5"/>
  <c r="Y1895" i="5" l="1"/>
  <c r="X1896" i="5"/>
  <c r="Y1896" i="5" l="1"/>
  <c r="X1897" i="5"/>
  <c r="Y1897" i="5" l="1"/>
  <c r="X1898" i="5"/>
  <c r="X1899" i="5" l="1"/>
  <c r="Y1898" i="5"/>
  <c r="X1900" i="5" l="1"/>
  <c r="Y1899" i="5"/>
  <c r="Y1900" i="5" l="1"/>
  <c r="X1901" i="5"/>
  <c r="Y1901" i="5" l="1"/>
  <c r="X1902" i="5"/>
  <c r="Y1902" i="5" l="1"/>
  <c r="X1903" i="5"/>
  <c r="Y1903" i="5" l="1"/>
  <c r="X1904" i="5"/>
  <c r="Y1904" i="5" l="1"/>
  <c r="X1905" i="5"/>
  <c r="Y1905" i="5" l="1"/>
  <c r="X1906" i="5"/>
  <c r="X1907" i="5" l="1"/>
  <c r="Y1906" i="5"/>
  <c r="Y1907" i="5" l="1"/>
  <c r="X1908" i="5"/>
  <c r="Y1908" i="5" l="1"/>
  <c r="X1909" i="5"/>
  <c r="Y1909" i="5" l="1"/>
  <c r="X1910" i="5"/>
  <c r="Y1910" i="5" l="1"/>
  <c r="X1911" i="5"/>
  <c r="X1912" i="5" l="1"/>
  <c r="Y1911" i="5"/>
  <c r="Y1912" i="5" l="1"/>
  <c r="X1913" i="5"/>
  <c r="X1914" i="5" l="1"/>
  <c r="Y1913" i="5"/>
  <c r="X1915" i="5" l="1"/>
  <c r="Y1914" i="5"/>
  <c r="Y1915" i="5" l="1"/>
  <c r="X1916" i="5"/>
  <c r="Y1916" i="5" l="1"/>
  <c r="X1917" i="5"/>
  <c r="X1918" i="5" l="1"/>
  <c r="Y1917" i="5"/>
  <c r="X1919" i="5" l="1"/>
  <c r="Y1918" i="5"/>
  <c r="Y1919" i="5" l="1"/>
  <c r="X1920" i="5"/>
  <c r="Y1920" i="5" l="1"/>
  <c r="X1921" i="5"/>
  <c r="Y1921" i="5" l="1"/>
  <c r="X1922" i="5"/>
  <c r="Y1922" i="5" l="1"/>
  <c r="X1923" i="5"/>
  <c r="Y1923" i="5" l="1"/>
  <c r="X1924" i="5"/>
  <c r="Y1924" i="5" l="1"/>
  <c r="X1925" i="5"/>
  <c r="Y1925" i="5" l="1"/>
  <c r="X1926" i="5"/>
  <c r="X1927" i="5" l="1"/>
  <c r="Y1926" i="5"/>
  <c r="Y1927" i="5" l="1"/>
  <c r="X1928" i="5"/>
  <c r="Y1928" i="5" l="1"/>
  <c r="X1929" i="5"/>
  <c r="Y1929" i="5" l="1"/>
  <c r="X1930" i="5"/>
  <c r="X1931" i="5" l="1"/>
  <c r="Y1930" i="5"/>
  <c r="Y1931" i="5" l="1"/>
  <c r="X1932" i="5"/>
  <c r="Y1932" i="5" l="1"/>
  <c r="X1933" i="5"/>
  <c r="Y1933" i="5" l="1"/>
  <c r="X1934" i="5"/>
  <c r="X1935" i="5" l="1"/>
  <c r="Y1934" i="5"/>
  <c r="Y1935" i="5" l="1"/>
  <c r="X1936" i="5"/>
  <c r="Y1936" i="5" l="1"/>
  <c r="X1937" i="5"/>
  <c r="Y1937" i="5" l="1"/>
  <c r="X1938" i="5"/>
  <c r="X1939" i="5" l="1"/>
  <c r="Y1938" i="5"/>
  <c r="Y1939" i="5" l="1"/>
  <c r="X1940" i="5"/>
  <c r="X1941" i="5" l="1"/>
  <c r="Y1940" i="5"/>
  <c r="Y1941" i="5" l="1"/>
  <c r="X1942" i="5"/>
  <c r="X1943" i="5" l="1"/>
  <c r="Y1942" i="5"/>
  <c r="Y1943" i="5" l="1"/>
  <c r="X1944" i="5"/>
  <c r="Y1944" i="5" l="1"/>
  <c r="X1945" i="5"/>
  <c r="Y1945" i="5" l="1"/>
  <c r="X1946" i="5"/>
  <c r="X1947" i="5" l="1"/>
  <c r="Y1946" i="5"/>
  <c r="Y1947" i="5" l="1"/>
  <c r="X1948" i="5"/>
  <c r="X1949" i="5" l="1"/>
  <c r="Y1948" i="5"/>
  <c r="Y1949" i="5" l="1"/>
  <c r="X1950" i="5"/>
  <c r="Y1950" i="5" l="1"/>
  <c r="X1951" i="5"/>
  <c r="Y1951" i="5" l="1"/>
  <c r="X1952" i="5"/>
  <c r="Y1952" i="5" l="1"/>
  <c r="X1953" i="5"/>
  <c r="Y1953" i="5" l="1"/>
  <c r="X1954" i="5"/>
  <c r="X1955" i="5" l="1"/>
  <c r="Y1954" i="5"/>
  <c r="X1956" i="5" l="1"/>
  <c r="Y1955" i="5"/>
  <c r="Y1956" i="5" l="1"/>
  <c r="X1957" i="5"/>
  <c r="Y1957" i="5" l="1"/>
  <c r="X1958" i="5"/>
  <c r="Y1958" i="5" l="1"/>
  <c r="X1959" i="5"/>
  <c r="Y1959" i="5" l="1"/>
  <c r="X1960" i="5"/>
  <c r="Y1960" i="5" l="1"/>
  <c r="X1961" i="5"/>
  <c r="Y1961" i="5" l="1"/>
  <c r="X1962" i="5"/>
  <c r="X1963" i="5" l="1"/>
  <c r="Y1962" i="5"/>
  <c r="Y1963" i="5" l="1"/>
  <c r="X1964" i="5"/>
  <c r="Y1964" i="5" l="1"/>
  <c r="X1965" i="5"/>
  <c r="Y1965" i="5" l="1"/>
  <c r="X1966" i="5"/>
  <c r="Y1966" i="5" l="1"/>
  <c r="X1967" i="5"/>
  <c r="Y1967" i="5" l="1"/>
  <c r="X1968" i="5"/>
  <c r="Y1968" i="5" l="1"/>
  <c r="X1969" i="5"/>
  <c r="Y1969" i="5" l="1"/>
  <c r="X1970" i="5"/>
  <c r="X1971" i="5" l="1"/>
  <c r="Y1970" i="5"/>
  <c r="Y1971" i="5" l="1"/>
  <c r="X1972" i="5"/>
  <c r="Y1972" i="5" l="1"/>
  <c r="X1973" i="5"/>
  <c r="Y1973" i="5" l="1"/>
  <c r="X1974" i="5"/>
  <c r="Y1974" i="5" l="1"/>
  <c r="X1975" i="5"/>
  <c r="Y1975" i="5" l="1"/>
  <c r="X1976" i="5"/>
  <c r="Y1976" i="5" l="1"/>
  <c r="X1977" i="5"/>
  <c r="X1978" i="5" l="1"/>
  <c r="Y1977" i="5"/>
  <c r="Y1978" i="5" l="1"/>
  <c r="X1979" i="5"/>
  <c r="Y1979" i="5" l="1"/>
  <c r="X1980" i="5"/>
  <c r="Y1980" i="5" l="1"/>
  <c r="X1981" i="5"/>
  <c r="Y1981" i="5" l="1"/>
  <c r="X1982" i="5"/>
  <c r="Y1982" i="5" l="1"/>
  <c r="X1983" i="5"/>
  <c r="X1984" i="5" l="1"/>
  <c r="Y1983" i="5"/>
  <c r="X1985" i="5" l="1"/>
  <c r="Y1984" i="5"/>
  <c r="Y1985" i="5" l="1"/>
  <c r="X1986" i="5"/>
  <c r="X1987" i="5" l="1"/>
  <c r="Y1986" i="5"/>
  <c r="Y1987" i="5" l="1"/>
  <c r="X1988" i="5"/>
  <c r="X1989" i="5" l="1"/>
  <c r="Y1988" i="5"/>
  <c r="Y1989" i="5" l="1"/>
  <c r="X1990" i="5"/>
  <c r="Y1990" i="5" l="1"/>
  <c r="X1991" i="5"/>
  <c r="Y1991" i="5" l="1"/>
  <c r="X1992" i="5"/>
  <c r="X1993" i="5" l="1"/>
  <c r="Y1992" i="5"/>
  <c r="X1994" i="5" l="1"/>
  <c r="Y1993" i="5"/>
  <c r="X1995" i="5" l="1"/>
  <c r="Y1994" i="5"/>
  <c r="Y1995" i="5" l="1"/>
  <c r="X1996" i="5"/>
  <c r="Y1996" i="5" l="1"/>
  <c r="X1997" i="5"/>
  <c r="Y1997" i="5" l="1"/>
  <c r="X1998" i="5"/>
  <c r="Y1998" i="5" l="1"/>
  <c r="X1999" i="5"/>
  <c r="Y1999" i="5" l="1"/>
  <c r="X2000" i="5"/>
  <c r="Y2000" i="5" l="1"/>
  <c r="X2001" i="5"/>
  <c r="X2002" i="5" l="1"/>
  <c r="Y2001" i="5"/>
  <c r="Y2002" i="5" l="1"/>
  <c r="X2003" i="5"/>
  <c r="X2004" i="5" l="1"/>
  <c r="Y2003" i="5"/>
  <c r="Y2004" i="5" l="1"/>
  <c r="X2005" i="5"/>
  <c r="X2006" i="5" l="1"/>
  <c r="Y2005" i="5"/>
  <c r="Y2006" i="5" l="1"/>
  <c r="X2007" i="5"/>
  <c r="Y2007" i="5" l="1"/>
  <c r="X2008" i="5"/>
  <c r="Y2008" i="5" l="1"/>
  <c r="X2009" i="5"/>
  <c r="Y2009" i="5" l="1"/>
  <c r="X2010" i="5"/>
  <c r="Y2010" i="5" l="1"/>
  <c r="X2011" i="5"/>
  <c r="Y2011" i="5" l="1"/>
  <c r="X2012" i="5"/>
  <c r="Y2012" i="5" l="1"/>
  <c r="X2013" i="5"/>
  <c r="Y2013" i="5" l="1"/>
  <c r="X2014" i="5"/>
  <c r="Y2014" i="5" l="1"/>
  <c r="X2015" i="5"/>
  <c r="Y2015" i="5" l="1"/>
  <c r="X2016" i="5"/>
  <c r="X2017" i="5" l="1"/>
  <c r="Y2016" i="5"/>
  <c r="Y2017" i="5" l="1"/>
  <c r="X2018" i="5"/>
  <c r="X2019" i="5" l="1"/>
  <c r="Y2018" i="5"/>
  <c r="Y2019" i="5" l="1"/>
  <c r="X2020" i="5"/>
  <c r="Y2020" i="5" l="1"/>
  <c r="X2021" i="5"/>
  <c r="Y2021" i="5" l="1"/>
  <c r="X2022" i="5"/>
  <c r="Y2022" i="5" l="1"/>
  <c r="X2023" i="5"/>
  <c r="Y2023" i="5" l="1"/>
  <c r="X2024" i="5"/>
  <c r="X2025" i="5" l="1"/>
  <c r="Y2024" i="5"/>
  <c r="Y2025" i="5" l="1"/>
  <c r="X2026" i="5"/>
  <c r="X2027" i="5" l="1"/>
  <c r="Y2026" i="5"/>
  <c r="Y2027" i="5" l="1"/>
  <c r="X2028" i="5"/>
  <c r="Y2028" i="5" l="1"/>
  <c r="X2029" i="5"/>
  <c r="Y2029" i="5" l="1"/>
  <c r="X2030" i="5"/>
  <c r="Y2030" i="5" l="1"/>
  <c r="X2031" i="5"/>
  <c r="Y2031" i="5" l="1"/>
  <c r="X2032" i="5"/>
  <c r="Y2032" i="5" l="1"/>
  <c r="X2033" i="5"/>
  <c r="Y2033" i="5" l="1"/>
  <c r="X2034" i="5"/>
  <c r="X2035" i="5" l="1"/>
  <c r="Y2034" i="5"/>
  <c r="Y2035" i="5" l="1"/>
  <c r="X2036" i="5"/>
  <c r="Y2036" i="5" l="1"/>
  <c r="X2037" i="5"/>
  <c r="Y2037" i="5" l="1"/>
  <c r="X2038" i="5"/>
  <c r="Y2038" i="5" l="1"/>
  <c r="X2039" i="5"/>
  <c r="Y2039" i="5" l="1"/>
  <c r="X2040" i="5"/>
  <c r="Y2040" i="5" l="1"/>
  <c r="X2041" i="5"/>
  <c r="Y2041" i="5" l="1"/>
  <c r="X2042" i="5"/>
  <c r="X2043" i="5" l="1"/>
  <c r="Y2042" i="5"/>
  <c r="X2044" i="5" l="1"/>
  <c r="Y2043" i="5"/>
  <c r="Y2044" i="5" l="1"/>
  <c r="X2045" i="5"/>
  <c r="Y2045" i="5" l="1"/>
  <c r="X2046" i="5"/>
  <c r="Y2046" i="5" l="1"/>
  <c r="X2047" i="5"/>
  <c r="Y2047" i="5" l="1"/>
  <c r="X2048" i="5"/>
  <c r="X2049" i="5" l="1"/>
  <c r="Y2048" i="5"/>
  <c r="X2050" i="5" l="1"/>
  <c r="Y2049" i="5"/>
  <c r="Y2050" i="5" l="1"/>
  <c r="X2051" i="5"/>
  <c r="X2052" i="5" l="1"/>
  <c r="Y2051" i="5"/>
  <c r="Y2052" i="5" l="1"/>
  <c r="X2053" i="5"/>
  <c r="Y2053" i="5" l="1"/>
  <c r="X2054" i="5"/>
  <c r="Y2054" i="5" l="1"/>
  <c r="X2055" i="5"/>
  <c r="Y2055" i="5" l="1"/>
  <c r="X2056" i="5"/>
  <c r="Y2056" i="5" l="1"/>
  <c r="X2057" i="5"/>
  <c r="Y2057" i="5" l="1"/>
  <c r="X2058" i="5"/>
  <c r="Y2058" i="5" l="1"/>
  <c r="X2059" i="5"/>
  <c r="Y2059" i="5" l="1"/>
  <c r="X2060" i="5"/>
  <c r="Y2060" i="5" l="1"/>
  <c r="X2061" i="5"/>
  <c r="Y2061" i="5" l="1"/>
  <c r="X2062" i="5"/>
  <c r="Y2062" i="5" l="1"/>
  <c r="X2063" i="5"/>
  <c r="Y2063" i="5" l="1"/>
  <c r="X2064" i="5"/>
  <c r="X2065" i="5" l="1"/>
  <c r="Y2064" i="5"/>
  <c r="X2066" i="5" l="1"/>
  <c r="Y2065" i="5"/>
  <c r="Y2066" i="5" l="1"/>
  <c r="X2067" i="5"/>
  <c r="X2068" i="5" l="1"/>
  <c r="Y2067" i="5"/>
  <c r="Y2068" i="5" l="1"/>
  <c r="X2069" i="5"/>
  <c r="Y2069" i="5" l="1"/>
  <c r="X2070" i="5"/>
  <c r="Y2070" i="5" l="1"/>
  <c r="X2071" i="5"/>
  <c r="X2072" i="5" l="1"/>
  <c r="Y2071" i="5"/>
  <c r="X2073" i="5" l="1"/>
  <c r="Y2072" i="5"/>
  <c r="Y2073" i="5" l="1"/>
  <c r="X2074" i="5"/>
  <c r="X2075" i="5" l="1"/>
  <c r="Y2074" i="5"/>
  <c r="Y2075" i="5" l="1"/>
  <c r="X2076" i="5"/>
  <c r="X2077" i="5" l="1"/>
  <c r="Y2076" i="5"/>
  <c r="Y2077" i="5" l="1"/>
  <c r="X2078" i="5"/>
  <c r="Y2078" i="5" l="1"/>
  <c r="X2079" i="5"/>
  <c r="Y2079" i="5" l="1"/>
  <c r="X2080" i="5"/>
  <c r="Y2080" i="5" l="1"/>
  <c r="X2081" i="5"/>
  <c r="X2082" i="5" l="1"/>
  <c r="Y2081" i="5"/>
  <c r="Y2082" i="5" l="1"/>
  <c r="X2083" i="5"/>
  <c r="X2084" i="5" l="1"/>
  <c r="Y2083" i="5"/>
  <c r="Y2084" i="5" l="1"/>
  <c r="X2085" i="5"/>
  <c r="Y2085" i="5" l="1"/>
  <c r="X2086" i="5"/>
  <c r="Y2086" i="5" l="1"/>
  <c r="X2087" i="5"/>
  <c r="Y2087" i="5" l="1"/>
  <c r="X2088" i="5"/>
  <c r="Y2088" i="5" l="1"/>
  <c r="X2089" i="5"/>
  <c r="Y2089" i="5" l="1"/>
  <c r="X2090" i="5"/>
  <c r="Y2090" i="5" l="1"/>
  <c r="X2091" i="5"/>
  <c r="Y2091" i="5" l="1"/>
  <c r="X2092" i="5"/>
  <c r="Y2092" i="5" l="1"/>
  <c r="X2093" i="5"/>
  <c r="Y2093" i="5" l="1"/>
  <c r="X2094" i="5"/>
  <c r="Y2094" i="5" l="1"/>
  <c r="X2095" i="5"/>
  <c r="Y2095" i="5" l="1"/>
  <c r="X2096" i="5"/>
  <c r="Y2096" i="5" l="1"/>
  <c r="X2097" i="5"/>
  <c r="Y2097" i="5" l="1"/>
  <c r="X2098" i="5"/>
  <c r="X2099" i="5" l="1"/>
  <c r="Y2098" i="5"/>
  <c r="Y2099" i="5" l="1"/>
  <c r="X2100" i="5"/>
  <c r="X2101" i="5" l="1"/>
  <c r="Y2100" i="5"/>
  <c r="Y2101" i="5" l="1"/>
  <c r="X2102" i="5"/>
  <c r="X2103" i="5" l="1"/>
  <c r="Y2102" i="5"/>
  <c r="Y2103" i="5" l="1"/>
  <c r="X2104" i="5"/>
  <c r="Y2104" i="5" l="1"/>
  <c r="X2105" i="5"/>
  <c r="X2106" i="5" l="1"/>
  <c r="Y2105" i="5"/>
  <c r="Y2106" i="5" l="1"/>
  <c r="X2107" i="5"/>
  <c r="Y2107" i="5" l="1"/>
  <c r="X2108" i="5"/>
  <c r="Y2108" i="5" l="1"/>
  <c r="X2109" i="5"/>
  <c r="X2110" i="5" l="1"/>
  <c r="Y2109" i="5"/>
  <c r="X2111" i="5" l="1"/>
  <c r="Y2110" i="5"/>
  <c r="Y2111" i="5" l="1"/>
  <c r="X2112" i="5"/>
  <c r="X2113" i="5" l="1"/>
  <c r="Y2112" i="5"/>
  <c r="Y2113" i="5" l="1"/>
  <c r="X2114" i="5"/>
  <c r="X2115" i="5" l="1"/>
  <c r="Y2114" i="5"/>
  <c r="Y2115" i="5" l="1"/>
  <c r="X2116" i="5"/>
  <c r="Y2116" i="5" l="1"/>
  <c r="X2117" i="5"/>
  <c r="Y2117" i="5" l="1"/>
  <c r="X2118" i="5"/>
  <c r="Y2118" i="5" l="1"/>
  <c r="X2119" i="5"/>
  <c r="Y2119" i="5" l="1"/>
  <c r="X2120" i="5"/>
  <c r="Y2120" i="5" l="1"/>
  <c r="X2121" i="5"/>
  <c r="Y2121" i="5" l="1"/>
  <c r="X2122" i="5"/>
  <c r="Y2122" i="5" l="1"/>
  <c r="X2123" i="5"/>
  <c r="Y2123" i="5" l="1"/>
  <c r="X2124" i="5"/>
  <c r="Y2124" i="5" l="1"/>
  <c r="X2125" i="5"/>
  <c r="Y2125" i="5" l="1"/>
  <c r="X2126" i="5"/>
  <c r="Y2126" i="5" l="1"/>
  <c r="X2127" i="5"/>
  <c r="Y2127" i="5" l="1"/>
  <c r="X2128" i="5"/>
  <c r="Y2128" i="5" l="1"/>
  <c r="X2129" i="5"/>
  <c r="Y2129" i="5" l="1"/>
  <c r="X2130" i="5"/>
  <c r="X2131" i="5" l="1"/>
  <c r="Y2130" i="5"/>
  <c r="Y2131" i="5" l="1"/>
  <c r="X2132" i="5"/>
  <c r="Y2132" i="5" l="1"/>
  <c r="X2133" i="5"/>
  <c r="Y2133" i="5" l="1"/>
  <c r="X2134" i="5"/>
  <c r="Y2134" i="5" l="1"/>
  <c r="X2135" i="5"/>
  <c r="Y2135" i="5" l="1"/>
  <c r="X2136" i="5"/>
  <c r="Y2136" i="5" l="1"/>
  <c r="X2137" i="5"/>
  <c r="X2138" i="5" l="1"/>
  <c r="Y2137" i="5"/>
  <c r="Y2138" i="5" l="1"/>
  <c r="X2139" i="5"/>
  <c r="Y2139" i="5" l="1"/>
  <c r="X2140" i="5"/>
  <c r="Y2140" i="5" l="1"/>
  <c r="X2141" i="5"/>
  <c r="X2142" i="5" l="1"/>
  <c r="Y2141" i="5"/>
  <c r="X2143" i="5" l="1"/>
  <c r="Y2142" i="5"/>
  <c r="X2144" i="5" l="1"/>
  <c r="Y2143" i="5"/>
  <c r="Y2144" i="5" l="1"/>
  <c r="X2145" i="5"/>
  <c r="Y2145" i="5" l="1"/>
  <c r="X2146" i="5"/>
  <c r="Y2146" i="5" l="1"/>
  <c r="X2147" i="5"/>
  <c r="X2148" i="5" l="1"/>
  <c r="Y2147" i="5"/>
  <c r="X2149" i="5" l="1"/>
  <c r="Y2148" i="5"/>
  <c r="Y2149" i="5" l="1"/>
  <c r="X2150" i="5"/>
  <c r="Y2150" i="5" l="1"/>
  <c r="X2151" i="5"/>
  <c r="Y2151" i="5" l="1"/>
  <c r="X2152" i="5"/>
  <c r="X2153" i="5" l="1"/>
  <c r="Y2152" i="5"/>
  <c r="X2154" i="5" l="1"/>
  <c r="Y2153" i="5"/>
  <c r="X2155" i="5" l="1"/>
  <c r="Y2154" i="5"/>
  <c r="Y2155" i="5" l="1"/>
  <c r="X2156" i="5"/>
  <c r="Y2156" i="5" l="1"/>
  <c r="X2157" i="5"/>
  <c r="Y2157" i="5" l="1"/>
  <c r="X2158" i="5"/>
  <c r="Y2158" i="5" l="1"/>
  <c r="X2159" i="5"/>
  <c r="Y2159" i="5" l="1"/>
  <c r="X2160" i="5"/>
  <c r="X2161" i="5" l="1"/>
  <c r="Y2160" i="5"/>
  <c r="X2162" i="5" l="1"/>
  <c r="Y2161" i="5"/>
  <c r="X2163" i="5" l="1"/>
  <c r="Y2162" i="5"/>
  <c r="Y2163" i="5" l="1"/>
  <c r="X2164" i="5"/>
  <c r="Y2164" i="5" l="1"/>
  <c r="X2165" i="5"/>
  <c r="Y2165" i="5" l="1"/>
  <c r="X2166" i="5"/>
  <c r="X2167" i="5" l="1"/>
  <c r="Y2166" i="5"/>
  <c r="X2168" i="5" l="1"/>
  <c r="Y2167" i="5"/>
  <c r="X2169" i="5" l="1"/>
  <c r="Y2168" i="5"/>
  <c r="Y2169" i="5" l="1"/>
  <c r="X2170" i="5"/>
  <c r="Y2170" i="5" l="1"/>
  <c r="X2171" i="5"/>
  <c r="Y2171" i="5" l="1"/>
  <c r="X2172" i="5"/>
  <c r="X2173" i="5" l="1"/>
  <c r="Y2172" i="5"/>
  <c r="Y2173" i="5" l="1"/>
  <c r="X2174" i="5"/>
  <c r="X2175" i="5" l="1"/>
  <c r="Y2174" i="5"/>
  <c r="Y2175" i="5" l="1"/>
  <c r="X2176" i="5"/>
  <c r="Y2176" i="5" l="1"/>
  <c r="X2177" i="5"/>
  <c r="Y2177" i="5" l="1"/>
  <c r="X2178" i="5"/>
  <c r="Y2178" i="5" l="1"/>
  <c r="X2179" i="5"/>
  <c r="Y2179" i="5" l="1"/>
  <c r="X2180" i="5"/>
  <c r="X2181" i="5" l="1"/>
  <c r="Y2180" i="5"/>
  <c r="X2182" i="5" l="1"/>
  <c r="Y2181" i="5"/>
  <c r="X2183" i="5" l="1"/>
  <c r="Y2182" i="5"/>
  <c r="Y2183" i="5" l="1"/>
  <c r="X2184" i="5"/>
  <c r="X2185" i="5" l="1"/>
  <c r="Y2184" i="5"/>
  <c r="Y2185" i="5" l="1"/>
  <c r="X2186" i="5"/>
  <c r="X2187" i="5" l="1"/>
  <c r="Y2186" i="5"/>
  <c r="X2188" i="5" l="1"/>
  <c r="Y2187" i="5"/>
  <c r="X2189" i="5" l="1"/>
  <c r="Y2188" i="5"/>
  <c r="Y2189" i="5" l="1"/>
  <c r="X2190" i="5"/>
  <c r="Y2190" i="5" l="1"/>
  <c r="X2191" i="5"/>
  <c r="Y2191" i="5" l="1"/>
  <c r="X2192" i="5"/>
  <c r="X2193" i="5" l="1"/>
  <c r="Y2192" i="5"/>
  <c r="X2194" i="5" l="1"/>
  <c r="Y2193" i="5"/>
  <c r="Y2194" i="5" l="1"/>
  <c r="X2195" i="5"/>
  <c r="Y2195" i="5" l="1"/>
  <c r="X2196" i="5"/>
  <c r="X2197" i="5" l="1"/>
  <c r="Y2196" i="5"/>
  <c r="Y2197" i="5" l="1"/>
  <c r="X2198" i="5"/>
  <c r="Y2198" i="5" l="1"/>
  <c r="X2199" i="5"/>
  <c r="Y2199" i="5" l="1"/>
  <c r="X2200" i="5"/>
  <c r="X2201" i="5" l="1"/>
  <c r="Y2200" i="5"/>
  <c r="Y2201" i="5" l="1"/>
  <c r="X2202" i="5"/>
  <c r="X2203" i="5" l="1"/>
  <c r="Y2202" i="5"/>
  <c r="X2204" i="5" l="1"/>
  <c r="Y2203" i="5"/>
  <c r="X2205" i="5" l="1"/>
  <c r="Y2204" i="5"/>
  <c r="Y2205" i="5" l="1"/>
  <c r="X2206" i="5"/>
  <c r="X2207" i="5" l="1"/>
  <c r="Y2206" i="5"/>
  <c r="Y2207" i="5" l="1"/>
  <c r="X2208" i="5"/>
  <c r="Y2208" i="5" l="1"/>
  <c r="X2209" i="5"/>
  <c r="Y2209" i="5" l="1"/>
  <c r="X2210" i="5"/>
  <c r="X2211" i="5" l="1"/>
  <c r="Y2210" i="5"/>
  <c r="Y2211" i="5" l="1"/>
  <c r="X2212" i="5"/>
  <c r="X2213" i="5" l="1"/>
  <c r="Y2212" i="5"/>
  <c r="Y2213" i="5" l="1"/>
  <c r="X2214" i="5"/>
  <c r="Y2214" i="5" l="1"/>
  <c r="X2215" i="5"/>
  <c r="Y2215" i="5" l="1"/>
  <c r="X2216" i="5"/>
  <c r="X2217" i="5" l="1"/>
  <c r="Y2216" i="5"/>
  <c r="X2218" i="5" l="1"/>
  <c r="Y2217" i="5"/>
  <c r="Y2218" i="5" l="1"/>
  <c r="X2219" i="5"/>
  <c r="X2220" i="5" l="1"/>
  <c r="Y2219" i="5"/>
  <c r="Y2220" i="5" l="1"/>
  <c r="X2221" i="5"/>
  <c r="X2222" i="5" l="1"/>
  <c r="Y2221" i="5"/>
  <c r="Y2222" i="5" l="1"/>
  <c r="X2223" i="5"/>
  <c r="Y2223" i="5" l="1"/>
  <c r="X2224" i="5"/>
  <c r="Y2224" i="5" l="1"/>
  <c r="X2225" i="5"/>
  <c r="X2226" i="5" l="1"/>
  <c r="Y2225" i="5"/>
  <c r="Y2226" i="5" l="1"/>
  <c r="X2227" i="5"/>
  <c r="X2228" i="5" l="1"/>
  <c r="Y2227" i="5"/>
  <c r="X2229" i="5" l="1"/>
  <c r="Y2228" i="5"/>
  <c r="X2230" i="5" l="1"/>
  <c r="Y2229" i="5"/>
  <c r="Y2230" i="5" l="1"/>
  <c r="X2231" i="5"/>
  <c r="X2232" i="5" l="1"/>
  <c r="Y2231" i="5"/>
  <c r="X2233" i="5" l="1"/>
  <c r="Y2232" i="5"/>
  <c r="X2234" i="5" l="1"/>
  <c r="Y2233" i="5"/>
  <c r="Y2234" i="5" l="1"/>
  <c r="X2235" i="5"/>
  <c r="X2236" i="5" l="1"/>
  <c r="Y2235" i="5"/>
  <c r="X2237" i="5" l="1"/>
  <c r="Y2236" i="5"/>
  <c r="Y2237" i="5" l="1"/>
  <c r="X2238" i="5"/>
  <c r="Y2238" i="5" l="1"/>
  <c r="X2239" i="5"/>
  <c r="X2240" i="5" l="1"/>
  <c r="Y2239" i="5"/>
  <c r="X2241" i="5" l="1"/>
  <c r="Y2240" i="5"/>
  <c r="X2242" i="5" l="1"/>
  <c r="Y2241" i="5"/>
  <c r="Y2242" i="5" l="1"/>
  <c r="X2243" i="5"/>
  <c r="X2244" i="5" l="1"/>
  <c r="Y2243" i="5"/>
  <c r="X2245" i="5" l="1"/>
  <c r="Y2244" i="5"/>
  <c r="Y2245" i="5" l="1"/>
  <c r="X2246" i="5"/>
  <c r="Y2246" i="5" l="1"/>
  <c r="X2247" i="5"/>
  <c r="Y2247" i="5" l="1"/>
  <c r="X2248" i="5"/>
  <c r="X2249" i="5" l="1"/>
  <c r="Y2248" i="5"/>
  <c r="Y2249" i="5" l="1"/>
  <c r="X2250" i="5"/>
  <c r="X2251" i="5" l="1"/>
  <c r="Y2250" i="5"/>
  <c r="X2252" i="5" l="1"/>
  <c r="Y2251" i="5"/>
  <c r="X2253" i="5" l="1"/>
  <c r="Y2252" i="5"/>
  <c r="Y2253" i="5" l="1"/>
  <c r="X2254" i="5"/>
  <c r="Y2254" i="5" l="1"/>
  <c r="X2255" i="5"/>
  <c r="Y2255" i="5" l="1"/>
  <c r="X2256" i="5"/>
  <c r="X2257" i="5" l="1"/>
  <c r="Y2256" i="5"/>
  <c r="X2258" i="5" l="1"/>
  <c r="Y2257" i="5"/>
  <c r="Y2258" i="5" l="1"/>
  <c r="X2259" i="5"/>
  <c r="X2260" i="5" l="1"/>
  <c r="Y2259" i="5"/>
  <c r="X2261" i="5" l="1"/>
  <c r="Y2260" i="5"/>
  <c r="Y2261" i="5" l="1"/>
  <c r="X2262" i="5"/>
  <c r="Y2262" i="5" l="1"/>
  <c r="X2263" i="5"/>
  <c r="Y2263" i="5" l="1"/>
  <c r="X2264" i="5"/>
  <c r="Y2264" i="5" l="1"/>
  <c r="X2265" i="5"/>
  <c r="Y2265" i="5" l="1"/>
  <c r="X2266" i="5"/>
  <c r="X2267" i="5" l="1"/>
  <c r="Y2266" i="5"/>
  <c r="Y2267" i="5" l="1"/>
  <c r="X2268" i="5"/>
  <c r="Y2268" i="5" l="1"/>
  <c r="X2269" i="5"/>
  <c r="Y2269" i="5" l="1"/>
  <c r="X2270" i="5"/>
  <c r="Y2270" i="5" l="1"/>
  <c r="X2271" i="5"/>
  <c r="X2272" i="5" l="1"/>
  <c r="Y2271" i="5"/>
  <c r="X2273" i="5" l="1"/>
  <c r="Y2272" i="5"/>
  <c r="X2274" i="5" l="1"/>
  <c r="Y2273" i="5"/>
  <c r="Y2274" i="5" l="1"/>
  <c r="X2275" i="5"/>
  <c r="X2276" i="5" l="1"/>
  <c r="Y2275" i="5"/>
  <c r="X2277" i="5" l="1"/>
  <c r="Y2276" i="5"/>
  <c r="Y2277" i="5" l="1"/>
  <c r="X2278" i="5"/>
  <c r="Y2278" i="5" l="1"/>
  <c r="X2279" i="5"/>
  <c r="X2280" i="5" l="1"/>
  <c r="Y2279" i="5"/>
  <c r="Y2280" i="5" l="1"/>
  <c r="X2281" i="5"/>
  <c r="Y2281" i="5" l="1"/>
  <c r="X2282" i="5"/>
  <c r="Y2282" i="5" l="1"/>
  <c r="X2283" i="5"/>
  <c r="X2284" i="5" l="1"/>
  <c r="Y2283" i="5"/>
  <c r="Y2284" i="5" l="1"/>
  <c r="X2285" i="5"/>
  <c r="Y2285" i="5" l="1"/>
  <c r="X2286" i="5"/>
  <c r="Y2286" i="5" l="1"/>
  <c r="X2287" i="5"/>
  <c r="Y2287" i="5" l="1"/>
  <c r="X2288" i="5"/>
  <c r="X2289" i="5" l="1"/>
  <c r="Y2288" i="5"/>
  <c r="Y2289" i="5" l="1"/>
  <c r="X2290" i="5"/>
  <c r="Y2290" i="5" l="1"/>
  <c r="X2291" i="5"/>
  <c r="X2292" i="5" l="1"/>
  <c r="Y2291" i="5"/>
  <c r="Y2292" i="5" l="1"/>
  <c r="X2293" i="5"/>
  <c r="Y2293" i="5" l="1"/>
  <c r="X2294" i="5"/>
  <c r="Y2294" i="5" l="1"/>
  <c r="X2295" i="5"/>
  <c r="Y2295" i="5" l="1"/>
  <c r="X2296" i="5"/>
  <c r="Y2296" i="5" l="1"/>
  <c r="X2297" i="5"/>
  <c r="Y2297" i="5" l="1"/>
  <c r="X2298" i="5"/>
  <c r="Y2298" i="5" l="1"/>
  <c r="X2299" i="5"/>
  <c r="X2300" i="5" l="1"/>
  <c r="Y2299" i="5"/>
  <c r="X2301" i="5" l="1"/>
  <c r="Y2300" i="5"/>
  <c r="Y2301" i="5" l="1"/>
  <c r="X2302" i="5"/>
  <c r="X2303" i="5" l="1"/>
  <c r="Y2302" i="5"/>
  <c r="Y2303" i="5" l="1"/>
  <c r="X2304" i="5"/>
  <c r="X2305" i="5" l="1"/>
  <c r="Y2304" i="5"/>
  <c r="X2306" i="5" l="1"/>
  <c r="Y2305" i="5"/>
  <c r="Y2306" i="5" l="1"/>
  <c r="X2307" i="5"/>
  <c r="X2308" i="5" l="1"/>
  <c r="Y2307" i="5"/>
  <c r="X2309" i="5" l="1"/>
  <c r="Y2308" i="5"/>
  <c r="Y2309" i="5" l="1"/>
  <c r="X2310" i="5"/>
  <c r="X2311" i="5" l="1"/>
  <c r="Y2310" i="5"/>
  <c r="X2312" i="5" l="1"/>
  <c r="Y2311" i="5"/>
  <c r="Y2312" i="5" l="1"/>
  <c r="X2313" i="5"/>
  <c r="X2314" i="5" l="1"/>
  <c r="Y2313" i="5"/>
  <c r="Y2314" i="5" l="1"/>
  <c r="X2315" i="5"/>
  <c r="X2316" i="5" l="1"/>
  <c r="Y2315" i="5"/>
  <c r="Y2316" i="5" l="1"/>
  <c r="X2317" i="5"/>
  <c r="Y2317" i="5" l="1"/>
  <c r="X2318" i="5"/>
  <c r="X2319" i="5" l="1"/>
  <c r="Y2318" i="5"/>
  <c r="Y2319" i="5" l="1"/>
  <c r="X2320" i="5"/>
  <c r="Y2320" i="5" l="1"/>
  <c r="X2321" i="5"/>
  <c r="Y2321" i="5" l="1"/>
  <c r="X2322" i="5"/>
  <c r="Y2322" i="5" l="1"/>
  <c r="X2323" i="5"/>
  <c r="X2324" i="5" l="1"/>
  <c r="Y2323" i="5"/>
  <c r="X2325" i="5" l="1"/>
  <c r="Y2324" i="5"/>
  <c r="Y2325" i="5" l="1"/>
  <c r="X2326" i="5"/>
  <c r="Y2326" i="5" l="1"/>
  <c r="X2327" i="5"/>
  <c r="X2328" i="5" l="1"/>
  <c r="Y2327" i="5"/>
  <c r="X2329" i="5" l="1"/>
  <c r="Y2328" i="5"/>
  <c r="Y2329" i="5" l="1"/>
  <c r="X2330" i="5"/>
  <c r="Y2330" i="5" l="1"/>
  <c r="X2331" i="5"/>
  <c r="X2332" i="5" l="1"/>
  <c r="Y2331" i="5"/>
  <c r="Y2332" i="5" l="1"/>
  <c r="X2333" i="5"/>
  <c r="Y2333" i="5" l="1"/>
  <c r="X2334" i="5"/>
  <c r="Y2334" i="5" l="1"/>
  <c r="X2335" i="5"/>
  <c r="X2336" i="5" l="1"/>
  <c r="Y2335" i="5"/>
  <c r="Y2336" i="5" l="1"/>
  <c r="X2337" i="5"/>
  <c r="X2338" i="5" l="1"/>
  <c r="Y2337" i="5"/>
  <c r="X2339" i="5" l="1"/>
  <c r="Y2338" i="5"/>
  <c r="Y2339" i="5" l="1"/>
  <c r="X2340" i="5"/>
  <c r="X2341" i="5" l="1"/>
  <c r="Y2340" i="5"/>
  <c r="X2342" i="5" l="1"/>
  <c r="Y2341" i="5"/>
  <c r="Y2342" i="5" l="1"/>
  <c r="X2343" i="5"/>
  <c r="Y2343" i="5" l="1"/>
  <c r="X2344" i="5"/>
  <c r="X2345" i="5" l="1"/>
  <c r="Y2344" i="5"/>
  <c r="Y2345" i="5" l="1"/>
  <c r="X2346" i="5"/>
  <c r="Y2346" i="5" l="1"/>
  <c r="X2347" i="5"/>
  <c r="X2348" i="5" l="1"/>
  <c r="Y2347" i="5"/>
  <c r="X2349" i="5" l="1"/>
  <c r="Y2348" i="5"/>
  <c r="Y2349" i="5" l="1"/>
  <c r="X2350" i="5"/>
  <c r="Y2350" i="5" l="1"/>
  <c r="X2351" i="5"/>
  <c r="Y2351" i="5" l="1"/>
  <c r="X2352" i="5"/>
  <c r="Y2352" i="5" l="1"/>
  <c r="X2353" i="5"/>
  <c r="Y2353" i="5" l="1"/>
  <c r="X2354" i="5"/>
  <c r="Y2354" i="5" l="1"/>
  <c r="X2355" i="5"/>
  <c r="X2356" i="5" l="1"/>
  <c r="Y2355" i="5"/>
  <c r="X2357" i="5" l="1"/>
  <c r="Y2356" i="5"/>
  <c r="Y2357" i="5" l="1"/>
  <c r="X2358" i="5"/>
  <c r="Y2358" i="5" l="1"/>
  <c r="X2359" i="5"/>
  <c r="X2360" i="5" l="1"/>
  <c r="Y2359" i="5"/>
  <c r="X2361" i="5" l="1"/>
  <c r="Y2360" i="5"/>
  <c r="Y2361" i="5" l="1"/>
  <c r="X2362" i="5"/>
  <c r="Y2362" i="5" l="1"/>
  <c r="X2363" i="5"/>
  <c r="X2364" i="5" l="1"/>
  <c r="Y2363" i="5"/>
  <c r="X2365" i="5" l="1"/>
  <c r="Y2364" i="5"/>
  <c r="X2366" i="5" l="1"/>
  <c r="Y2365" i="5"/>
  <c r="Y2366" i="5" l="1"/>
  <c r="X2367" i="5"/>
  <c r="Y2367" i="5" l="1"/>
  <c r="X2368" i="5"/>
  <c r="Y2368" i="5" l="1"/>
  <c r="X2369" i="5"/>
  <c r="X2370" i="5" l="1"/>
  <c r="Y2369" i="5"/>
  <c r="Y2370" i="5" l="1"/>
  <c r="X2371" i="5"/>
  <c r="X2372" i="5" l="1"/>
  <c r="Y2371" i="5"/>
  <c r="X2373" i="5" l="1"/>
  <c r="Y2372" i="5"/>
  <c r="X2374" i="5" l="1"/>
  <c r="Y2373" i="5"/>
  <c r="Y2374" i="5" l="1"/>
  <c r="X2375" i="5"/>
  <c r="Y2375" i="5" l="1"/>
  <c r="X2376" i="5"/>
  <c r="X2377" i="5" l="1"/>
  <c r="Y2376" i="5"/>
  <c r="Y2377" i="5" l="1"/>
  <c r="X2378" i="5"/>
  <c r="Y2378" i="5" l="1"/>
  <c r="X2379" i="5"/>
  <c r="X2380" i="5" l="1"/>
  <c r="Y2379" i="5"/>
  <c r="X2381" i="5" l="1"/>
  <c r="Y2380" i="5"/>
  <c r="Y2381" i="5" l="1"/>
  <c r="X2382" i="5"/>
  <c r="Y2382" i="5" l="1"/>
  <c r="X2383" i="5"/>
  <c r="Y2383" i="5" l="1"/>
  <c r="X2384" i="5"/>
  <c r="Y2384" i="5" l="1"/>
  <c r="X2385" i="5"/>
  <c r="X2386" i="5" l="1"/>
  <c r="Y2385" i="5"/>
  <c r="Y2386" i="5" l="1"/>
  <c r="X2387" i="5"/>
  <c r="X2388" i="5" l="1"/>
  <c r="Y2387" i="5"/>
  <c r="X2389" i="5" l="1"/>
  <c r="Y2388" i="5"/>
  <c r="X2390" i="5" l="1"/>
  <c r="Y2389" i="5"/>
  <c r="Y2390" i="5" l="1"/>
  <c r="X2391" i="5"/>
  <c r="Y2391" i="5" l="1"/>
  <c r="X2392" i="5"/>
  <c r="Y2392" i="5" l="1"/>
  <c r="X2393" i="5"/>
  <c r="X2394" i="5" l="1"/>
  <c r="Y2393" i="5"/>
  <c r="Y2394" i="5" l="1"/>
  <c r="X2395" i="5"/>
  <c r="X2396" i="5" l="1"/>
  <c r="Y2395" i="5"/>
  <c r="X2397" i="5" l="1"/>
  <c r="Y2396" i="5"/>
  <c r="X2398" i="5" l="1"/>
  <c r="Y2397" i="5"/>
  <c r="Y2398" i="5" l="1"/>
  <c r="X2399" i="5"/>
  <c r="Y2399" i="5" l="1"/>
  <c r="X2400" i="5"/>
  <c r="Y2400" i="5" l="1"/>
  <c r="X2401" i="5"/>
  <c r="Y2401" i="5" l="1"/>
  <c r="X2402" i="5"/>
  <c r="Y2402" i="5" l="1"/>
  <c r="X2403" i="5"/>
  <c r="Y2403" i="5" l="1"/>
  <c r="X2404" i="5"/>
  <c r="X2405" i="5" l="1"/>
  <c r="Y2404" i="5"/>
  <c r="Y2405" i="5" l="1"/>
  <c r="X2406" i="5"/>
  <c r="X2407" i="5" l="1"/>
  <c r="Y2406" i="5"/>
  <c r="Y2407" i="5" l="1"/>
  <c r="X2408" i="5"/>
  <c r="X2409" i="5" l="1"/>
  <c r="Y2408" i="5"/>
  <c r="Y2409" i="5" l="1"/>
  <c r="X2410" i="5"/>
  <c r="Y2410" i="5" l="1"/>
  <c r="X2411" i="5"/>
  <c r="X2412" i="5" l="1"/>
  <c r="Y2411" i="5"/>
  <c r="X2413" i="5" l="1"/>
  <c r="Y2412" i="5"/>
  <c r="Y2413" i="5" l="1"/>
  <c r="X2414" i="5"/>
  <c r="Y2414" i="5" l="1"/>
  <c r="X2415" i="5"/>
  <c r="Y2415" i="5" l="1"/>
  <c r="X2416" i="5"/>
  <c r="Y2416" i="5" l="1"/>
  <c r="X2417" i="5"/>
  <c r="Y2417" i="5" l="1"/>
  <c r="X2418" i="5"/>
  <c r="X2419" i="5" l="1"/>
  <c r="Y2418" i="5"/>
  <c r="X2420" i="5" l="1"/>
  <c r="Y2419" i="5"/>
  <c r="X2421" i="5" l="1"/>
  <c r="Y2420" i="5"/>
  <c r="Y2421" i="5" l="1"/>
  <c r="X2422" i="5"/>
  <c r="Y2422" i="5" l="1"/>
  <c r="X2423" i="5"/>
  <c r="Y2423" i="5" l="1"/>
  <c r="X2424" i="5"/>
  <c r="X2425" i="5" l="1"/>
  <c r="Y2424" i="5"/>
  <c r="X2426" i="5" l="1"/>
  <c r="Y2425" i="5"/>
  <c r="X2427" i="5" l="1"/>
  <c r="Y2426" i="5"/>
  <c r="X2428" i="5" l="1"/>
  <c r="Y2427" i="5"/>
  <c r="X2429" i="5" l="1"/>
  <c r="Y2428" i="5"/>
  <c r="Y2429" i="5" l="1"/>
  <c r="X2430" i="5"/>
  <c r="Y2430" i="5" l="1"/>
  <c r="X2431" i="5"/>
  <c r="X2432" i="5" l="1"/>
  <c r="Y2431" i="5"/>
  <c r="X2433" i="5" l="1"/>
  <c r="Y2432" i="5"/>
  <c r="Y2433" i="5" l="1"/>
  <c r="X2434" i="5"/>
  <c r="Y2434" i="5" l="1"/>
  <c r="X2435" i="5"/>
  <c r="X2436" i="5" l="1"/>
  <c r="Y2435" i="5"/>
  <c r="X2437" i="5" l="1"/>
  <c r="Y2436" i="5"/>
  <c r="Y2437" i="5" l="1"/>
  <c r="X2438" i="5"/>
  <c r="Y2438" i="5" l="1"/>
  <c r="X2439" i="5"/>
  <c r="Y2439" i="5" l="1"/>
  <c r="X2440" i="5"/>
  <c r="X2441" i="5" l="1"/>
  <c r="Y2440" i="5"/>
  <c r="X2442" i="5" l="1"/>
  <c r="Y2441" i="5"/>
  <c r="Y2442" i="5" l="1"/>
  <c r="X2443" i="5"/>
  <c r="X2444" i="5" l="1"/>
  <c r="Y2443" i="5"/>
  <c r="X2445" i="5" l="1"/>
  <c r="Y2444" i="5"/>
  <c r="X2446" i="5" l="1"/>
  <c r="Y2445" i="5"/>
  <c r="Y2446" i="5" l="1"/>
  <c r="X2447" i="5"/>
  <c r="Y2447" i="5" l="1"/>
  <c r="X2448" i="5"/>
  <c r="Y2448" i="5" l="1"/>
  <c r="X2449" i="5"/>
  <c r="X2450" i="5" l="1"/>
  <c r="Y2449" i="5"/>
  <c r="Y2450" i="5" l="1"/>
  <c r="X2451" i="5"/>
  <c r="X2452" i="5" l="1"/>
  <c r="Y2451" i="5"/>
  <c r="X2453" i="5" l="1"/>
  <c r="Y2452" i="5"/>
  <c r="Y2453" i="5" l="1"/>
  <c r="X2454" i="5"/>
  <c r="Y2454" i="5" l="1"/>
  <c r="X2455" i="5"/>
  <c r="Y2455" i="5" l="1"/>
  <c r="X2456" i="5"/>
  <c r="Y2456" i="5" l="1"/>
  <c r="X2457" i="5"/>
  <c r="Y2457" i="5" l="1"/>
  <c r="X2458" i="5"/>
  <c r="Y2458" i="5" l="1"/>
  <c r="X2459" i="5"/>
  <c r="X2460" i="5" l="1"/>
  <c r="Y2459" i="5"/>
  <c r="Y2460" i="5" l="1"/>
  <c r="X2461" i="5"/>
  <c r="Y2461" i="5" l="1"/>
  <c r="X2462" i="5"/>
  <c r="Y2462" i="5" l="1"/>
  <c r="X2463" i="5"/>
  <c r="Y2463" i="5" l="1"/>
  <c r="X2464" i="5"/>
  <c r="Y2464" i="5" l="1"/>
  <c r="X2465" i="5"/>
  <c r="Y2465" i="5" l="1"/>
  <c r="X2466" i="5"/>
  <c r="Y2466" i="5" l="1"/>
  <c r="X2467" i="5"/>
  <c r="X2468" i="5" l="1"/>
  <c r="Y2467" i="5"/>
  <c r="X2469" i="5" l="1"/>
  <c r="Y2468" i="5"/>
  <c r="Y2469" i="5" l="1"/>
  <c r="X2470" i="5"/>
  <c r="Y2470" i="5" l="1"/>
  <c r="X2471" i="5"/>
  <c r="Y2471" i="5" l="1"/>
  <c r="X2472" i="5"/>
  <c r="Y2472" i="5" l="1"/>
  <c r="X2473" i="5"/>
  <c r="Y2473" i="5" l="1"/>
  <c r="X2474" i="5"/>
  <c r="X2475" i="5" l="1"/>
  <c r="Y2474" i="5"/>
  <c r="X2476" i="5" l="1"/>
  <c r="Y2475" i="5"/>
  <c r="X2477" i="5" l="1"/>
  <c r="Y2476" i="5"/>
  <c r="Y2477" i="5" l="1"/>
  <c r="X2478" i="5"/>
  <c r="Y2478" i="5" l="1"/>
  <c r="X2479" i="5"/>
  <c r="X2480" i="5" l="1"/>
  <c r="Y2479" i="5"/>
  <c r="Y2480" i="5" l="1"/>
  <c r="X2481" i="5"/>
  <c r="Y2481" i="5" l="1"/>
  <c r="X2482" i="5"/>
  <c r="Y2482" i="5" l="1"/>
  <c r="X2483" i="5"/>
  <c r="X2484" i="5" l="1"/>
  <c r="Y2483" i="5"/>
  <c r="X2485" i="5" l="1"/>
  <c r="Y2484" i="5"/>
  <c r="Y2485" i="5" l="1"/>
  <c r="X2486" i="5"/>
  <c r="Y2486" i="5" l="1"/>
  <c r="X2487" i="5"/>
  <c r="Y2487" i="5" l="1"/>
  <c r="X2488" i="5"/>
  <c r="Y2488" i="5" l="1"/>
  <c r="X2489" i="5"/>
  <c r="X2490" i="5" l="1"/>
  <c r="Y2489" i="5"/>
  <c r="X2491" i="5" l="1"/>
  <c r="Y2490" i="5"/>
  <c r="X2492" i="5" l="1"/>
  <c r="Y2491" i="5"/>
  <c r="X2493" i="5" l="1"/>
  <c r="Y2492" i="5"/>
  <c r="Y2493" i="5" l="1"/>
  <c r="X2494" i="5"/>
  <c r="Y2494" i="5" l="1"/>
  <c r="X2495" i="5"/>
  <c r="Y2495" i="5" l="1"/>
  <c r="X2496" i="5"/>
  <c r="X2497" i="5" l="1"/>
  <c r="Y2496" i="5"/>
  <c r="X2498" i="5" l="1"/>
  <c r="Y2497" i="5"/>
  <c r="Y2498" i="5" l="1"/>
  <c r="X2499" i="5"/>
  <c r="X2500" i="5" l="1"/>
  <c r="Y2499" i="5"/>
  <c r="X2501" i="5" l="1"/>
  <c r="Y2500" i="5"/>
  <c r="Y2501" i="5" l="1"/>
  <c r="X2502" i="5"/>
  <c r="X2503" i="5" l="1"/>
  <c r="Y2502" i="5"/>
  <c r="Y2503" i="5" l="1"/>
  <c r="X2504" i="5"/>
  <c r="X2505" i="5" l="1"/>
  <c r="Y2504" i="5"/>
  <c r="Y2505" i="5" l="1"/>
  <c r="X2506" i="5"/>
  <c r="Y2506" i="5" l="1"/>
  <c r="X2507" i="5"/>
  <c r="X2508" i="5" l="1"/>
  <c r="Y2507" i="5"/>
  <c r="Y2508" i="5" l="1"/>
  <c r="X2509" i="5"/>
  <c r="Y2509" i="5" l="1"/>
  <c r="X2510" i="5"/>
  <c r="X2511" i="5" l="1"/>
  <c r="Y2510" i="5"/>
  <c r="Y2511" i="5" l="1"/>
  <c r="X2512" i="5"/>
  <c r="Y2512" i="5" l="1"/>
  <c r="X2513" i="5"/>
  <c r="Y2513" i="5" l="1"/>
  <c r="X2514" i="5"/>
  <c r="X2515" i="5" l="1"/>
  <c r="Y2514" i="5"/>
  <c r="Y2515" i="5" l="1"/>
  <c r="X2516" i="5"/>
  <c r="X2517" i="5" l="1"/>
  <c r="Y2516" i="5"/>
  <c r="Y2517" i="5" l="1"/>
  <c r="X2518" i="5"/>
  <c r="Y2518" i="5" l="1"/>
  <c r="X2519" i="5"/>
  <c r="Y2519" i="5" l="1"/>
  <c r="X2520" i="5"/>
  <c r="X2521" i="5" l="1"/>
  <c r="Y2520" i="5"/>
  <c r="Y2521" i="5" l="1"/>
  <c r="X2522" i="5"/>
  <c r="X2523" i="5" l="1"/>
  <c r="Y2522" i="5"/>
  <c r="X2524" i="5" l="1"/>
  <c r="Y2523" i="5"/>
  <c r="X2525" i="5" l="1"/>
  <c r="Y2524" i="5"/>
  <c r="Y2525" i="5" l="1"/>
  <c r="X2526" i="5"/>
  <c r="Y2526" i="5" l="1"/>
  <c r="X2527" i="5"/>
  <c r="Y2527" i="5" l="1"/>
  <c r="X2528" i="5"/>
  <c r="X2529" i="5" l="1"/>
  <c r="Y2528" i="5"/>
  <c r="Y2529" i="5" l="1"/>
  <c r="X2530" i="5"/>
  <c r="X2531" i="5" l="1"/>
  <c r="Y2530" i="5"/>
  <c r="X2532" i="5" l="1"/>
  <c r="Y2531" i="5"/>
  <c r="X2533" i="5" l="1"/>
  <c r="Y2532" i="5"/>
  <c r="Y2533" i="5" l="1"/>
  <c r="X2534" i="5"/>
  <c r="Y2534" i="5" l="1"/>
  <c r="X2535" i="5"/>
  <c r="Y2535" i="5" l="1"/>
  <c r="X2536" i="5"/>
  <c r="Y2536" i="5" l="1"/>
  <c r="X2537" i="5"/>
  <c r="Y2537" i="5" l="1"/>
  <c r="X2538" i="5"/>
  <c r="Y2538" i="5" l="1"/>
  <c r="X2539" i="5"/>
  <c r="X2540" i="5" l="1"/>
  <c r="Y2539" i="5"/>
  <c r="Y2540" i="5" l="1"/>
  <c r="X2541" i="5"/>
  <c r="Y2541" i="5" l="1"/>
  <c r="X2542" i="5"/>
  <c r="Y2542" i="5" l="1"/>
  <c r="X2543" i="5"/>
  <c r="Y2543" i="5" l="1"/>
  <c r="X2544" i="5"/>
  <c r="Y2544" i="5" l="1"/>
  <c r="X2545" i="5"/>
  <c r="Y2545" i="5" l="1"/>
  <c r="X2546" i="5"/>
  <c r="X2547" i="5" l="1"/>
  <c r="Y2546" i="5"/>
  <c r="X2548" i="5" l="1"/>
  <c r="Y2547" i="5"/>
  <c r="X2549" i="5" l="1"/>
  <c r="Y2548" i="5"/>
  <c r="Y2549" i="5" l="1"/>
  <c r="X2550" i="5"/>
  <c r="Y2550" i="5" l="1"/>
  <c r="X2551" i="5"/>
  <c r="Y2551" i="5" l="1"/>
  <c r="X2552" i="5"/>
  <c r="X2553" i="5" l="1"/>
  <c r="Y2552" i="5"/>
  <c r="X2554" i="5" l="1"/>
  <c r="Y2553" i="5"/>
  <c r="Y2554" i="5" l="1"/>
  <c r="X2555" i="5"/>
  <c r="Y2555" i="5" l="1"/>
  <c r="X2556" i="5"/>
  <c r="X2557" i="5" l="1"/>
  <c r="Y2556" i="5"/>
  <c r="Y2557" i="5" l="1"/>
  <c r="X2558" i="5"/>
  <c r="X2559" i="5" l="1"/>
  <c r="Y2558" i="5"/>
  <c r="Y2559" i="5" l="1"/>
  <c r="X2560" i="5"/>
  <c r="X2561" i="5" l="1"/>
  <c r="Y2560" i="5"/>
  <c r="Y2561" i="5" l="1"/>
  <c r="X2562" i="5"/>
  <c r="Y2562" i="5" l="1"/>
  <c r="X2563" i="5"/>
  <c r="X2564" i="5" l="1"/>
  <c r="Y2563" i="5"/>
  <c r="Y2564" i="5" l="1"/>
  <c r="X2565" i="5"/>
  <c r="Y2565" i="5" l="1"/>
  <c r="X2566" i="5"/>
  <c r="Y2566" i="5" l="1"/>
  <c r="X2567" i="5"/>
  <c r="Y2567" i="5" l="1"/>
  <c r="X2568" i="5"/>
  <c r="Y2568" i="5" l="1"/>
  <c r="X2569" i="5"/>
  <c r="X2570" i="5" l="1"/>
  <c r="Y2569" i="5"/>
  <c r="Y2570" i="5" l="1"/>
  <c r="X2571" i="5"/>
  <c r="X2572" i="5" l="1"/>
  <c r="Y2571" i="5"/>
  <c r="X2573" i="5" l="1"/>
  <c r="Y2572" i="5"/>
  <c r="Y2573" i="5" l="1"/>
  <c r="X2574" i="5"/>
  <c r="Y2574" i="5" l="1"/>
  <c r="X2575" i="5"/>
  <c r="Y2575" i="5" l="1"/>
  <c r="X2576" i="5"/>
  <c r="Y2576" i="5" l="1"/>
  <c r="X2577" i="5"/>
  <c r="Y2577" i="5" l="1"/>
  <c r="X2578" i="5"/>
  <c r="X2579" i="5" l="1"/>
  <c r="Y2578" i="5"/>
  <c r="X2580" i="5" l="1"/>
  <c r="Y2579" i="5"/>
  <c r="X2581" i="5" l="1"/>
  <c r="Y2580" i="5"/>
  <c r="Y2581" i="5" l="1"/>
  <c r="X2582" i="5"/>
  <c r="Y2582" i="5" l="1"/>
  <c r="X2583" i="5"/>
  <c r="Y2583" i="5" l="1"/>
  <c r="X2584" i="5"/>
  <c r="Y2584" i="5" l="1"/>
  <c r="X2585" i="5"/>
  <c r="X2586" i="5" l="1"/>
  <c r="Y2585" i="5"/>
  <c r="X2587" i="5" l="1"/>
  <c r="Y2586" i="5"/>
  <c r="X2588" i="5" l="1"/>
  <c r="Y2587" i="5"/>
  <c r="X2589" i="5" l="1"/>
  <c r="Y2588" i="5"/>
  <c r="Y2589" i="5" l="1"/>
  <c r="X2590" i="5"/>
  <c r="Y2590" i="5" l="1"/>
  <c r="X2591" i="5"/>
  <c r="Y2591" i="5" l="1"/>
  <c r="X2592" i="5"/>
  <c r="Y2592" i="5" l="1"/>
  <c r="X2593" i="5"/>
  <c r="Y2593" i="5" l="1"/>
  <c r="X2594" i="5"/>
  <c r="X2595" i="5" l="1"/>
  <c r="Y2594" i="5"/>
  <c r="Y2595" i="5" l="1"/>
  <c r="X2596" i="5"/>
  <c r="Y2596" i="5" l="1"/>
  <c r="X2597" i="5"/>
  <c r="Y2597" i="5" l="1"/>
  <c r="X2598" i="5"/>
  <c r="Y2598" i="5" l="1"/>
  <c r="X2599" i="5"/>
  <c r="Y2599" i="5" l="1"/>
  <c r="X2600" i="5"/>
  <c r="X2601" i="5" l="1"/>
  <c r="Y2600" i="5"/>
  <c r="Y2601" i="5" l="1"/>
  <c r="X2602" i="5"/>
  <c r="Y2602" i="5" l="1"/>
  <c r="X2603" i="5"/>
  <c r="X2604" i="5" l="1"/>
  <c r="Y2603" i="5"/>
  <c r="X2605" i="5" l="1"/>
  <c r="Y2604" i="5"/>
  <c r="X2606" i="5" l="1"/>
  <c r="Y2605" i="5"/>
  <c r="Y2606" i="5" l="1"/>
  <c r="X2607" i="5"/>
  <c r="Y2607" i="5" l="1"/>
  <c r="X2608" i="5"/>
  <c r="Y2608" i="5" l="1"/>
  <c r="X2609" i="5"/>
  <c r="Y2609" i="5" l="1"/>
  <c r="X2610" i="5"/>
  <c r="X2611" i="5" l="1"/>
  <c r="Y2610" i="5"/>
  <c r="X2612" i="5" l="1"/>
  <c r="Y2611" i="5"/>
  <c r="Y2612" i="5" l="1"/>
  <c r="X2613" i="5"/>
  <c r="Y2613" i="5" l="1"/>
  <c r="X2614" i="5"/>
  <c r="Y2614" i="5" l="1"/>
  <c r="X2615" i="5"/>
  <c r="Y2615" i="5" l="1"/>
  <c r="X2616" i="5"/>
  <c r="X2617" i="5" l="1"/>
  <c r="Y2616" i="5"/>
  <c r="X2618" i="5" l="1"/>
  <c r="Y2617" i="5"/>
  <c r="X2619" i="5" l="1"/>
  <c r="Y2618" i="5"/>
  <c r="X2620" i="5" l="1"/>
  <c r="Y2619" i="5"/>
  <c r="X2621" i="5" l="1"/>
  <c r="Y2620" i="5"/>
  <c r="Y2621" i="5" l="1"/>
  <c r="X2622" i="5"/>
  <c r="Y2622" i="5" l="1"/>
  <c r="X2623" i="5"/>
  <c r="Y2623" i="5" l="1"/>
  <c r="X2624" i="5"/>
  <c r="X2625" i="5" l="1"/>
  <c r="Y2624" i="5"/>
  <c r="X2626" i="5" l="1"/>
  <c r="Y2625" i="5"/>
  <c r="X2627" i="5" l="1"/>
  <c r="Y2626" i="5"/>
  <c r="X2628" i="5" l="1"/>
  <c r="Y2627" i="5"/>
  <c r="X2629" i="5" l="1"/>
  <c r="Y2628" i="5"/>
  <c r="X2630" i="5" l="1"/>
  <c r="Y2629" i="5"/>
  <c r="Y2630" i="5" l="1"/>
  <c r="X2631" i="5"/>
  <c r="Y2631" i="5" l="1"/>
  <c r="X2632" i="5"/>
  <c r="Y2632" i="5" l="1"/>
  <c r="X2633" i="5"/>
  <c r="Y2633" i="5" l="1"/>
  <c r="X2634" i="5"/>
  <c r="Y2634" i="5" l="1"/>
  <c r="X2635" i="5"/>
  <c r="Y2635" i="5" l="1"/>
  <c r="X2636" i="5"/>
  <c r="X2637" i="5" l="1"/>
  <c r="Y2636" i="5"/>
  <c r="Y2637" i="5" l="1"/>
  <c r="X2638" i="5"/>
  <c r="Y2638" i="5" l="1"/>
  <c r="X2639" i="5"/>
  <c r="Y2639" i="5" l="1"/>
  <c r="X2640" i="5"/>
  <c r="X2641" i="5" l="1"/>
  <c r="Y2640" i="5"/>
  <c r="X2642" i="5" l="1"/>
  <c r="Y2641" i="5"/>
  <c r="X2643" i="5" l="1"/>
  <c r="Y2642" i="5"/>
  <c r="X2644" i="5" l="1"/>
  <c r="Y2643" i="5"/>
  <c r="X2645" i="5" l="1"/>
  <c r="Y2644" i="5"/>
  <c r="Y2645" i="5" l="1"/>
  <c r="X2646" i="5"/>
  <c r="Y2646" i="5" l="1"/>
  <c r="X2647" i="5"/>
  <c r="Y2647" i="5" l="1"/>
  <c r="X2648" i="5"/>
  <c r="Y2648" i="5" l="1"/>
  <c r="X2649" i="5"/>
  <c r="Y2649" i="5" l="1"/>
  <c r="X2650" i="5"/>
  <c r="Y2650" i="5" l="1"/>
  <c r="X2651" i="5"/>
  <c r="Y2651" i="5" l="1"/>
  <c r="X2652" i="5"/>
  <c r="X2653" i="5" l="1"/>
  <c r="Y2652" i="5"/>
  <c r="Y2653" i="5" l="1"/>
  <c r="X2654" i="5"/>
  <c r="Y2654" i="5" l="1"/>
  <c r="X2655" i="5"/>
  <c r="Y2655" i="5" l="1"/>
  <c r="X2656" i="5"/>
  <c r="X2657" i="5" l="1"/>
  <c r="Y2656" i="5"/>
  <c r="Y2657" i="5" l="1"/>
  <c r="X2658" i="5"/>
  <c r="Y2658" i="5" l="1"/>
  <c r="X2659" i="5"/>
  <c r="Y2659" i="5" l="1"/>
  <c r="X2660" i="5"/>
  <c r="X2661" i="5" l="1"/>
  <c r="Y2660" i="5"/>
  <c r="Y2661" i="5" l="1"/>
  <c r="X2662" i="5"/>
  <c r="Y2662" i="5" l="1"/>
  <c r="X2663" i="5"/>
  <c r="Y2663" i="5" l="1"/>
  <c r="X2664" i="5"/>
  <c r="Y2664" i="5" l="1"/>
  <c r="X2665" i="5"/>
  <c r="Y2665" i="5" l="1"/>
  <c r="X2666" i="5"/>
  <c r="Y2666" i="5" l="1"/>
  <c r="X2667" i="5"/>
  <c r="Y2667" i="5" l="1"/>
  <c r="X2668" i="5"/>
  <c r="Y2668" i="5" l="1"/>
  <c r="X2669" i="5"/>
  <c r="Y2669" i="5" l="1"/>
  <c r="X2670" i="5"/>
  <c r="Y2670" i="5" l="1"/>
  <c r="X2671" i="5"/>
  <c r="Y2671" i="5" l="1"/>
  <c r="X2672" i="5"/>
  <c r="X2673" i="5" l="1"/>
  <c r="Y2672" i="5"/>
  <c r="Y2673" i="5" l="1"/>
  <c r="X2674" i="5"/>
  <c r="Y2674" i="5" l="1"/>
  <c r="X2675" i="5"/>
  <c r="X2676" i="5" l="1"/>
  <c r="Y2675" i="5"/>
  <c r="X2677" i="5" l="1"/>
  <c r="Y2676" i="5"/>
  <c r="Y2677" i="5" l="1"/>
  <c r="X2678" i="5"/>
  <c r="Y2678" i="5" l="1"/>
  <c r="X2679" i="5"/>
  <c r="Y2679" i="5" l="1"/>
  <c r="X2680" i="5"/>
  <c r="X2681" i="5" l="1"/>
  <c r="Y2680" i="5"/>
  <c r="X2682" i="5" l="1"/>
  <c r="Y2681" i="5"/>
  <c r="Y2682" i="5" l="1"/>
  <c r="X2683" i="5"/>
  <c r="X2684" i="5" l="1"/>
  <c r="Y2683" i="5"/>
  <c r="X2685" i="5" l="1"/>
  <c r="Y2684" i="5"/>
  <c r="X2686" i="5" l="1"/>
  <c r="Y2685" i="5"/>
  <c r="Y2686" i="5" l="1"/>
  <c r="X2687" i="5"/>
  <c r="X2688" i="5" l="1"/>
  <c r="Y2687" i="5"/>
  <c r="Y2688" i="5" l="1"/>
  <c r="X2689" i="5"/>
  <c r="Y2689" i="5" l="1"/>
  <c r="X2690" i="5"/>
  <c r="Y2690" i="5" l="1"/>
  <c r="X2691" i="5"/>
  <c r="X2692" i="5" l="1"/>
  <c r="Y2691" i="5"/>
  <c r="X2693" i="5" l="1"/>
  <c r="Y2692" i="5"/>
  <c r="X2694" i="5" l="1"/>
  <c r="Y2693" i="5"/>
  <c r="X2695" i="5" l="1"/>
  <c r="Y2694" i="5"/>
  <c r="Y2695" i="5" l="1"/>
  <c r="X2696" i="5"/>
  <c r="Y2696" i="5" l="1"/>
  <c r="X2697" i="5"/>
  <c r="Y2697" i="5" l="1"/>
  <c r="X2698" i="5"/>
  <c r="Y2698" i="5" l="1"/>
  <c r="X2699" i="5"/>
  <c r="X2700" i="5" l="1"/>
  <c r="Y2699" i="5"/>
  <c r="X2701" i="5" l="1"/>
  <c r="Y2700" i="5"/>
  <c r="Y2701" i="5" l="1"/>
  <c r="X2702" i="5"/>
  <c r="Y2702" i="5" l="1"/>
  <c r="X2703" i="5"/>
  <c r="Y2703" i="5" l="1"/>
  <c r="X2704" i="5"/>
  <c r="Y2704" i="5" l="1"/>
  <c r="X2705" i="5"/>
  <c r="Y2705" i="5" l="1"/>
  <c r="X2706" i="5"/>
  <c r="Y2706" i="5" l="1"/>
  <c r="X2707" i="5"/>
  <c r="X2708" i="5" l="1"/>
  <c r="Y2707" i="5"/>
  <c r="Y2708" i="5" l="1"/>
  <c r="X2709" i="5"/>
  <c r="Y2709" i="5" l="1"/>
  <c r="X2710" i="5"/>
  <c r="Y2710" i="5" l="1"/>
  <c r="X2711" i="5"/>
  <c r="X2712" i="5" l="1"/>
  <c r="Y2711" i="5"/>
  <c r="Y2712" i="5" l="1"/>
  <c r="X2713" i="5"/>
  <c r="Y2713" i="5" l="1"/>
  <c r="X2714" i="5"/>
  <c r="Y2714" i="5" l="1"/>
  <c r="X2715" i="5"/>
  <c r="X2716" i="5" l="1"/>
  <c r="Y2715" i="5"/>
  <c r="X2717" i="5" l="1"/>
  <c r="Y2716" i="5"/>
  <c r="Y2717" i="5" l="1"/>
  <c r="X2718" i="5"/>
  <c r="Y2718" i="5" l="1"/>
  <c r="X2719" i="5"/>
  <c r="X2720" i="5" l="1"/>
  <c r="Y2719" i="5"/>
  <c r="Y2720" i="5" l="1"/>
  <c r="X2721" i="5"/>
  <c r="Y2721" i="5" l="1"/>
  <c r="X2722" i="5"/>
  <c r="Y2722" i="5" l="1"/>
  <c r="X2723" i="5"/>
  <c r="X2724" i="5" l="1"/>
  <c r="Y2723" i="5"/>
  <c r="X2725" i="5" l="1"/>
  <c r="Y2724" i="5"/>
  <c r="Y2725" i="5" l="1"/>
  <c r="X2726" i="5"/>
  <c r="X2727" i="5" l="1"/>
  <c r="Y2726" i="5"/>
  <c r="Y2727" i="5" l="1"/>
  <c r="X2728" i="5"/>
  <c r="X2729" i="5" l="1"/>
  <c r="Y2728" i="5"/>
  <c r="Y2729" i="5" l="1"/>
  <c r="X2730" i="5"/>
  <c r="Y2730" i="5" l="1"/>
  <c r="X2731" i="5"/>
  <c r="X2732" i="5" l="1"/>
  <c r="Y2731" i="5"/>
  <c r="X2733" i="5" l="1"/>
  <c r="Y2732" i="5"/>
  <c r="Y2733" i="5" l="1"/>
  <c r="X2734" i="5"/>
  <c r="Y2734" i="5" l="1"/>
  <c r="X2735" i="5"/>
  <c r="Y2735" i="5" l="1"/>
  <c r="X2736" i="5"/>
  <c r="Y2736" i="5" l="1"/>
  <c r="X2737" i="5"/>
  <c r="X2738" i="5" l="1"/>
  <c r="Y2737" i="5"/>
  <c r="X2739" i="5" l="1"/>
  <c r="Y2738" i="5"/>
  <c r="Y2739" i="5" l="1"/>
  <c r="X2740" i="5"/>
  <c r="X2741" i="5" l="1"/>
  <c r="Y2740" i="5"/>
  <c r="Y2741" i="5" l="1"/>
  <c r="X2742" i="5"/>
  <c r="X2743" i="5" l="1"/>
  <c r="Y2742" i="5"/>
  <c r="Y2743" i="5" l="1"/>
  <c r="X2744" i="5"/>
  <c r="X2745" i="5" l="1"/>
  <c r="Y2744" i="5"/>
  <c r="Y2745" i="5" l="1"/>
  <c r="X2746" i="5"/>
  <c r="X2747" i="5" l="1"/>
  <c r="Y2746" i="5"/>
  <c r="X2748" i="5" l="1"/>
  <c r="Y2747" i="5"/>
  <c r="X2749" i="5" l="1"/>
  <c r="Y2748" i="5"/>
  <c r="Y2749" i="5" l="1"/>
  <c r="X2750" i="5"/>
  <c r="Y2750" i="5" l="1"/>
  <c r="X2751" i="5"/>
  <c r="Y2751" i="5" l="1"/>
  <c r="X2752" i="5"/>
  <c r="Y2752" i="5" l="1"/>
  <c r="X2753" i="5"/>
  <c r="Y2753" i="5" l="1"/>
  <c r="X2754" i="5"/>
  <c r="X2755" i="5" l="1"/>
  <c r="Y2754" i="5"/>
  <c r="Y2755" i="5" l="1"/>
  <c r="X2756" i="5"/>
  <c r="Y2756" i="5" l="1"/>
  <c r="X2757" i="5"/>
  <c r="Y2757" i="5" l="1"/>
  <c r="X2758" i="5"/>
  <c r="Y2758" i="5" l="1"/>
  <c r="X2759" i="5"/>
  <c r="X2760" i="5" l="1"/>
  <c r="Y2759" i="5"/>
  <c r="X2761" i="5" l="1"/>
  <c r="Y2760" i="5"/>
  <c r="X2762" i="5" l="1"/>
  <c r="Y2761" i="5"/>
  <c r="Y2762" i="5" l="1"/>
  <c r="X2763" i="5"/>
  <c r="X2764" i="5" l="1"/>
  <c r="Y2763" i="5"/>
  <c r="X2765" i="5" l="1"/>
  <c r="Y2764" i="5"/>
  <c r="X2766" i="5" l="1"/>
  <c r="Y2765" i="5"/>
  <c r="Y2766" i="5" l="1"/>
  <c r="X2767" i="5"/>
  <c r="X2768" i="5" l="1"/>
  <c r="Y2767" i="5"/>
  <c r="Y2768" i="5" l="1"/>
  <c r="X2769" i="5"/>
  <c r="X2770" i="5" l="1"/>
  <c r="Y2769" i="5"/>
  <c r="Y2770" i="5" l="1"/>
  <c r="X2771" i="5"/>
  <c r="X2772" i="5" l="1"/>
  <c r="Y2771" i="5"/>
  <c r="X2773" i="5" l="1"/>
  <c r="Y2772" i="5"/>
  <c r="Y2773" i="5" l="1"/>
  <c r="X2774" i="5"/>
  <c r="Y2774" i="5" l="1"/>
  <c r="X2775" i="5"/>
  <c r="X2776" i="5" l="1"/>
  <c r="Y2775" i="5"/>
  <c r="X2777" i="5" l="1"/>
  <c r="Y2776" i="5"/>
  <c r="X2778" i="5" l="1"/>
  <c r="Y2777" i="5"/>
  <c r="X2779" i="5" l="1"/>
  <c r="Y2778" i="5"/>
  <c r="X2780" i="5" l="1"/>
  <c r="Y2779" i="5"/>
  <c r="X2781" i="5" l="1"/>
  <c r="Y2780" i="5"/>
  <c r="Y2781" i="5" l="1"/>
  <c r="X2782" i="5"/>
  <c r="Y2782" i="5" l="1"/>
  <c r="X2783" i="5"/>
  <c r="Y2783" i="5" l="1"/>
  <c r="X2784" i="5"/>
  <c r="Y2784" i="5" l="1"/>
  <c r="X2785" i="5"/>
  <c r="X2786" i="5" l="1"/>
  <c r="Y2785" i="5"/>
  <c r="X2787" i="5" l="1"/>
  <c r="Y2786" i="5"/>
  <c r="Y2787" i="5" l="1"/>
  <c r="X2788" i="5"/>
  <c r="Y2788" i="5" l="1"/>
  <c r="X2789" i="5"/>
  <c r="X2790" i="5" l="1"/>
  <c r="Y2789" i="5"/>
  <c r="X2791" i="5" l="1"/>
  <c r="Y2790" i="5"/>
  <c r="Y2791" i="5" l="1"/>
  <c r="X2792" i="5"/>
  <c r="Y2792" i="5" l="1"/>
  <c r="X2793" i="5"/>
  <c r="X2794" i="5" l="1"/>
  <c r="Y2793" i="5"/>
  <c r="Y2794" i="5" l="1"/>
  <c r="X2795" i="5"/>
  <c r="X2796" i="5" l="1"/>
  <c r="Y2795" i="5"/>
  <c r="Y2796" i="5" l="1"/>
  <c r="X2797" i="5"/>
  <c r="Y2797" i="5" l="1"/>
  <c r="X2798" i="5"/>
  <c r="Y2798" i="5" l="1"/>
  <c r="X2799" i="5"/>
  <c r="Y2799" i="5" l="1"/>
  <c r="X2800" i="5"/>
  <c r="Y2800" i="5" l="1"/>
  <c r="X2801" i="5"/>
  <c r="Y2801" i="5" l="1"/>
  <c r="X2802" i="5"/>
  <c r="Y2802" i="5" l="1"/>
  <c r="X2803" i="5"/>
  <c r="X2804" i="5" l="1"/>
  <c r="Y2803" i="5"/>
  <c r="X2805" i="5" l="1"/>
  <c r="Y2804" i="5"/>
  <c r="Y2805" i="5" l="1"/>
  <c r="X2806" i="5"/>
  <c r="Y2806" i="5" l="1"/>
  <c r="X2807" i="5"/>
  <c r="X2808" i="5" l="1"/>
  <c r="Y2807" i="5"/>
  <c r="Y2808" i="5" l="1"/>
  <c r="X2809" i="5"/>
  <c r="Y2809" i="5" l="1"/>
  <c r="X2810" i="5"/>
  <c r="Y2810" i="5" l="1"/>
  <c r="X2811" i="5"/>
  <c r="X2812" i="5" l="1"/>
  <c r="Y2811" i="5"/>
  <c r="X2813" i="5" l="1"/>
  <c r="Y2812" i="5"/>
  <c r="Y2813" i="5" l="1"/>
  <c r="X2814" i="5"/>
  <c r="X2815" i="5" l="1"/>
  <c r="Y2814" i="5"/>
  <c r="Y2815" i="5" l="1"/>
  <c r="X2816" i="5"/>
  <c r="Y2816" i="5" l="1"/>
  <c r="X2817" i="5"/>
  <c r="Y2817" i="5" l="1"/>
  <c r="X2818" i="5"/>
  <c r="Y2818" i="5" l="1"/>
  <c r="X2819" i="5"/>
  <c r="X2820" i="5" l="1"/>
  <c r="Y2819" i="5"/>
  <c r="X2821" i="5" l="1"/>
  <c r="Y2820" i="5"/>
  <c r="Y2821" i="5" l="1"/>
  <c r="X2822" i="5"/>
  <c r="Y2822" i="5" l="1"/>
  <c r="X2823" i="5"/>
  <c r="X2824" i="5" l="1"/>
  <c r="Y2823" i="5"/>
  <c r="X2825" i="5" l="1"/>
  <c r="Y2824" i="5"/>
  <c r="Y2825" i="5" l="1"/>
  <c r="X2826" i="5"/>
  <c r="X2827" i="5" l="1"/>
  <c r="Y2826" i="5"/>
  <c r="X2828" i="5" l="1"/>
  <c r="Y2827" i="5"/>
  <c r="X2829" i="5" l="1"/>
  <c r="Y2828" i="5"/>
  <c r="X2830" i="5" l="1"/>
  <c r="Y2829" i="5"/>
  <c r="X2831" i="5" l="1"/>
  <c r="Y2830" i="5"/>
  <c r="Y2831" i="5" l="1"/>
  <c r="X2832" i="5"/>
  <c r="Y2832" i="5" l="1"/>
  <c r="X2833" i="5"/>
  <c r="Y2833" i="5" l="1"/>
  <c r="X2834" i="5"/>
  <c r="X2835" i="5" l="1"/>
  <c r="Y2834" i="5"/>
  <c r="Y2835" i="5" l="1"/>
  <c r="X2836" i="5"/>
  <c r="Y2836" i="5" l="1"/>
  <c r="X2837" i="5"/>
  <c r="Y2837" i="5" l="1"/>
  <c r="X2838" i="5"/>
  <c r="Y2838" i="5" l="1"/>
  <c r="X2839" i="5"/>
  <c r="X2840" i="5" l="1"/>
  <c r="Y2839" i="5"/>
  <c r="Y2840" i="5" l="1"/>
  <c r="X2841" i="5"/>
  <c r="Y2841" i="5" l="1"/>
  <c r="X2842" i="5"/>
  <c r="Y2842" i="5" l="1"/>
  <c r="X2843" i="5"/>
  <c r="X2844" i="5" l="1"/>
  <c r="Y2843" i="5"/>
  <c r="X2845" i="5" l="1"/>
  <c r="Y2844" i="5"/>
  <c r="X2846" i="5" l="1"/>
  <c r="Y2845" i="5"/>
  <c r="Y2846" i="5" l="1"/>
  <c r="X2847" i="5"/>
  <c r="Y2847" i="5" l="1"/>
  <c r="X2848" i="5"/>
  <c r="X2849" i="5" l="1"/>
  <c r="Y2848" i="5"/>
  <c r="X2850" i="5" l="1"/>
  <c r="Y2849" i="5"/>
  <c r="X2851" i="5" l="1"/>
  <c r="Y2850" i="5"/>
  <c r="X2852" i="5" l="1"/>
  <c r="Y2851" i="5"/>
  <c r="X2853" i="5" l="1"/>
  <c r="Y2852" i="5"/>
  <c r="Y2853" i="5" l="1"/>
  <c r="X2854" i="5"/>
  <c r="Y2854" i="5" l="1"/>
  <c r="X2855" i="5"/>
  <c r="Y2855" i="5" l="1"/>
  <c r="X2856" i="5"/>
  <c r="Y2856" i="5" l="1"/>
  <c r="X2857" i="5"/>
  <c r="X2858" i="5" l="1"/>
  <c r="Y2857" i="5"/>
  <c r="Y2858" i="5" l="1"/>
  <c r="X2859" i="5"/>
  <c r="X2860" i="5" l="1"/>
  <c r="Y2859" i="5"/>
  <c r="Y2860" i="5" l="1"/>
  <c r="X2861" i="5"/>
  <c r="X2862" i="5" l="1"/>
  <c r="Y2861" i="5"/>
  <c r="Y2862" i="5" l="1"/>
  <c r="X2863" i="5"/>
  <c r="Y2863" i="5" l="1"/>
  <c r="X2864" i="5"/>
  <c r="Y2864" i="5" l="1"/>
  <c r="X2865" i="5"/>
  <c r="X2866" i="5" l="1"/>
  <c r="Y2865" i="5"/>
  <c r="Y2866" i="5" l="1"/>
  <c r="X2867" i="5"/>
  <c r="X2868" i="5" l="1"/>
  <c r="Y2867" i="5"/>
  <c r="X2869" i="5" l="1"/>
  <c r="Y2868" i="5"/>
  <c r="Y2869" i="5" l="1"/>
  <c r="X2870" i="5"/>
  <c r="Y2870" i="5" l="1"/>
  <c r="X2871" i="5"/>
  <c r="X2872" i="5" l="1"/>
  <c r="Y2871" i="5"/>
  <c r="Y2872" i="5" l="1"/>
  <c r="X2873" i="5"/>
  <c r="Y2873" i="5" l="1"/>
  <c r="X2874" i="5"/>
  <c r="Y2874" i="5" l="1"/>
  <c r="X2875" i="5"/>
  <c r="X2876" i="5" l="1"/>
  <c r="Y2875" i="5"/>
  <c r="X2877" i="5" l="1"/>
  <c r="Y2876" i="5"/>
  <c r="Y2877" i="5" l="1"/>
  <c r="X2878" i="5"/>
  <c r="Y2878" i="5" l="1"/>
  <c r="X2879" i="5"/>
  <c r="X2880" i="5" l="1"/>
  <c r="Y2879" i="5"/>
  <c r="Y2880" i="5" l="1"/>
  <c r="X2881" i="5"/>
  <c r="X2882" i="5" l="1"/>
  <c r="Y2881" i="5"/>
  <c r="X2883" i="5" l="1"/>
  <c r="Y2882" i="5"/>
  <c r="X2884" i="5" l="1"/>
  <c r="Y2883" i="5"/>
  <c r="X2885" i="5" l="1"/>
  <c r="Y2884" i="5"/>
  <c r="Y2885" i="5" l="1"/>
  <c r="X2886" i="5"/>
  <c r="X2887" i="5" l="1"/>
  <c r="Y2886" i="5"/>
  <c r="X2888" i="5" l="1"/>
  <c r="Y2887" i="5"/>
  <c r="Y2888" i="5" l="1"/>
  <c r="X2889" i="5"/>
  <c r="Y2889" i="5" l="1"/>
  <c r="X2890" i="5"/>
  <c r="Y2890" i="5" l="1"/>
  <c r="X2891" i="5"/>
  <c r="X2892" i="5" l="1"/>
  <c r="Y2891" i="5"/>
  <c r="X2893" i="5" l="1"/>
  <c r="Y2892" i="5"/>
  <c r="Y2893" i="5" l="1"/>
  <c r="X2894" i="5"/>
  <c r="X2895" i="5" l="1"/>
  <c r="Y2894" i="5"/>
  <c r="X2896" i="5" l="1"/>
  <c r="Y2895" i="5"/>
  <c r="Y2896" i="5" l="1"/>
  <c r="X2897" i="5"/>
  <c r="X2898" i="5" l="1"/>
  <c r="Y2897" i="5"/>
  <c r="X2899" i="5" l="1"/>
  <c r="Y2898" i="5"/>
  <c r="X2900" i="5" l="1"/>
  <c r="Y2899" i="5"/>
  <c r="Y2900" i="5" l="1"/>
  <c r="X2901" i="5"/>
  <c r="X2902" i="5" l="1"/>
  <c r="Y2901" i="5"/>
  <c r="Y2902" i="5" l="1"/>
  <c r="X2903" i="5"/>
  <c r="Y2903" i="5" l="1"/>
  <c r="X2904" i="5"/>
  <c r="Y2904" i="5" l="1"/>
  <c r="X2905" i="5"/>
  <c r="Y2905" i="5" l="1"/>
  <c r="X2906" i="5"/>
  <c r="Y2906" i="5" l="1"/>
  <c r="X2907" i="5"/>
  <c r="Y2907" i="5" l="1"/>
  <c r="X2908" i="5"/>
  <c r="X2909" i="5" l="1"/>
  <c r="Y2908" i="5"/>
  <c r="Y2909" i="5" l="1"/>
  <c r="X2910" i="5"/>
  <c r="X2911" i="5" l="1"/>
  <c r="Y2910" i="5"/>
  <c r="Y2911" i="5" l="1"/>
  <c r="X2912" i="5"/>
  <c r="Y2912" i="5" l="1"/>
  <c r="X2913" i="5"/>
  <c r="Y2913" i="5" l="1"/>
  <c r="X2914" i="5"/>
  <c r="Y2914" i="5" l="1"/>
  <c r="X2915" i="5"/>
  <c r="X2916" i="5" l="1"/>
  <c r="Y2915" i="5"/>
  <c r="Y2916" i="5" l="1"/>
  <c r="X2917" i="5"/>
  <c r="Y2917" i="5" l="1"/>
  <c r="X2918" i="5"/>
  <c r="Y2918" i="5" l="1"/>
  <c r="X2919" i="5"/>
  <c r="X2920" i="5" l="1"/>
  <c r="Y2919" i="5"/>
  <c r="X2921" i="5" l="1"/>
  <c r="Y2920" i="5"/>
  <c r="Y2921" i="5" l="1"/>
  <c r="X2922" i="5"/>
  <c r="Y2922" i="5" l="1"/>
  <c r="X2923" i="5"/>
  <c r="X2924" i="5" l="1"/>
  <c r="Y2923" i="5"/>
  <c r="X2925" i="5" l="1"/>
  <c r="Y2924" i="5"/>
  <c r="X2926" i="5" l="1"/>
  <c r="Y2925" i="5"/>
  <c r="Y2926" i="5" l="1"/>
  <c r="X2927" i="5"/>
  <c r="Y2927" i="5" l="1"/>
  <c r="X2928" i="5"/>
  <c r="Y2928" i="5" l="1"/>
  <c r="X2929" i="5"/>
  <c r="Y2929" i="5" l="1"/>
  <c r="X2930" i="5"/>
  <c r="X2931" i="5" l="1"/>
  <c r="Y2930" i="5"/>
  <c r="X2932" i="5" l="1"/>
  <c r="Y2931" i="5"/>
  <c r="X2933" i="5" l="1"/>
  <c r="Y2932" i="5"/>
  <c r="Y2933" i="5" l="1"/>
  <c r="X2934" i="5"/>
  <c r="Y2934" i="5" l="1"/>
  <c r="X2935" i="5"/>
  <c r="Y2935" i="5" l="1"/>
  <c r="X2936" i="5"/>
  <c r="X2937" i="5" l="1"/>
  <c r="Y2936" i="5"/>
  <c r="X2938" i="5" l="1"/>
  <c r="Y2937" i="5"/>
  <c r="Y2938" i="5" l="1"/>
  <c r="X2939" i="5"/>
  <c r="X2940" i="5" l="1"/>
  <c r="Y2939" i="5"/>
  <c r="X2941" i="5" l="1"/>
  <c r="Y2940" i="5"/>
  <c r="X2942" i="5" l="1"/>
  <c r="Y2941" i="5"/>
  <c r="Y2942" i="5" l="1"/>
  <c r="X2943" i="5"/>
  <c r="Y2943" i="5" l="1"/>
  <c r="X2944" i="5"/>
  <c r="Y2944" i="5" l="1"/>
  <c r="X2945" i="5"/>
  <c r="X2946" i="5" l="1"/>
  <c r="Y2945" i="5"/>
  <c r="Y2946" i="5" l="1"/>
  <c r="X2947" i="5"/>
  <c r="X2948" i="5" l="1"/>
  <c r="Y2947" i="5"/>
  <c r="X2949" i="5" l="1"/>
  <c r="Y2948" i="5"/>
  <c r="Y2949" i="5" l="1"/>
  <c r="X2950" i="5"/>
  <c r="Y2950" i="5" l="1"/>
  <c r="X2951" i="5"/>
  <c r="Y2951" i="5" l="1"/>
  <c r="X2952" i="5"/>
  <c r="Y2952" i="5" l="1"/>
  <c r="X2953" i="5"/>
  <c r="Y2953" i="5" l="1"/>
  <c r="X2954" i="5"/>
  <c r="Y2954" i="5" l="1"/>
  <c r="X2955" i="5"/>
  <c r="Y2955" i="5" l="1"/>
  <c r="X2956" i="5"/>
  <c r="Y2956" i="5" l="1"/>
  <c r="X2957" i="5"/>
  <c r="Y2957" i="5" l="1"/>
  <c r="X2958" i="5"/>
  <c r="Y2958" i="5" l="1"/>
  <c r="X2959" i="5"/>
  <c r="X2960" i="5" l="1"/>
  <c r="Y2959" i="5"/>
  <c r="Y2960" i="5" l="1"/>
  <c r="X2961" i="5"/>
  <c r="Y2961" i="5" l="1"/>
  <c r="X2962" i="5"/>
  <c r="Y2962" i="5" l="1"/>
  <c r="X2963" i="5"/>
  <c r="Y2963" i="5" l="1"/>
  <c r="X2964" i="5"/>
  <c r="X2965" i="5" l="1"/>
  <c r="Y2964" i="5"/>
  <c r="Y2965" i="5" l="1"/>
  <c r="X2966" i="5"/>
  <c r="X2967" i="5" l="1"/>
  <c r="Y2966" i="5"/>
  <c r="Y2967" i="5" l="1"/>
  <c r="X2968" i="5"/>
  <c r="Y2968" i="5" l="1"/>
  <c r="X2969" i="5"/>
  <c r="Y2969" i="5" l="1"/>
  <c r="X2970" i="5"/>
  <c r="X2971" i="5" l="1"/>
  <c r="Y2970" i="5"/>
  <c r="X2972" i="5" l="1"/>
  <c r="Y2971" i="5"/>
  <c r="X2973" i="5" l="1"/>
  <c r="Y2972" i="5"/>
  <c r="Y2973" i="5" l="1"/>
  <c r="X2974" i="5"/>
  <c r="Y2974" i="5" l="1"/>
  <c r="X2975" i="5"/>
  <c r="Y2975" i="5" l="1"/>
  <c r="X2976" i="5"/>
  <c r="X2977" i="5" l="1"/>
  <c r="Y2976" i="5"/>
  <c r="X2978" i="5" l="1"/>
  <c r="Y2977" i="5"/>
  <c r="X2979" i="5" l="1"/>
  <c r="Y2978" i="5"/>
  <c r="X2980" i="5" l="1"/>
  <c r="Y2979" i="5"/>
  <c r="X2981" i="5" l="1"/>
  <c r="Y2980" i="5"/>
  <c r="Y2981" i="5" l="1"/>
  <c r="X2982" i="5"/>
  <c r="Y2982" i="5" l="1"/>
  <c r="X2983" i="5"/>
  <c r="Y2983" i="5" l="1"/>
  <c r="X2984" i="5"/>
  <c r="Y2984" i="5" l="1"/>
  <c r="X2985" i="5"/>
  <c r="Y2985" i="5" l="1"/>
  <c r="X2986" i="5"/>
  <c r="Y2986" i="5" l="1"/>
  <c r="X2987" i="5"/>
  <c r="Y2987" i="5" l="1"/>
  <c r="X2988" i="5"/>
  <c r="X2989" i="5" l="1"/>
  <c r="Y2988" i="5"/>
  <c r="Y2989" i="5" l="1"/>
  <c r="X2990" i="5"/>
  <c r="Y2990" i="5" l="1"/>
  <c r="X2991" i="5"/>
  <c r="Y2991" i="5" l="1"/>
  <c r="X2992" i="5"/>
  <c r="X2993" i="5" l="1"/>
  <c r="Y2992" i="5"/>
  <c r="X2994" i="5" l="1"/>
  <c r="Y2993" i="5"/>
  <c r="Y2994" i="5" l="1"/>
  <c r="X2995" i="5"/>
  <c r="X2996" i="5" l="1"/>
  <c r="Y2995" i="5"/>
  <c r="X2997" i="5" l="1"/>
  <c r="Y2996" i="5"/>
  <c r="Y2997" i="5" l="1"/>
  <c r="X2998" i="5"/>
  <c r="Y2998" i="5" l="1"/>
  <c r="X2999" i="5"/>
  <c r="Y2999" i="5" l="1"/>
  <c r="X3000" i="5"/>
  <c r="Y3000" i="5" l="1"/>
  <c r="X3001" i="5"/>
  <c r="Y3001" i="5" l="1"/>
  <c r="X3002" i="5"/>
  <c r="X3003" i="5" l="1"/>
  <c r="Y3002" i="5"/>
  <c r="X3004" i="5" l="1"/>
  <c r="Y3003" i="5"/>
  <c r="X3005" i="5" l="1"/>
  <c r="Y3004" i="5"/>
  <c r="Y3005" i="5" l="1"/>
  <c r="X3006" i="5"/>
  <c r="Y3006" i="5" l="1"/>
  <c r="X3007" i="5"/>
  <c r="Y3007" i="5" l="1"/>
  <c r="X3008" i="5"/>
  <c r="Y3008" i="5" l="1"/>
  <c r="X3009" i="5"/>
  <c r="X3010" i="5" l="1"/>
  <c r="Y3009" i="5"/>
  <c r="Y3010" i="5" l="1"/>
  <c r="X3011" i="5"/>
  <c r="X3012" i="5" l="1"/>
  <c r="Y3011" i="5"/>
  <c r="X3013" i="5" l="1"/>
  <c r="Y3012" i="5"/>
  <c r="Y3013" i="5" l="1"/>
  <c r="X3014" i="5"/>
  <c r="Y3014" i="5" l="1"/>
  <c r="X3015" i="5"/>
  <c r="X3016" i="5" l="1"/>
  <c r="Y3015" i="5"/>
  <c r="Y3016" i="5" l="1"/>
  <c r="X3017" i="5"/>
  <c r="Y3017" i="5" l="1"/>
  <c r="X3018" i="5"/>
  <c r="Y3018" i="5" l="1"/>
  <c r="X3019" i="5"/>
  <c r="X3020" i="5" l="1"/>
  <c r="Y3019" i="5"/>
  <c r="Y3020" i="5" l="1"/>
  <c r="X3021" i="5"/>
  <c r="X3022" i="5" l="1"/>
  <c r="Y3021" i="5"/>
  <c r="Y3022" i="5" l="1"/>
  <c r="X3023" i="5"/>
  <c r="Y3023" i="5" l="1"/>
  <c r="X3024" i="5"/>
  <c r="Y3024" i="5" l="1"/>
  <c r="X3025" i="5"/>
  <c r="Y3025" i="5" l="1"/>
  <c r="X3026" i="5"/>
  <c r="X3027" i="5" l="1"/>
  <c r="Y3026" i="5"/>
  <c r="X3028" i="5" l="1"/>
  <c r="Y3027" i="5"/>
  <c r="X3029" i="5" l="1"/>
  <c r="Y3028" i="5"/>
  <c r="Y3029" i="5" l="1"/>
  <c r="X3030" i="5"/>
  <c r="Y3030" i="5" l="1"/>
  <c r="X3031" i="5"/>
  <c r="Y3031" i="5" l="1"/>
  <c r="X3032" i="5"/>
  <c r="Y3032" i="5" l="1"/>
  <c r="X3033" i="5"/>
  <c r="X3034" i="5" l="1"/>
  <c r="Y3033" i="5"/>
  <c r="Y3034" i="5" l="1"/>
  <c r="X3035" i="5"/>
  <c r="X3036" i="5" l="1"/>
  <c r="Y3035" i="5"/>
  <c r="X3037" i="5" l="1"/>
  <c r="Y3036" i="5"/>
  <c r="Y3037" i="5" l="1"/>
  <c r="X3038" i="5"/>
  <c r="Y3038" i="5" l="1"/>
  <c r="X3039" i="5"/>
  <c r="Y3039" i="5" l="1"/>
  <c r="X3040" i="5"/>
  <c r="Y3040" i="5" l="1"/>
  <c r="X3041" i="5"/>
  <c r="Y3041" i="5" l="1"/>
  <c r="X3042" i="5"/>
  <c r="X3043" i="5" l="1"/>
  <c r="Y3042" i="5"/>
  <c r="X3044" i="5" l="1"/>
  <c r="Y3043" i="5"/>
  <c r="X3045" i="5" l="1"/>
  <c r="Y3044" i="5"/>
  <c r="Y3045" i="5" l="1"/>
  <c r="X3046" i="5"/>
  <c r="Y3046" i="5" l="1"/>
  <c r="X3047" i="5"/>
  <c r="Y3047" i="5" l="1"/>
  <c r="X3048" i="5"/>
  <c r="Y3048" i="5" l="1"/>
  <c r="X3049" i="5"/>
  <c r="Y3049" i="5" l="1"/>
  <c r="X3050" i="5"/>
  <c r="Y3050" i="5" l="1"/>
  <c r="X3051" i="5"/>
  <c r="X3052" i="5" l="1"/>
  <c r="Y3051" i="5"/>
  <c r="Y3052" i="5" l="1"/>
  <c r="X3053" i="5"/>
  <c r="Y3053" i="5" l="1"/>
  <c r="X3054" i="5"/>
  <c r="Y3054" i="5" l="1"/>
  <c r="X3055" i="5"/>
  <c r="X3056" i="5" l="1"/>
  <c r="Y3055" i="5"/>
  <c r="Y3056" i="5" l="1"/>
  <c r="X3057" i="5"/>
  <c r="X3058" i="5" l="1"/>
  <c r="Y3057" i="5"/>
  <c r="X3059" i="5" l="1"/>
  <c r="Y3058" i="5"/>
  <c r="X3060" i="5" l="1"/>
  <c r="Y3059" i="5"/>
  <c r="X3061" i="5" l="1"/>
  <c r="Y3060" i="5"/>
  <c r="Y3061" i="5" l="1"/>
  <c r="X3062" i="5"/>
  <c r="Y3062" i="5" l="1"/>
  <c r="X3063" i="5"/>
  <c r="X3064" i="5" l="1"/>
  <c r="Y3063" i="5"/>
  <c r="X3065" i="5" l="1"/>
  <c r="Y3064" i="5"/>
  <c r="Y3065" i="5" l="1"/>
  <c r="X3066" i="5"/>
  <c r="Y3066" i="5" l="1"/>
  <c r="X3067" i="5"/>
  <c r="X3068" i="5" l="1"/>
  <c r="Y3067" i="5"/>
  <c r="Y3068" i="5" l="1"/>
  <c r="X3069" i="5"/>
  <c r="X3070" i="5" l="1"/>
  <c r="Y3069" i="5"/>
  <c r="Y3070" i="5" l="1"/>
  <c r="X3071" i="5"/>
  <c r="Y3071" i="5" l="1"/>
  <c r="X3072" i="5"/>
  <c r="Y3072" i="5" l="1"/>
  <c r="X3073" i="5"/>
  <c r="Y3073" i="5" l="1"/>
  <c r="X3074" i="5"/>
  <c r="Y3074" i="5" l="1"/>
  <c r="X3075" i="5"/>
  <c r="Y3075" i="5" l="1"/>
  <c r="X3076" i="5"/>
  <c r="Y3076" i="5" l="1"/>
  <c r="X3077" i="5"/>
  <c r="Y3077" i="5" l="1"/>
  <c r="X3078" i="5"/>
  <c r="Y3078" i="5" l="1"/>
  <c r="X3079" i="5"/>
  <c r="Y3079" i="5" l="1"/>
  <c r="X3080" i="5"/>
  <c r="Y3080" i="5" l="1"/>
  <c r="X3081" i="5"/>
  <c r="X3082" i="5" l="1"/>
  <c r="Y3081" i="5"/>
  <c r="X3083" i="5" l="1"/>
  <c r="Y3082" i="5"/>
  <c r="Y3083" i="5" l="1"/>
  <c r="X3084" i="5"/>
  <c r="X3085" i="5" l="1"/>
  <c r="Y3084" i="5"/>
  <c r="Y3085" i="5" l="1"/>
  <c r="X3086" i="5"/>
  <c r="Y3086" i="5" l="1"/>
  <c r="X3087" i="5"/>
  <c r="Y3087" i="5" l="1"/>
  <c r="X3088" i="5"/>
  <c r="X3089" i="5" l="1"/>
  <c r="Y3088" i="5"/>
  <c r="Y3089" i="5" l="1"/>
  <c r="X3090" i="5"/>
  <c r="Y3090" i="5" l="1"/>
  <c r="X3091" i="5"/>
  <c r="X3092" i="5" l="1"/>
  <c r="Y3091" i="5"/>
  <c r="Y3092" i="5" l="1"/>
  <c r="X3093" i="5"/>
  <c r="X3094" i="5" l="1"/>
  <c r="Y3093" i="5"/>
  <c r="Y3094" i="5" l="1"/>
  <c r="X3095" i="5"/>
  <c r="Y3095" i="5" l="1"/>
  <c r="X3096" i="5"/>
  <c r="Y3096" i="5" l="1"/>
  <c r="X3097" i="5"/>
  <c r="X3098" i="5" l="1"/>
  <c r="Y3097" i="5"/>
  <c r="X3099" i="5" l="1"/>
  <c r="Y3098" i="5"/>
  <c r="X3100" i="5" l="1"/>
  <c r="Y3099" i="5"/>
  <c r="X3101" i="5" l="1"/>
  <c r="Y3100" i="5"/>
  <c r="X3102" i="5" l="1"/>
  <c r="Y3101" i="5"/>
  <c r="Y3102" i="5" l="1"/>
  <c r="X3103" i="5"/>
  <c r="Y3103" i="5" l="1"/>
  <c r="X3104" i="5"/>
  <c r="Y3104" i="5" l="1"/>
  <c r="X3105" i="5"/>
  <c r="Y3105" i="5" l="1"/>
  <c r="X3106" i="5"/>
  <c r="Y3106" i="5" l="1"/>
  <c r="X3107" i="5"/>
  <c r="Y3107" i="5" l="1"/>
  <c r="X3108" i="5"/>
  <c r="X3109" i="5" l="1"/>
  <c r="Y3108" i="5"/>
  <c r="X3110" i="5" l="1"/>
  <c r="Y3109" i="5"/>
  <c r="Y3110" i="5" l="1"/>
  <c r="X3111" i="5"/>
  <c r="Y3111" i="5" l="1"/>
  <c r="X3112" i="5"/>
  <c r="Y3112" i="5" l="1"/>
  <c r="X3113" i="5"/>
  <c r="X3114" i="5" l="1"/>
  <c r="Y3113" i="5"/>
  <c r="X3115" i="5" l="1"/>
  <c r="Y3114" i="5"/>
  <c r="X3116" i="5" l="1"/>
  <c r="Y3115" i="5"/>
  <c r="X3117" i="5" l="1"/>
  <c r="Y3116" i="5"/>
  <c r="X3118" i="5" l="1"/>
  <c r="Y3117" i="5"/>
  <c r="Y3118" i="5" l="1"/>
  <c r="X3119" i="5"/>
  <c r="Y3119" i="5" l="1"/>
  <c r="X3120" i="5"/>
  <c r="Y3120" i="5" l="1"/>
  <c r="X3121" i="5"/>
  <c r="Y3121" i="5" l="1"/>
  <c r="X3122" i="5"/>
  <c r="Y3122" i="5" l="1"/>
  <c r="X3123" i="5"/>
  <c r="X3124" i="5" l="1"/>
  <c r="Y3123" i="5"/>
  <c r="Y3124" i="5" l="1"/>
  <c r="X3125" i="5"/>
  <c r="Y3125" i="5" l="1"/>
  <c r="X3126" i="5"/>
  <c r="Y3126" i="5" l="1"/>
  <c r="X3127" i="5"/>
  <c r="Y3127" i="5" l="1"/>
  <c r="X3128" i="5"/>
  <c r="Y3128" i="5" l="1"/>
  <c r="X3129" i="5"/>
  <c r="X3130" i="5" l="1"/>
  <c r="Y3129" i="5"/>
  <c r="Y3130" i="5" l="1"/>
  <c r="X3131" i="5"/>
  <c r="X3132" i="5" l="1"/>
  <c r="Y3131" i="5"/>
  <c r="X3133" i="5" l="1"/>
  <c r="Y3132" i="5"/>
  <c r="Y3133" i="5" l="1"/>
  <c r="X3134" i="5"/>
  <c r="Y3134" i="5" l="1"/>
  <c r="X3135" i="5"/>
  <c r="Y3135" i="5" l="1"/>
  <c r="X3136" i="5"/>
  <c r="Y3136" i="5" l="1"/>
  <c r="X3137" i="5"/>
  <c r="Y3137" i="5" l="1"/>
  <c r="X3138" i="5"/>
  <c r="Y3138" i="5" l="1"/>
  <c r="X3139" i="5"/>
  <c r="X3140" i="5" l="1"/>
  <c r="Y3139" i="5"/>
  <c r="X3141" i="5" l="1"/>
  <c r="Y3140" i="5"/>
  <c r="Y3141" i="5" l="1"/>
  <c r="X3142" i="5"/>
  <c r="Y3142" i="5" l="1"/>
  <c r="X3143" i="5"/>
  <c r="Y3143" i="5" l="1"/>
  <c r="X3144" i="5"/>
  <c r="Y3144" i="5" l="1"/>
  <c r="X3145" i="5"/>
  <c r="Y3145" i="5" l="1"/>
  <c r="X3146" i="5"/>
  <c r="Y3146" i="5" l="1"/>
  <c r="X3147" i="5"/>
  <c r="X3148" i="5" l="1"/>
  <c r="Y3147" i="5"/>
  <c r="X3149" i="5" l="1"/>
  <c r="Y3148" i="5"/>
  <c r="Y3149" i="5" l="1"/>
  <c r="X3150" i="5"/>
  <c r="Y3150" i="5" l="1"/>
  <c r="X3151" i="5"/>
  <c r="X3152" i="5" l="1"/>
  <c r="Y3151" i="5"/>
  <c r="Y3152" i="5" l="1"/>
  <c r="X3153" i="5"/>
  <c r="Y3153" i="5" l="1"/>
  <c r="X3154" i="5"/>
  <c r="Y3154" i="5" l="1"/>
  <c r="X3155" i="5"/>
  <c r="X3156" i="5" l="1"/>
  <c r="Y3155" i="5"/>
  <c r="X3157" i="5" l="1"/>
  <c r="Y3156" i="5"/>
  <c r="Y3157" i="5" l="1"/>
  <c r="X3158" i="5"/>
  <c r="Y3158" i="5" l="1"/>
  <c r="X3159" i="5"/>
  <c r="Y3159" i="5" l="1"/>
  <c r="X3160" i="5"/>
  <c r="Y3160" i="5" l="1"/>
  <c r="X3161" i="5"/>
  <c r="Y3161" i="5" l="1"/>
  <c r="X3162" i="5"/>
  <c r="Y3162" i="5" l="1"/>
  <c r="X3163" i="5"/>
  <c r="X3164" i="5" l="1"/>
  <c r="Y3163" i="5"/>
  <c r="X3165" i="5" l="1"/>
  <c r="Y3164" i="5"/>
  <c r="Y3165" i="5" l="1"/>
  <c r="X3166" i="5"/>
  <c r="Y3166" i="5" l="1"/>
  <c r="X3167" i="5"/>
  <c r="Y3167" i="5" l="1"/>
  <c r="X3168" i="5"/>
  <c r="X3169" i="5" l="1"/>
  <c r="Y3168" i="5"/>
  <c r="X3170" i="5" l="1"/>
  <c r="Y3169" i="5"/>
  <c r="X3171" i="5" l="1"/>
  <c r="Y3170" i="5"/>
  <c r="X3172" i="5" l="1"/>
  <c r="Y3171" i="5"/>
  <c r="X3173" i="5" l="1"/>
  <c r="Y3172" i="5"/>
  <c r="Y3173" i="5" l="1"/>
  <c r="X3174" i="5"/>
  <c r="Y3174" i="5" l="1"/>
  <c r="X3175" i="5"/>
  <c r="Y3175" i="5" l="1"/>
  <c r="X3176" i="5"/>
  <c r="Y3176" i="5" l="1"/>
  <c r="X3177" i="5"/>
  <c r="Y3177" i="5" l="1"/>
  <c r="X3178" i="5"/>
  <c r="Y3178" i="5" l="1"/>
  <c r="X3179" i="5"/>
  <c r="X3180" i="5" l="1"/>
  <c r="Y3179" i="5"/>
  <c r="X3181" i="5" l="1"/>
  <c r="Y3180" i="5"/>
  <c r="X3182" i="5" l="1"/>
  <c r="Y3181" i="5"/>
  <c r="Y3182" i="5" l="1"/>
  <c r="X3183" i="5"/>
  <c r="Y3183" i="5" l="1"/>
  <c r="X3184" i="5"/>
  <c r="Y3184" i="5" l="1"/>
  <c r="X3185" i="5"/>
  <c r="Y3185" i="5" l="1"/>
  <c r="X3186" i="5"/>
  <c r="X3187" i="5" l="1"/>
  <c r="Y3186" i="5"/>
  <c r="X3188" i="5" l="1"/>
  <c r="Y3187" i="5"/>
  <c r="Y3188" i="5" l="1"/>
  <c r="X3189" i="5"/>
  <c r="Y3189" i="5" l="1"/>
  <c r="X3190" i="5"/>
  <c r="Y3190" i="5" l="1"/>
  <c r="X3191" i="5"/>
  <c r="Y3191" i="5" l="1"/>
  <c r="X3192" i="5"/>
  <c r="X3193" i="5" l="1"/>
  <c r="Y3192" i="5"/>
  <c r="Y3193" i="5" l="1"/>
  <c r="X3194" i="5"/>
  <c r="Y3194" i="5" l="1"/>
  <c r="X3195" i="5"/>
  <c r="X3196" i="5" l="1"/>
  <c r="Y3195" i="5"/>
  <c r="X3197" i="5" l="1"/>
  <c r="Y3196" i="5"/>
  <c r="X3198" i="5" l="1"/>
  <c r="Y3197" i="5"/>
  <c r="Y3198" i="5" l="1"/>
  <c r="X3199" i="5"/>
  <c r="Y3199" i="5" l="1"/>
  <c r="X3200" i="5"/>
  <c r="Y3200" i="5" l="1"/>
  <c r="X3201" i="5"/>
  <c r="X3202" i="5" l="1"/>
  <c r="Y3201" i="5"/>
  <c r="X3203" i="5" l="1"/>
  <c r="Y3202" i="5"/>
  <c r="X3204" i="5" l="1"/>
  <c r="Y3203" i="5"/>
  <c r="X3205" i="5" l="1"/>
  <c r="Y3204" i="5"/>
  <c r="Y3205" i="5" l="1"/>
  <c r="X3206" i="5"/>
  <c r="Y3206" i="5" l="1"/>
  <c r="X3207" i="5"/>
  <c r="Y3207" i="5" l="1"/>
  <c r="X3208" i="5"/>
  <c r="Y3208" i="5" l="1"/>
  <c r="X3209" i="5"/>
  <c r="Y3209" i="5" l="1"/>
  <c r="X3210" i="5"/>
  <c r="X3211" i="5" l="1"/>
  <c r="Y3210" i="5"/>
  <c r="X3212" i="5" l="1"/>
  <c r="Y3211" i="5"/>
  <c r="X3213" i="5" l="1"/>
  <c r="Y3212" i="5"/>
  <c r="Y3213" i="5" l="1"/>
  <c r="X3214" i="5"/>
  <c r="Y3214" i="5" l="1"/>
  <c r="X3215" i="5"/>
  <c r="Y3215" i="5" l="1"/>
  <c r="X3216" i="5"/>
  <c r="Y3216" i="5" l="1"/>
  <c r="X3217" i="5"/>
  <c r="Y3217" i="5" l="1"/>
  <c r="X3218" i="5"/>
  <c r="X3219" i="5" l="1"/>
  <c r="Y3218" i="5"/>
  <c r="Y3219" i="5" l="1"/>
  <c r="X3220" i="5"/>
  <c r="X3221" i="5" l="1"/>
  <c r="Y3220" i="5"/>
  <c r="X3222" i="5" l="1"/>
  <c r="Y3221" i="5"/>
  <c r="X3223" i="5" l="1"/>
  <c r="Y3222" i="5"/>
  <c r="Y3223" i="5" l="1"/>
  <c r="X3224" i="5"/>
  <c r="X3225" i="5" l="1"/>
  <c r="Y3224" i="5"/>
  <c r="X3226" i="5" l="1"/>
  <c r="Y3225" i="5"/>
  <c r="Y3226" i="5" l="1"/>
  <c r="X3227" i="5"/>
  <c r="X3228" i="5" l="1"/>
  <c r="Y3227" i="5"/>
  <c r="X3229" i="5" l="1"/>
  <c r="Y3228" i="5"/>
  <c r="Y3229" i="5" l="1"/>
  <c r="X3230" i="5"/>
  <c r="Y3230" i="5" l="1"/>
  <c r="X3231" i="5"/>
  <c r="X3232" i="5" l="1"/>
  <c r="Y3231" i="5"/>
  <c r="X3233" i="5" l="1"/>
  <c r="Y3232" i="5"/>
  <c r="Y3233" i="5" l="1"/>
  <c r="X3234" i="5"/>
  <c r="Y3234" i="5" l="1"/>
  <c r="X3235" i="5"/>
  <c r="X3236" i="5" l="1"/>
  <c r="Y3235" i="5"/>
  <c r="Y3236" i="5" l="1"/>
  <c r="X3237" i="5"/>
  <c r="X3238" i="5" l="1"/>
  <c r="Y3237" i="5"/>
  <c r="X3239" i="5" l="1"/>
  <c r="Y3238" i="5"/>
  <c r="X3240" i="5" l="1"/>
  <c r="Y3239" i="5"/>
  <c r="Y3240" i="5" l="1"/>
  <c r="X3241" i="5"/>
  <c r="X3242" i="5" l="1"/>
  <c r="Y3241" i="5"/>
  <c r="Y3242" i="5" l="1"/>
  <c r="X3243" i="5"/>
  <c r="Y3243" i="5" l="1"/>
  <c r="X3244" i="5"/>
  <c r="X3245" i="5" l="1"/>
  <c r="Y3244" i="5"/>
  <c r="Y3245" i="5" l="1"/>
  <c r="X3246" i="5"/>
  <c r="Y3246" i="5" l="1"/>
  <c r="X3247" i="5"/>
  <c r="Y3247" i="5" l="1"/>
  <c r="X3248" i="5"/>
  <c r="X3249" i="5" l="1"/>
  <c r="Y3248" i="5"/>
  <c r="Y3249" i="5" l="1"/>
  <c r="X3250" i="5"/>
  <c r="Y3250" i="5" l="1"/>
  <c r="X3251" i="5"/>
  <c r="X3252" i="5" l="1"/>
  <c r="Y3251" i="5"/>
  <c r="X3253" i="5" l="1"/>
  <c r="Y3252" i="5"/>
  <c r="Y3253" i="5" l="1"/>
  <c r="X3254" i="5"/>
  <c r="Y3254" i="5" l="1"/>
  <c r="X3255" i="5"/>
  <c r="Y3255" i="5" l="1"/>
  <c r="X3256" i="5"/>
  <c r="Y3256" i="5" l="1"/>
  <c r="X3257" i="5"/>
  <c r="X3258" i="5" l="1"/>
  <c r="Y3257" i="5"/>
  <c r="Y3258" i="5" l="1"/>
  <c r="X3259" i="5"/>
  <c r="Y3259" i="5" l="1"/>
  <c r="X3260" i="5"/>
  <c r="X3261" i="5" l="1"/>
  <c r="Y3260" i="5"/>
  <c r="X3262" i="5" l="1"/>
  <c r="Y3261" i="5"/>
  <c r="Y3262" i="5" l="1"/>
  <c r="X3263" i="5"/>
  <c r="Y3263" i="5" l="1"/>
  <c r="X3264" i="5"/>
  <c r="Y3264" i="5" l="1"/>
  <c r="X3265" i="5"/>
  <c r="Y3265" i="5" l="1"/>
  <c r="X3266" i="5"/>
  <c r="X3267" i="5" l="1"/>
  <c r="Y3266" i="5"/>
  <c r="Y3267" i="5" l="1"/>
  <c r="X3268" i="5"/>
  <c r="Y3268" i="5" l="1"/>
  <c r="X3269" i="5"/>
  <c r="Y3269" i="5" l="1"/>
  <c r="X3270" i="5"/>
  <c r="X3271" i="5" l="1"/>
  <c r="Y3270" i="5"/>
  <c r="X3272" i="5" l="1"/>
  <c r="Y3271" i="5"/>
  <c r="X3273" i="5" l="1"/>
  <c r="Y3272" i="5"/>
  <c r="Y3273" i="5" l="1"/>
  <c r="X3274" i="5"/>
  <c r="Y3274" i="5" l="1"/>
  <c r="X3275" i="5"/>
  <c r="X3276" i="5" l="1"/>
  <c r="Y3275" i="5"/>
  <c r="X3277" i="5" l="1"/>
  <c r="Y3276" i="5"/>
  <c r="X3278" i="5" l="1"/>
  <c r="Y3277" i="5"/>
  <c r="Y3278" i="5" l="1"/>
  <c r="X3279" i="5"/>
  <c r="Y3279" i="5" l="1"/>
  <c r="X3280" i="5"/>
  <c r="Y3280" i="5" l="1"/>
  <c r="X3281" i="5"/>
  <c r="Y3281" i="5" l="1"/>
  <c r="X3282" i="5"/>
  <c r="X3283" i="5" l="1"/>
  <c r="Y3282" i="5"/>
  <c r="X3284" i="5" l="1"/>
  <c r="Y3283" i="5"/>
  <c r="X3285" i="5" l="1"/>
  <c r="Y3284" i="5"/>
  <c r="Y3285" i="5" l="1"/>
  <c r="X3286" i="5"/>
  <c r="Y3286" i="5" l="1"/>
  <c r="X3287" i="5"/>
  <c r="Y3287" i="5" l="1"/>
  <c r="X3288" i="5"/>
  <c r="X3289" i="5" l="1"/>
  <c r="Y3288" i="5"/>
  <c r="Y3289" i="5" l="1"/>
  <c r="X3290" i="5"/>
  <c r="Y3290" i="5" l="1"/>
  <c r="X3291" i="5"/>
  <c r="X3292" i="5" l="1"/>
  <c r="Y3291" i="5"/>
  <c r="X3293" i="5" l="1"/>
  <c r="Y3292" i="5"/>
  <c r="Y3293" i="5" l="1"/>
  <c r="X3294" i="5"/>
  <c r="Y3294" i="5" l="1"/>
  <c r="X3295" i="5"/>
  <c r="Y3295" i="5" l="1"/>
  <c r="X3296" i="5"/>
  <c r="Y3296" i="5" l="1"/>
  <c r="X3297" i="5"/>
  <c r="Y3297" i="5" l="1"/>
  <c r="X3298" i="5"/>
  <c r="X3299" i="5" l="1"/>
  <c r="Y3298" i="5"/>
  <c r="X3300" i="5" l="1"/>
  <c r="Y3299" i="5"/>
  <c r="X3301" i="5" l="1"/>
  <c r="Y3300" i="5"/>
  <c r="Y3301" i="5" l="1"/>
  <c r="X3302" i="5"/>
  <c r="Y3302" i="5" l="1"/>
  <c r="X3303" i="5"/>
  <c r="Y3303" i="5" l="1"/>
  <c r="X3304" i="5"/>
  <c r="Y3304" i="5" l="1"/>
  <c r="X3305" i="5"/>
  <c r="Y3305" i="5" l="1"/>
  <c r="X3306" i="5"/>
  <c r="Y3306" i="5" l="1"/>
  <c r="X3307" i="5"/>
  <c r="X3308" i="5" l="1"/>
  <c r="Y3307" i="5"/>
  <c r="X3309" i="5" l="1"/>
  <c r="Y3308" i="5"/>
  <c r="Y3309" i="5" l="1"/>
  <c r="X3310" i="5"/>
  <c r="Y3310" i="5" l="1"/>
  <c r="X3311" i="5"/>
  <c r="X3312" i="5" l="1"/>
  <c r="Y3311" i="5"/>
  <c r="Y3312" i="5" l="1"/>
  <c r="X3313" i="5"/>
  <c r="Y3313" i="5" l="1"/>
  <c r="X3314" i="5"/>
  <c r="X3315" i="5" l="1"/>
  <c r="Y3314" i="5"/>
  <c r="Y3315" i="5" l="1"/>
  <c r="X3316" i="5"/>
  <c r="Y3316" i="5" l="1"/>
  <c r="X3317" i="5"/>
  <c r="Y3317" i="5" l="1"/>
  <c r="X3318" i="5"/>
  <c r="Y3318" i="5" l="1"/>
  <c r="X3319" i="5"/>
  <c r="X3320" i="5" l="1"/>
  <c r="Y3319" i="5"/>
  <c r="X3321" i="5" l="1"/>
  <c r="Y3320" i="5"/>
  <c r="X3322" i="5" l="1"/>
  <c r="Y3321" i="5"/>
  <c r="Y3322" i="5" l="1"/>
  <c r="X3323" i="5"/>
  <c r="X3324" i="5" l="1"/>
  <c r="Y3323" i="5"/>
  <c r="X3325" i="5" l="1"/>
  <c r="Y3324" i="5"/>
  <c r="Y3325" i="5" l="1"/>
  <c r="X3326" i="5"/>
  <c r="Y3326" i="5" l="1"/>
  <c r="X3327" i="5"/>
  <c r="Y3327" i="5" l="1"/>
  <c r="X3328" i="5"/>
  <c r="Y3328" i="5" l="1"/>
  <c r="X3329" i="5"/>
  <c r="Y3329" i="5" l="1"/>
  <c r="X3330" i="5"/>
  <c r="Y3330" i="5" l="1"/>
  <c r="X3331" i="5"/>
  <c r="X3332" i="5" l="1"/>
  <c r="Y3331" i="5"/>
  <c r="X3333" i="5" l="1"/>
  <c r="Y3332" i="5"/>
  <c r="Y3333" i="5" l="1"/>
  <c r="X3334" i="5"/>
  <c r="Y3334" i="5" l="1"/>
  <c r="X3335" i="5"/>
  <c r="Y3335" i="5" l="1"/>
  <c r="X3336" i="5"/>
  <c r="X3337" i="5" l="1"/>
  <c r="Y3336" i="5"/>
  <c r="Y3337" i="5" l="1"/>
  <c r="X3338" i="5"/>
  <c r="Y3338" i="5" l="1"/>
  <c r="X3339" i="5"/>
  <c r="X3340" i="5" l="1"/>
  <c r="Y3339" i="5"/>
  <c r="X3341" i="5" l="1"/>
  <c r="Y3340" i="5"/>
  <c r="Y3341" i="5" l="1"/>
  <c r="X3342" i="5"/>
  <c r="Y3342" i="5" l="1"/>
  <c r="X3343" i="5"/>
  <c r="Y3343" i="5" l="1"/>
  <c r="X3344" i="5"/>
  <c r="X3345" i="5" l="1"/>
  <c r="Y3344" i="5"/>
  <c r="X3346" i="5" l="1"/>
  <c r="Y3345" i="5"/>
  <c r="X3347" i="5" l="1"/>
  <c r="Y3346" i="5"/>
  <c r="X3348" i="5" l="1"/>
  <c r="Y3347" i="5"/>
  <c r="X3349" i="5" l="1"/>
  <c r="Y3348" i="5"/>
  <c r="Y3349" i="5" l="1"/>
  <c r="X3350" i="5"/>
  <c r="Y3350" i="5" l="1"/>
  <c r="X3351" i="5"/>
  <c r="Y3351" i="5" l="1"/>
  <c r="X3352" i="5"/>
  <c r="X3353" i="5" l="1"/>
  <c r="Y3352" i="5"/>
  <c r="Y3353" i="5" l="1"/>
  <c r="X3354" i="5"/>
  <c r="X3355" i="5" l="1"/>
  <c r="Y3354" i="5"/>
  <c r="X3356" i="5" l="1"/>
  <c r="Y3355" i="5"/>
  <c r="X3357" i="5" l="1"/>
  <c r="Y3356" i="5"/>
  <c r="Y3357" i="5" l="1"/>
  <c r="X3358" i="5"/>
  <c r="Y3358" i="5" l="1"/>
  <c r="X3359" i="5"/>
  <c r="Y3359" i="5" l="1"/>
  <c r="X3360" i="5"/>
  <c r="Y3360" i="5" l="1"/>
  <c r="X3361" i="5"/>
  <c r="X3362" i="5" l="1"/>
  <c r="Y3361" i="5"/>
  <c r="X3363" i="5" l="1"/>
  <c r="Y3362" i="5"/>
  <c r="X3364" i="5" l="1"/>
  <c r="Y3363" i="5"/>
  <c r="X3365" i="5" l="1"/>
  <c r="Y3364" i="5"/>
  <c r="X3366" i="5" l="1"/>
  <c r="Y3365" i="5"/>
  <c r="Y3366" i="5" l="1"/>
  <c r="X3367" i="5"/>
  <c r="Y3367" i="5" l="1"/>
  <c r="X3368" i="5"/>
  <c r="Y3368" i="5" l="1"/>
  <c r="X3369" i="5"/>
  <c r="Y3369" i="5" l="1"/>
  <c r="X3370" i="5"/>
  <c r="Y3370" i="5" l="1"/>
  <c r="X3371" i="5"/>
  <c r="X3372" i="5" l="1"/>
  <c r="Y3371" i="5"/>
  <c r="X3373" i="5" l="1"/>
  <c r="Y3372" i="5"/>
  <c r="Y3373" i="5" l="1"/>
  <c r="X3374" i="5"/>
  <c r="Y3374" i="5" l="1"/>
  <c r="X3375" i="5"/>
  <c r="Y3375" i="5" l="1"/>
  <c r="X3376" i="5"/>
  <c r="X3377" i="5" l="1"/>
  <c r="Y3376" i="5"/>
  <c r="Y3377" i="5" l="1"/>
  <c r="X3378" i="5"/>
  <c r="X3379" i="5" l="1"/>
  <c r="Y3378" i="5"/>
  <c r="X3380" i="5" l="1"/>
  <c r="Y3379" i="5"/>
  <c r="Y3380" i="5" l="1"/>
  <c r="X3381" i="5"/>
  <c r="Y3381" i="5" l="1"/>
  <c r="X3382" i="5"/>
  <c r="Y3382" i="5" l="1"/>
  <c r="X3383" i="5"/>
  <c r="Y3383" i="5" l="1"/>
  <c r="X3384" i="5"/>
  <c r="X3385" i="5" l="1"/>
  <c r="Y3384" i="5"/>
  <c r="X3386" i="5" l="1"/>
  <c r="Y3385" i="5"/>
  <c r="Y3386" i="5" l="1"/>
  <c r="X3387" i="5"/>
  <c r="X3388" i="5" l="1"/>
  <c r="Y3387" i="5"/>
  <c r="Y3388" i="5" l="1"/>
  <c r="X3389" i="5"/>
  <c r="Y3389" i="5" l="1"/>
  <c r="X3390" i="5"/>
  <c r="Y3390" i="5" l="1"/>
  <c r="X3391" i="5"/>
  <c r="X3392" i="5" l="1"/>
  <c r="Y3391" i="5"/>
  <c r="Y3392" i="5" l="1"/>
  <c r="X3393" i="5"/>
  <c r="Y3393" i="5" l="1"/>
  <c r="X3394" i="5"/>
  <c r="Y3394" i="5" l="1"/>
  <c r="X3395" i="5"/>
  <c r="Y3395" i="5" l="1"/>
  <c r="X3396" i="5"/>
  <c r="X3397" i="5" l="1"/>
  <c r="Y3396" i="5"/>
  <c r="X3398" i="5" l="1"/>
  <c r="Y3397" i="5"/>
  <c r="Y3398" i="5" l="1"/>
  <c r="X3399" i="5"/>
  <c r="Y3399" i="5" l="1"/>
  <c r="X3400" i="5"/>
  <c r="Y3400" i="5" l="1"/>
  <c r="X3401" i="5"/>
  <c r="X3402" i="5" l="1"/>
  <c r="Y3401" i="5"/>
  <c r="Y3402" i="5" l="1"/>
  <c r="X3403" i="5"/>
  <c r="X3404" i="5" l="1"/>
  <c r="Y3403" i="5"/>
  <c r="X3405" i="5" l="1"/>
  <c r="Y3404" i="5"/>
  <c r="Y3405" i="5" l="1"/>
  <c r="X3406" i="5"/>
  <c r="Y3406" i="5" l="1"/>
  <c r="X3407" i="5"/>
  <c r="Y3407" i="5" l="1"/>
  <c r="X3408" i="5"/>
  <c r="X3409" i="5" l="1"/>
  <c r="Y3408" i="5"/>
  <c r="Y3409" i="5" l="1"/>
  <c r="X3410" i="5"/>
  <c r="X3411" i="5" l="1"/>
  <c r="Y3410" i="5"/>
  <c r="X3412" i="5" l="1"/>
  <c r="Y3411" i="5"/>
  <c r="Y3412" i="5" l="1"/>
  <c r="X3413" i="5"/>
  <c r="Y3413" i="5" l="1"/>
  <c r="X3414" i="5"/>
  <c r="Y3414" i="5" l="1"/>
  <c r="X3415" i="5"/>
  <c r="X3416" i="5" l="1"/>
  <c r="Y3415" i="5"/>
  <c r="X3417" i="5" l="1"/>
  <c r="Y3416" i="5"/>
  <c r="X3418" i="5" l="1"/>
  <c r="Y3417" i="5"/>
  <c r="Y3418" i="5" l="1"/>
  <c r="X3419" i="5"/>
  <c r="X3420" i="5" l="1"/>
  <c r="Y3419" i="5"/>
  <c r="X3421" i="5" l="1"/>
  <c r="Y3420" i="5"/>
  <c r="X3422" i="5" l="1"/>
  <c r="Y3421" i="5"/>
  <c r="Y3422" i="5" l="1"/>
  <c r="X3423" i="5"/>
  <c r="Y3423" i="5" l="1"/>
  <c r="X3424" i="5"/>
  <c r="Y3424" i="5" l="1"/>
  <c r="X3425" i="5"/>
  <c r="X3426" i="5" l="1"/>
  <c r="Y3425" i="5"/>
  <c r="X3427" i="5" l="1"/>
  <c r="Y3426" i="5"/>
  <c r="Y3427" i="5" l="1"/>
  <c r="X3428" i="5"/>
  <c r="X3429" i="5" l="1"/>
  <c r="Y3428" i="5"/>
  <c r="Y3429" i="5" l="1"/>
  <c r="X3430" i="5"/>
  <c r="Y3430" i="5" l="1"/>
  <c r="X3431" i="5"/>
  <c r="Y3431" i="5" l="1"/>
  <c r="X3432" i="5"/>
  <c r="X3433" i="5" l="1"/>
  <c r="Y3432" i="5"/>
  <c r="Y3433" i="5" l="1"/>
  <c r="X3434" i="5"/>
  <c r="Y3434" i="5" l="1"/>
  <c r="X3435" i="5"/>
  <c r="Y3435" i="5" l="1"/>
  <c r="X3436" i="5"/>
  <c r="X3437" i="5" l="1"/>
  <c r="Y3436" i="5"/>
  <c r="Y3437" i="5" l="1"/>
  <c r="X3438" i="5"/>
  <c r="Y3438" i="5" l="1"/>
  <c r="X3439" i="5"/>
  <c r="Y3439" i="5" l="1"/>
  <c r="X3440" i="5"/>
  <c r="X3441" i="5" l="1"/>
  <c r="Y3440" i="5"/>
  <c r="Y3441" i="5" l="1"/>
  <c r="X3442" i="5"/>
  <c r="X3443" i="5" l="1"/>
  <c r="Y3442" i="5"/>
  <c r="Y3443" i="5" l="1"/>
  <c r="X3444" i="5"/>
  <c r="Y3444" i="5" l="1"/>
  <c r="X3445" i="5"/>
  <c r="Y3445" i="5" l="1"/>
  <c r="X3446" i="5"/>
  <c r="Y3446" i="5" l="1"/>
  <c r="X3447" i="5"/>
  <c r="X3448" i="5" l="1"/>
  <c r="Y3447" i="5"/>
  <c r="Y3448" i="5" l="1"/>
  <c r="X3449" i="5"/>
  <c r="X3450" i="5" l="1"/>
  <c r="Y3449" i="5"/>
  <c r="Y3450" i="5" l="1"/>
  <c r="X3451" i="5"/>
  <c r="X3452" i="5" l="1"/>
  <c r="Y3451" i="5"/>
  <c r="X3453" i="5" l="1"/>
  <c r="Y3452" i="5"/>
  <c r="X3454" i="5" l="1"/>
  <c r="Y3453" i="5"/>
  <c r="Y3454" i="5" l="1"/>
  <c r="X3455" i="5"/>
  <c r="Y3455" i="5" l="1"/>
  <c r="X3456" i="5"/>
  <c r="Y3456" i="5" l="1"/>
  <c r="X3457" i="5"/>
  <c r="Y3457" i="5" l="1"/>
  <c r="X3458" i="5"/>
  <c r="X3459" i="5" l="1"/>
  <c r="Y3458" i="5"/>
  <c r="X3460" i="5" l="1"/>
  <c r="Y3459" i="5"/>
  <c r="Y3460" i="5" l="1"/>
  <c r="X3461" i="5"/>
  <c r="X3462" i="5" l="1"/>
  <c r="Y3461" i="5"/>
  <c r="Y3462" i="5" l="1"/>
  <c r="X3463" i="5"/>
  <c r="Y3463" i="5" l="1"/>
  <c r="X3464" i="5"/>
  <c r="X3465" i="5" l="1"/>
  <c r="Y3464" i="5"/>
  <c r="X3466" i="5" l="1"/>
  <c r="Y3465" i="5"/>
  <c r="Y3466" i="5" l="1"/>
  <c r="X3467" i="5"/>
  <c r="Y3467" i="5" l="1"/>
  <c r="X3468" i="5"/>
  <c r="X3469" i="5" l="1"/>
  <c r="Y3468" i="5"/>
  <c r="Y3469" i="5" l="1"/>
  <c r="X3470" i="5"/>
  <c r="Y3470" i="5" l="1"/>
  <c r="X3471" i="5"/>
  <c r="Y3471" i="5" l="1"/>
  <c r="X3472" i="5"/>
  <c r="Y3472" i="5" l="1"/>
  <c r="X3473" i="5"/>
  <c r="Y3473" i="5" l="1"/>
  <c r="X3474" i="5"/>
  <c r="X3475" i="5" l="1"/>
  <c r="Y3474" i="5"/>
  <c r="X3476" i="5" l="1"/>
  <c r="Y3475" i="5"/>
  <c r="X3477" i="5" l="1"/>
  <c r="Y3476" i="5"/>
  <c r="Y3477" i="5" l="1"/>
  <c r="X3478" i="5"/>
  <c r="Y3478" i="5" l="1"/>
  <c r="X3479" i="5"/>
  <c r="X3480" i="5" l="1"/>
  <c r="Y3479" i="5"/>
  <c r="Y3480" i="5" l="1"/>
  <c r="X3481" i="5"/>
  <c r="X3482" i="5" l="1"/>
  <c r="Y3481" i="5"/>
  <c r="Y3482" i="5" l="1"/>
  <c r="X3483" i="5"/>
  <c r="X3484" i="5" l="1"/>
  <c r="Y3483" i="5"/>
  <c r="X3485" i="5" l="1"/>
  <c r="Y3484" i="5"/>
  <c r="X3486" i="5" l="1"/>
  <c r="Y3485" i="5"/>
  <c r="Y3486" i="5" l="1"/>
  <c r="X3487" i="5"/>
  <c r="Y3487" i="5" l="1"/>
  <c r="X3488" i="5"/>
  <c r="X3489" i="5" l="1"/>
  <c r="Y3488" i="5"/>
  <c r="Y3489" i="5" l="1"/>
  <c r="X3490" i="5"/>
  <c r="Y3490" i="5" l="1"/>
  <c r="X3491" i="5"/>
  <c r="X3492" i="5" l="1"/>
  <c r="Y3491" i="5"/>
  <c r="Y3492" i="5" l="1"/>
  <c r="X3493" i="5"/>
  <c r="Y3493" i="5" l="1"/>
  <c r="X3494" i="5"/>
  <c r="Y3494" i="5" l="1"/>
  <c r="X3495" i="5"/>
  <c r="X3496" i="5" l="1"/>
  <c r="Y3495" i="5"/>
  <c r="Y3496" i="5" l="1"/>
  <c r="X3497" i="5"/>
  <c r="X3498" i="5" l="1"/>
  <c r="Y3497" i="5"/>
  <c r="Y3498" i="5" l="1"/>
  <c r="X3499" i="5"/>
  <c r="X3500" i="5" l="1"/>
  <c r="Y3499" i="5"/>
  <c r="X3501" i="5" l="1"/>
  <c r="Y3500" i="5"/>
  <c r="Y3501" i="5" l="1"/>
  <c r="X3502" i="5"/>
  <c r="Y3502" i="5" l="1"/>
  <c r="X3503" i="5"/>
  <c r="Y3503" i="5" l="1"/>
  <c r="X3504" i="5"/>
  <c r="X3505" i="5" l="1"/>
  <c r="Y3504" i="5"/>
  <c r="X3506" i="5" l="1"/>
  <c r="Y3505" i="5"/>
  <c r="X3507" i="5" l="1"/>
  <c r="Y3506" i="5"/>
  <c r="Y3507" i="5" l="1"/>
  <c r="X3508" i="5"/>
  <c r="X3509" i="5" l="1"/>
  <c r="Y3508" i="5"/>
  <c r="Y3509" i="5" l="1"/>
  <c r="X3510" i="5"/>
  <c r="Y3510" i="5" l="1"/>
  <c r="X3511" i="5"/>
  <c r="Y3511" i="5" l="1"/>
  <c r="X3512" i="5"/>
  <c r="X3513" i="5" l="1"/>
  <c r="Y3512" i="5"/>
  <c r="Y3513" i="5" l="1"/>
  <c r="X3514" i="5"/>
  <c r="Y3514" i="5" l="1"/>
  <c r="X3515" i="5"/>
  <c r="Y3515" i="5" l="1"/>
  <c r="X3516" i="5"/>
  <c r="X3517" i="5" l="1"/>
  <c r="Y3516" i="5"/>
  <c r="X3518" i="5" l="1"/>
  <c r="Y3517" i="5"/>
  <c r="X3519" i="5" l="1"/>
  <c r="Y3518" i="5"/>
  <c r="Y3519" i="5" l="1"/>
  <c r="X3520" i="5"/>
  <c r="Y3520" i="5" l="1"/>
  <c r="X3521" i="5"/>
  <c r="Y3521" i="5" l="1"/>
  <c r="X3522" i="5"/>
  <c r="X3523" i="5" l="1"/>
  <c r="Y3522" i="5"/>
  <c r="X3524" i="5" l="1"/>
  <c r="Y3523" i="5"/>
  <c r="X3525" i="5" l="1"/>
  <c r="Y3524" i="5"/>
  <c r="Y3525" i="5" l="1"/>
  <c r="X3526" i="5"/>
  <c r="Y3526" i="5" l="1"/>
  <c r="X3527" i="5"/>
  <c r="Y3527" i="5" l="1"/>
  <c r="X3528" i="5"/>
  <c r="Y3528" i="5" l="1"/>
  <c r="X3529" i="5"/>
  <c r="Y3529" i="5" l="1"/>
  <c r="X3530" i="5"/>
  <c r="Y3530" i="5" l="1"/>
  <c r="X3531" i="5"/>
  <c r="X3532" i="5" l="1"/>
  <c r="Y3531" i="5"/>
  <c r="X3533" i="5" l="1"/>
  <c r="Y3532" i="5"/>
  <c r="Y3533" i="5" l="1"/>
  <c r="X3534" i="5"/>
  <c r="Y3534" i="5" l="1"/>
  <c r="X3535" i="5"/>
  <c r="X3536" i="5" l="1"/>
  <c r="Y3535" i="5"/>
  <c r="X3537" i="5" l="1"/>
  <c r="Y3536" i="5"/>
  <c r="Y3537" i="5" l="1"/>
  <c r="X3538" i="5"/>
  <c r="Y3538" i="5" l="1"/>
  <c r="X3539" i="5"/>
  <c r="Y3539" i="5" l="1"/>
  <c r="X3540" i="5"/>
  <c r="Y3540" i="5" l="1"/>
  <c r="X3541" i="5"/>
  <c r="Y3541" i="5" l="1"/>
  <c r="X3542" i="5"/>
  <c r="X3543" i="5" l="1"/>
  <c r="Y3542" i="5"/>
  <c r="X3544" i="5" l="1"/>
  <c r="Y3543" i="5"/>
  <c r="X3545" i="5" l="1"/>
  <c r="Y3544" i="5"/>
  <c r="Y3545" i="5" l="1"/>
  <c r="X3546" i="5"/>
  <c r="Y3546" i="5" l="1"/>
  <c r="X3547" i="5"/>
  <c r="Y3547" i="5" l="1"/>
  <c r="X3548" i="5"/>
  <c r="X3549" i="5" l="1"/>
  <c r="Y3548" i="5"/>
  <c r="Y3549" i="5" l="1"/>
  <c r="X3550" i="5"/>
  <c r="Y3550" i="5" l="1"/>
  <c r="X3551" i="5"/>
  <c r="Y3551" i="5" l="1"/>
  <c r="X3552" i="5"/>
  <c r="X3553" i="5" l="1"/>
  <c r="Y3552" i="5"/>
  <c r="X3554" i="5" l="1"/>
  <c r="Y3553" i="5"/>
  <c r="X3555" i="5" l="1"/>
  <c r="Y3554" i="5"/>
  <c r="Y3555" i="5" l="1"/>
  <c r="X3556" i="5"/>
  <c r="X3557" i="5" l="1"/>
  <c r="Y3556" i="5"/>
  <c r="Y3557" i="5" l="1"/>
  <c r="X3558" i="5"/>
  <c r="X3559" i="5" l="1"/>
  <c r="Y3558" i="5"/>
  <c r="Y3559" i="5" l="1"/>
  <c r="X3560" i="5"/>
  <c r="X3561" i="5" l="1"/>
  <c r="Y3560" i="5"/>
  <c r="Y3561" i="5" l="1"/>
  <c r="X3562" i="5"/>
  <c r="X3563" i="5" l="1"/>
  <c r="Y3562" i="5"/>
  <c r="Y3563" i="5" l="1"/>
  <c r="X3564" i="5"/>
  <c r="X3565" i="5" l="1"/>
  <c r="Y3564" i="5"/>
  <c r="Y3565" i="5" l="1"/>
  <c r="X3566" i="5"/>
  <c r="Y3566" i="5" l="1"/>
  <c r="X3567" i="5"/>
  <c r="Y3567" i="5" l="1"/>
  <c r="X3568" i="5"/>
  <c r="X3569" i="5" l="1"/>
  <c r="Y3568" i="5"/>
  <c r="X3570" i="5" l="1"/>
  <c r="Y3569" i="5"/>
  <c r="X3571" i="5" l="1"/>
  <c r="Y3570" i="5"/>
  <c r="Y3571" i="5" l="1"/>
  <c r="X3572" i="5"/>
  <c r="X3573" i="5" l="1"/>
  <c r="Y3572" i="5"/>
  <c r="X3574" i="5" l="1"/>
  <c r="Y3573" i="5"/>
  <c r="X3575" i="5" l="1"/>
  <c r="Y3574" i="5"/>
  <c r="Y3575" i="5" l="1"/>
  <c r="X3576" i="5"/>
  <c r="X3577" i="5" l="1"/>
  <c r="Y3576" i="5"/>
  <c r="Y3577" i="5" l="1"/>
  <c r="X3578" i="5"/>
  <c r="Y3578" i="5" l="1"/>
  <c r="X3579" i="5"/>
  <c r="Y3579" i="5" l="1"/>
  <c r="X3580" i="5"/>
  <c r="X3581" i="5" l="1"/>
  <c r="Y3580" i="5"/>
  <c r="X3582" i="5" l="1"/>
  <c r="Y3581" i="5"/>
  <c r="Y3582" i="5" l="1"/>
  <c r="X3583" i="5"/>
  <c r="X3584" i="5" l="1"/>
  <c r="Y3583" i="5"/>
  <c r="Y3584" i="5" l="1"/>
  <c r="X3585" i="5"/>
  <c r="Y3585" i="5" l="1"/>
  <c r="X3586" i="5"/>
  <c r="X3587" i="5" l="1"/>
  <c r="Y3586" i="5"/>
  <c r="Y3587" i="5" l="1"/>
  <c r="X3588" i="5"/>
  <c r="X3589" i="5" l="1"/>
  <c r="Y3588" i="5"/>
  <c r="X3590" i="5" l="1"/>
  <c r="Y3589" i="5"/>
  <c r="Y3590" i="5" l="1"/>
  <c r="X3591" i="5"/>
  <c r="X3592" i="5" l="1"/>
  <c r="Y3591" i="5"/>
  <c r="Y3592" i="5" l="1"/>
  <c r="X3593" i="5"/>
  <c r="Y3593" i="5" l="1"/>
  <c r="X3594" i="5"/>
  <c r="X3595" i="5" l="1"/>
  <c r="Y3594" i="5"/>
  <c r="Y3595" i="5" l="1"/>
  <c r="X3596" i="5"/>
  <c r="X3597" i="5" l="1"/>
  <c r="Y3596" i="5"/>
  <c r="Y3597" i="5" l="1"/>
  <c r="X3598" i="5"/>
  <c r="Y3598" i="5" l="1"/>
  <c r="X3599" i="5"/>
  <c r="X3600" i="5" l="1"/>
  <c r="Y3599" i="5"/>
  <c r="Y3600" i="5" l="1"/>
  <c r="X3601" i="5"/>
  <c r="Y3601" i="5" l="1"/>
  <c r="X3602" i="5"/>
  <c r="Y3602" i="5" l="1"/>
  <c r="X3603" i="5"/>
  <c r="Y3603" i="5" l="1"/>
  <c r="X3604" i="5"/>
  <c r="X3605" i="5" l="1"/>
  <c r="Y3604" i="5"/>
  <c r="Y3605" i="5" l="1"/>
  <c r="X3606" i="5"/>
  <c r="Y3606" i="5" l="1"/>
  <c r="X3607" i="5"/>
  <c r="Y3607" i="5" l="1"/>
  <c r="X3608" i="5"/>
  <c r="Y3608" i="5" l="1"/>
  <c r="X3609" i="5"/>
  <c r="Y3609" i="5" l="1"/>
  <c r="X3610" i="5"/>
  <c r="Y3610" i="5" l="1"/>
  <c r="X3611" i="5"/>
  <c r="Y3611" i="5" l="1"/>
  <c r="X3612" i="5"/>
  <c r="X3613" i="5" l="1"/>
  <c r="Y3612" i="5"/>
  <c r="Y3613" i="5" l="1"/>
  <c r="X3614" i="5"/>
  <c r="Y3614" i="5" l="1"/>
  <c r="X3615" i="5"/>
  <c r="X3616" i="5" l="1"/>
  <c r="Y3615" i="5"/>
  <c r="Y3616" i="5" l="1"/>
  <c r="X3617" i="5"/>
  <c r="Y3617" i="5" l="1"/>
  <c r="X3618" i="5"/>
  <c r="Y3618" i="5" l="1"/>
  <c r="X3619" i="5"/>
  <c r="Y3619" i="5" l="1"/>
  <c r="X3620" i="5"/>
  <c r="X3621" i="5" l="1"/>
  <c r="Y3620" i="5"/>
  <c r="X3622" i="5" l="1"/>
  <c r="Y3621" i="5"/>
  <c r="Y3622" i="5" l="1"/>
  <c r="X3623" i="5"/>
  <c r="Y3623" i="5" l="1"/>
  <c r="X3624" i="5"/>
  <c r="Y3624" i="5" l="1"/>
  <c r="X3625" i="5"/>
  <c r="X3626" i="5" l="1"/>
  <c r="Y3625" i="5"/>
  <c r="X3627" i="5" l="1"/>
  <c r="Y3626" i="5"/>
  <c r="X3628" i="5" l="1"/>
  <c r="Y3627" i="5"/>
  <c r="X3629" i="5" l="1"/>
  <c r="Y3628" i="5"/>
  <c r="Y3629" i="5" l="1"/>
  <c r="X3630" i="5"/>
  <c r="Y3630" i="5" l="1"/>
  <c r="X3631" i="5"/>
  <c r="Y3631" i="5" l="1"/>
  <c r="X3632" i="5"/>
  <c r="Y3632" i="5" l="1"/>
  <c r="X3633" i="5"/>
  <c r="Y3633" i="5" l="1"/>
  <c r="X3634" i="5"/>
  <c r="Y3634" i="5" l="1"/>
  <c r="X3635" i="5"/>
  <c r="X3636" i="5" l="1"/>
  <c r="Y3635" i="5"/>
  <c r="Y3636" i="5" l="1"/>
  <c r="X3637" i="5"/>
  <c r="X3638" i="5" l="1"/>
  <c r="Y3637" i="5"/>
  <c r="Y3638" i="5" l="1"/>
  <c r="X3639" i="5"/>
  <c r="X3640" i="5" l="1"/>
  <c r="Y3639" i="5"/>
  <c r="Y3640" i="5" l="1"/>
  <c r="X3641" i="5"/>
  <c r="Y3641" i="5" l="1"/>
  <c r="X3642" i="5"/>
  <c r="Y3642" i="5" l="1"/>
  <c r="X3643" i="5"/>
  <c r="Y3643" i="5" l="1"/>
  <c r="X3644" i="5"/>
  <c r="Y3644" i="5" l="1"/>
  <c r="X3645" i="5"/>
  <c r="Y3645" i="5" l="1"/>
  <c r="X3646" i="5"/>
  <c r="X3647" i="5" l="1"/>
  <c r="Y3646" i="5"/>
  <c r="Y3647" i="5" l="1"/>
  <c r="X3648" i="5"/>
  <c r="X3649" i="5" l="1"/>
  <c r="Y3648" i="5"/>
  <c r="Y3649" i="5" l="1"/>
  <c r="X3650" i="5"/>
  <c r="Y3650" i="5" l="1"/>
  <c r="X3651" i="5"/>
  <c r="Y3651" i="5" l="1"/>
  <c r="X3652" i="5"/>
  <c r="X3653" i="5" l="1"/>
  <c r="Y3652" i="5"/>
  <c r="Y3653" i="5" l="1"/>
  <c r="X3654" i="5"/>
  <c r="X3655" i="5" l="1"/>
  <c r="Y3654" i="5"/>
  <c r="X3656" i="5" l="1"/>
  <c r="Y3655" i="5"/>
  <c r="X3657" i="5" l="1"/>
  <c r="Y3656" i="5"/>
  <c r="Y3657" i="5" l="1"/>
  <c r="X3658" i="5"/>
  <c r="Y3658" i="5" l="1"/>
  <c r="X3659" i="5"/>
  <c r="Y3659" i="5" l="1"/>
  <c r="X3660" i="5"/>
  <c r="Y3660" i="5" l="1"/>
  <c r="X3661" i="5"/>
  <c r="Y3661" i="5" l="1"/>
  <c r="X3662" i="5"/>
  <c r="Y3662" i="5" l="1"/>
  <c r="X3663" i="5"/>
  <c r="X3664" i="5" l="1"/>
  <c r="Y3663" i="5"/>
  <c r="Y3664" i="5" l="1"/>
  <c r="X3665" i="5"/>
  <c r="Y3665" i="5" l="1"/>
  <c r="X3666" i="5"/>
  <c r="X3667" i="5" l="1"/>
  <c r="Y3666" i="5"/>
  <c r="X3668" i="5" l="1"/>
  <c r="Y3667" i="5"/>
  <c r="X3669" i="5" l="1"/>
  <c r="Y3668" i="5"/>
  <c r="X3670" i="5" l="1"/>
  <c r="Y3669" i="5"/>
  <c r="X3671" i="5" l="1"/>
  <c r="Y3670" i="5"/>
  <c r="Y3671" i="5" l="1"/>
  <c r="X3672" i="5"/>
  <c r="Y3672" i="5" l="1"/>
  <c r="X3673" i="5"/>
  <c r="Y3673" i="5" l="1"/>
  <c r="X3674" i="5"/>
  <c r="Y3674" i="5" l="1"/>
  <c r="X3675" i="5"/>
  <c r="Y3675" i="5" l="1"/>
  <c r="X3676" i="5"/>
  <c r="X3677" i="5" l="1"/>
  <c r="Y3676" i="5"/>
  <c r="X3678" i="5" l="1"/>
  <c r="Y3677" i="5"/>
  <c r="Y3678" i="5" l="1"/>
  <c r="X3679" i="5"/>
  <c r="Y3679" i="5" l="1"/>
  <c r="X3680" i="5"/>
  <c r="Y3680" i="5" l="1"/>
  <c r="X3681" i="5"/>
  <c r="X3682" i="5" l="1"/>
  <c r="Y3681" i="5"/>
  <c r="X3683" i="5" l="1"/>
  <c r="Y3682" i="5"/>
  <c r="Y3683" i="5" l="1"/>
  <c r="X3684" i="5"/>
  <c r="X3685" i="5" l="1"/>
  <c r="Y3684" i="5"/>
  <c r="Y3685" i="5" l="1"/>
  <c r="X3686" i="5"/>
  <c r="Y3686" i="5" l="1"/>
  <c r="X3687" i="5"/>
  <c r="Y3687" i="5" l="1"/>
  <c r="X3688" i="5"/>
  <c r="Y3688" i="5" l="1"/>
  <c r="X3689" i="5"/>
  <c r="Y3689" i="5" l="1"/>
  <c r="X3690" i="5"/>
  <c r="X3691" i="5" l="1"/>
  <c r="Y3690" i="5"/>
  <c r="Y3691" i="5" l="1"/>
  <c r="X3692" i="5"/>
  <c r="Y3692" i="5" l="1"/>
  <c r="X3693" i="5"/>
  <c r="X3694" i="5" l="1"/>
  <c r="Y3693" i="5"/>
  <c r="X3695" i="5" l="1"/>
  <c r="Y3694" i="5"/>
  <c r="Y3695" i="5" l="1"/>
  <c r="X3696" i="5"/>
  <c r="Y3696" i="5" l="1"/>
  <c r="X3697" i="5"/>
  <c r="Y3697" i="5" l="1"/>
  <c r="X3698" i="5"/>
  <c r="X3699" i="5" l="1"/>
  <c r="Y3698" i="5"/>
  <c r="Y3699" i="5" l="1"/>
  <c r="X3700" i="5"/>
  <c r="Y3700" i="5" l="1"/>
  <c r="X3701" i="5"/>
  <c r="Y3701" i="5" l="1"/>
  <c r="X3702" i="5"/>
  <c r="Y3702" i="5" l="1"/>
  <c r="X3703" i="5"/>
  <c r="Y3703" i="5" l="1"/>
  <c r="X3704" i="5"/>
  <c r="Y3704" i="5" l="1"/>
  <c r="X3705" i="5"/>
  <c r="Y3705" i="5" l="1"/>
  <c r="X3706" i="5"/>
  <c r="Y3706" i="5" l="1"/>
  <c r="X3707" i="5"/>
  <c r="X3708" i="5" l="1"/>
  <c r="Y3707" i="5"/>
  <c r="X3709" i="5" l="1"/>
  <c r="Y3708" i="5"/>
  <c r="X3710" i="5" l="1"/>
  <c r="Y3709" i="5"/>
  <c r="Y3710" i="5" l="1"/>
  <c r="X3711" i="5"/>
  <c r="Y3711" i="5" l="1"/>
  <c r="X3712" i="5"/>
  <c r="Y3712" i="5" l="1"/>
  <c r="X3713" i="5"/>
  <c r="Y3713" i="5" l="1"/>
  <c r="X3714" i="5"/>
  <c r="X3715" i="5" l="1"/>
  <c r="Y3714" i="5"/>
  <c r="X3716" i="5" l="1"/>
  <c r="Y3715" i="5"/>
  <c r="Y3716" i="5" l="1"/>
  <c r="X3717" i="5"/>
  <c r="Y3717" i="5" l="1"/>
  <c r="X3718" i="5"/>
  <c r="Y3718" i="5" l="1"/>
  <c r="X3719" i="5"/>
  <c r="X3720" i="5" l="1"/>
  <c r="Y3719" i="5"/>
  <c r="Y3720" i="5" l="1"/>
  <c r="X3721" i="5"/>
  <c r="Y3721" i="5" l="1"/>
  <c r="X3722" i="5"/>
  <c r="Y3722" i="5" l="1"/>
  <c r="X3723" i="5"/>
  <c r="Y3723" i="5" l="1"/>
  <c r="X3724" i="5"/>
  <c r="X3725" i="5" l="1"/>
  <c r="Y3724" i="5"/>
  <c r="Y3725" i="5" l="1"/>
  <c r="X3726" i="5"/>
  <c r="X3727" i="5" l="1"/>
  <c r="Y3726" i="5"/>
  <c r="Y3727" i="5" l="1"/>
  <c r="X3728" i="5"/>
  <c r="Y3728" i="5" l="1"/>
  <c r="X3729" i="5"/>
  <c r="Y3729" i="5" l="1"/>
  <c r="X3730" i="5"/>
  <c r="X3731" i="5" l="1"/>
  <c r="Y3730" i="5"/>
  <c r="X3732" i="5" l="1"/>
  <c r="Y3731" i="5"/>
  <c r="X3733" i="5" l="1"/>
  <c r="Y3732" i="5"/>
  <c r="Y3733" i="5" l="1"/>
  <c r="X3734" i="5"/>
  <c r="Y3734" i="5" l="1"/>
  <c r="X3735" i="5"/>
  <c r="Y3735" i="5" l="1"/>
  <c r="X3736" i="5"/>
  <c r="Y3736" i="5" l="1"/>
  <c r="X3737" i="5"/>
  <c r="Y3737" i="5" l="1"/>
  <c r="X3738" i="5"/>
  <c r="X3739" i="5" l="1"/>
  <c r="Y3738" i="5"/>
  <c r="Y3739" i="5" l="1"/>
  <c r="X3740" i="5"/>
  <c r="X3741" i="5" l="1"/>
  <c r="Y3740" i="5"/>
  <c r="Y3741" i="5" l="1"/>
  <c r="X3742" i="5"/>
  <c r="Y3742" i="5" l="1"/>
  <c r="X3743" i="5"/>
  <c r="Y3743" i="5" l="1"/>
  <c r="X3744" i="5"/>
  <c r="Y3744" i="5" l="1"/>
  <c r="X3745" i="5"/>
  <c r="Y3745" i="5" l="1"/>
  <c r="X3746" i="5"/>
  <c r="Y3746" i="5" l="1"/>
  <c r="X3747" i="5"/>
  <c r="X3748" i="5" l="1"/>
  <c r="Y3747" i="5"/>
  <c r="X3749" i="5" l="1"/>
  <c r="Y3748" i="5"/>
  <c r="X3750" i="5" l="1"/>
  <c r="Y3749" i="5"/>
  <c r="Y3750" i="5" l="1"/>
  <c r="X3751" i="5"/>
  <c r="Y3751" i="5" l="1"/>
  <c r="X3752" i="5"/>
  <c r="Y3752" i="5" l="1"/>
  <c r="X3753" i="5"/>
  <c r="Y3753" i="5" l="1"/>
  <c r="X3754" i="5"/>
  <c r="Y3754" i="5" l="1"/>
  <c r="X3755" i="5"/>
  <c r="X3756" i="5" l="1"/>
  <c r="Y3755" i="5"/>
  <c r="X3757" i="5" l="1"/>
  <c r="Y3756" i="5"/>
  <c r="Y3757" i="5" l="1"/>
  <c r="X3758" i="5"/>
  <c r="Y3758" i="5" l="1"/>
  <c r="X3759" i="5"/>
  <c r="Y3759" i="5" l="1"/>
  <c r="X3760" i="5"/>
  <c r="Y3760" i="5" l="1"/>
  <c r="X3761" i="5"/>
  <c r="Y3761" i="5" l="1"/>
  <c r="X3762" i="5"/>
  <c r="X3763" i="5" l="1"/>
  <c r="Y3762" i="5"/>
  <c r="Y3763" i="5" l="1"/>
  <c r="X3764" i="5"/>
  <c r="X3765" i="5" l="1"/>
  <c r="Y3764" i="5"/>
  <c r="Y3765" i="5" l="1"/>
  <c r="X3766" i="5"/>
  <c r="X3767" i="5" l="1"/>
  <c r="Y3766" i="5"/>
  <c r="Y3767" i="5" l="1"/>
  <c r="X3768" i="5"/>
  <c r="X3769" i="5" l="1"/>
  <c r="Y3768" i="5"/>
  <c r="Y3769" i="5" l="1"/>
  <c r="X3770" i="5"/>
  <c r="Y3770" i="5" l="1"/>
  <c r="X3771" i="5"/>
  <c r="X3772" i="5" l="1"/>
  <c r="Y3771" i="5"/>
  <c r="Y3772" i="5" l="1"/>
  <c r="X3773" i="5"/>
  <c r="Y3773" i="5" l="1"/>
  <c r="X3774" i="5"/>
  <c r="X3775" i="5" l="1"/>
  <c r="Y3774" i="5"/>
  <c r="X3776" i="5" l="1"/>
  <c r="Y3775" i="5"/>
  <c r="Y3776" i="5" l="1"/>
  <c r="X3777" i="5"/>
  <c r="Y3777" i="5" l="1"/>
  <c r="X3778" i="5"/>
  <c r="X3779" i="5" l="1"/>
  <c r="Y3778" i="5"/>
  <c r="Y3779" i="5" l="1"/>
  <c r="X3780" i="5"/>
  <c r="X3781" i="5" l="1"/>
  <c r="Y3780" i="5"/>
  <c r="Y3781" i="5" l="1"/>
  <c r="X3782" i="5"/>
  <c r="Y3782" i="5" l="1"/>
  <c r="X3783" i="5"/>
  <c r="Y3783" i="5" l="1"/>
  <c r="X3784" i="5"/>
  <c r="X3785" i="5" l="1"/>
  <c r="Y3784" i="5"/>
  <c r="Y3785" i="5" l="1"/>
  <c r="X3786" i="5"/>
  <c r="Y3786" i="5" l="1"/>
  <c r="X3787" i="5"/>
  <c r="Y3787" i="5" l="1"/>
  <c r="X3788" i="5"/>
  <c r="X3789" i="5" l="1"/>
  <c r="Y3788" i="5"/>
  <c r="Y3789" i="5" l="1"/>
  <c r="X3790" i="5"/>
  <c r="Y3790" i="5" l="1"/>
  <c r="X3791" i="5"/>
  <c r="X3792" i="5" l="1"/>
  <c r="Y3791" i="5"/>
  <c r="Y3792" i="5" l="1"/>
  <c r="X3793" i="5"/>
  <c r="Y3793" i="5" l="1"/>
  <c r="X3794" i="5"/>
  <c r="Y3794" i="5" l="1"/>
  <c r="X3795" i="5"/>
  <c r="X3796" i="5" l="1"/>
  <c r="Y3795" i="5"/>
  <c r="X3797" i="5" l="1"/>
  <c r="Y3796" i="5"/>
  <c r="Y3797" i="5" l="1"/>
  <c r="X3798" i="5"/>
  <c r="Y3798" i="5" l="1"/>
  <c r="X3799" i="5"/>
  <c r="Y3799" i="5" l="1"/>
  <c r="X3800" i="5"/>
  <c r="X3801" i="5" l="1"/>
  <c r="Y3800" i="5"/>
  <c r="Y3801" i="5" l="1"/>
  <c r="X3802" i="5"/>
  <c r="X3803" i="5" l="1"/>
  <c r="Y3802" i="5"/>
  <c r="Y3803" i="5" l="1"/>
  <c r="X3804" i="5"/>
  <c r="Y3804" i="5" l="1"/>
  <c r="X3805" i="5"/>
  <c r="Y3805" i="5" l="1"/>
  <c r="X3806" i="5"/>
  <c r="Y3806" i="5" l="1"/>
  <c r="X3807" i="5"/>
  <c r="Y3807" i="5" l="1"/>
  <c r="X3808" i="5"/>
  <c r="Y3808" i="5" l="1"/>
  <c r="X3809" i="5"/>
  <c r="Y3809" i="5" l="1"/>
  <c r="X3810" i="5"/>
  <c r="Y3810" i="5" l="1"/>
  <c r="X3811" i="5"/>
  <c r="Y3811" i="5" l="1"/>
  <c r="X3812" i="5"/>
  <c r="X3813" i="5" l="1"/>
  <c r="Y3812" i="5"/>
  <c r="Y3813" i="5" l="1"/>
  <c r="X3814" i="5"/>
  <c r="Y3814" i="5" l="1"/>
  <c r="X3815" i="5"/>
  <c r="Y3815" i="5" l="1"/>
  <c r="X3816" i="5"/>
  <c r="Y3816" i="5" l="1"/>
  <c r="X3817" i="5"/>
  <c r="Y3817" i="5" l="1"/>
  <c r="X3818" i="5"/>
  <c r="Y3818" i="5" l="1"/>
  <c r="X3819" i="5"/>
  <c r="X3820" i="5" l="1"/>
  <c r="Y3819" i="5"/>
  <c r="Y3820" i="5" l="1"/>
  <c r="X3821" i="5"/>
  <c r="X3822" i="5" l="1"/>
  <c r="Y3821" i="5"/>
  <c r="Y3822" i="5" l="1"/>
  <c r="X3823" i="5"/>
  <c r="X3824" i="5" l="1"/>
  <c r="Y3823" i="5"/>
  <c r="Y3824" i="5" l="1"/>
  <c r="X3825" i="5"/>
  <c r="X3826" i="5" l="1"/>
  <c r="Y3825" i="5"/>
  <c r="Y3826" i="5" l="1"/>
  <c r="X3827" i="5"/>
  <c r="Y3827" i="5" l="1"/>
  <c r="X3828" i="5"/>
  <c r="X3829" i="5" l="1"/>
  <c r="Y3828" i="5"/>
  <c r="Y3829" i="5" l="1"/>
  <c r="X3830" i="5"/>
  <c r="X3831" i="5" l="1"/>
  <c r="Y3830" i="5"/>
  <c r="Y3831" i="5" l="1"/>
  <c r="X3832" i="5"/>
  <c r="Y3832" i="5" l="1"/>
  <c r="X3833" i="5"/>
  <c r="Y3833" i="5" l="1"/>
  <c r="X3834" i="5"/>
  <c r="Y3834" i="5" l="1"/>
  <c r="X3835" i="5"/>
  <c r="Y3835" i="5" l="1"/>
  <c r="X3836" i="5"/>
  <c r="X3837" i="5" l="1"/>
  <c r="Y3836" i="5"/>
  <c r="Y3837" i="5" l="1"/>
  <c r="X3838" i="5"/>
  <c r="Y3838" i="5" l="1"/>
  <c r="X3839" i="5"/>
  <c r="Y3839" i="5" l="1"/>
  <c r="X3840" i="5"/>
  <c r="Y3840" i="5" l="1"/>
  <c r="X3841" i="5"/>
  <c r="Y3841" i="5" l="1"/>
  <c r="X3842" i="5"/>
  <c r="Y3842" i="5" l="1"/>
  <c r="X3843" i="5"/>
  <c r="X3844" i="5" l="1"/>
  <c r="Y3843" i="5"/>
  <c r="X3845" i="5" l="1"/>
  <c r="Y3844" i="5"/>
  <c r="Y3845" i="5" l="1"/>
  <c r="X3846" i="5"/>
  <c r="Y3846" i="5" l="1"/>
  <c r="X3847" i="5"/>
  <c r="Y3847" i="5" l="1"/>
  <c r="X3848" i="5"/>
  <c r="X3849" i="5" l="1"/>
  <c r="Y3848" i="5"/>
  <c r="Y3849" i="5" l="1"/>
  <c r="X3850" i="5"/>
  <c r="X3851" i="5" l="1"/>
  <c r="Y3850" i="5"/>
  <c r="Y3851" i="5" l="1"/>
  <c r="X3852" i="5"/>
  <c r="Y3852" i="5" l="1"/>
  <c r="X3853" i="5"/>
  <c r="Y3853" i="5" l="1"/>
  <c r="X3854" i="5"/>
  <c r="X3855" i="5" l="1"/>
  <c r="Y3854" i="5"/>
  <c r="X3856" i="5" l="1"/>
  <c r="Y3855" i="5"/>
  <c r="Y3856" i="5" l="1"/>
  <c r="X3857" i="5"/>
  <c r="Y3857" i="5" l="1"/>
  <c r="X3858" i="5"/>
  <c r="Y3858" i="5" l="1"/>
  <c r="X3859" i="5"/>
  <c r="Y3859" i="5" l="1"/>
  <c r="X3860" i="5"/>
  <c r="Y3860" i="5" l="1"/>
  <c r="X3861" i="5"/>
  <c r="X3862" i="5" l="1"/>
  <c r="Y3861" i="5"/>
  <c r="X3863" i="5" l="1"/>
  <c r="Y3862" i="5"/>
  <c r="Y3863" i="5" l="1"/>
  <c r="X3864" i="5"/>
  <c r="Y3864" i="5" l="1"/>
  <c r="X3865" i="5"/>
  <c r="Y3865" i="5" l="1"/>
  <c r="X3866" i="5"/>
  <c r="Y3866" i="5" l="1"/>
  <c r="X3867" i="5"/>
  <c r="X3868" i="5" l="1"/>
  <c r="Y3867" i="5"/>
  <c r="Y3868" i="5" l="1"/>
  <c r="X3869" i="5"/>
  <c r="X3870" i="5" l="1"/>
  <c r="Y3869" i="5"/>
  <c r="Y3870" i="5" l="1"/>
  <c r="X3871" i="5"/>
  <c r="Y3871" i="5" l="1"/>
  <c r="X3872" i="5"/>
  <c r="Y3872" i="5" l="1"/>
  <c r="X3873" i="5"/>
  <c r="Y3873" i="5" l="1"/>
  <c r="X3874" i="5"/>
  <c r="Y3874" i="5" l="1"/>
  <c r="X3875" i="5"/>
  <c r="Y3875" i="5" l="1"/>
  <c r="X3876" i="5"/>
  <c r="Y3876" i="5" l="1"/>
  <c r="X3877" i="5"/>
  <c r="Y3877" i="5" l="1"/>
  <c r="X3878" i="5"/>
  <c r="Y3878" i="5" l="1"/>
  <c r="X3879" i="5"/>
  <c r="X3880" i="5" l="1"/>
  <c r="Y3879" i="5"/>
  <c r="Y3880" i="5" l="1"/>
  <c r="X3881" i="5"/>
  <c r="Y3881" i="5" l="1"/>
  <c r="X3882" i="5"/>
  <c r="Y3882" i="5" l="1"/>
  <c r="X3883" i="5"/>
  <c r="Y3883" i="5" l="1"/>
  <c r="X3884" i="5"/>
  <c r="X3885" i="5" l="1"/>
  <c r="Y3884" i="5"/>
  <c r="Y3885" i="5" l="1"/>
  <c r="X3886" i="5"/>
  <c r="Y3886" i="5" l="1"/>
  <c r="X3887" i="5"/>
  <c r="Y3887" i="5" l="1"/>
  <c r="X3888" i="5"/>
  <c r="Y3888" i="5" l="1"/>
  <c r="X3889" i="5"/>
  <c r="X3890" i="5" l="1"/>
  <c r="Y3889" i="5"/>
  <c r="X3891" i="5" l="1"/>
  <c r="Y3890" i="5"/>
  <c r="Y3891" i="5" l="1"/>
  <c r="X3892" i="5"/>
  <c r="X3893" i="5" l="1"/>
  <c r="Y3892" i="5"/>
  <c r="Y3893" i="5" l="1"/>
  <c r="X3894" i="5"/>
  <c r="Y3894" i="5" l="1"/>
  <c r="X3895" i="5"/>
  <c r="Y3895" i="5" l="1"/>
  <c r="X3896" i="5"/>
  <c r="X3897" i="5" l="1"/>
  <c r="Y3896" i="5"/>
  <c r="Y3897" i="5" l="1"/>
  <c r="X3898" i="5"/>
  <c r="X3899" i="5" l="1"/>
  <c r="Y3898" i="5"/>
  <c r="Y3899" i="5" l="1"/>
  <c r="X3900" i="5"/>
  <c r="X3901" i="5" l="1"/>
  <c r="Y3900" i="5"/>
  <c r="Y3901" i="5" l="1"/>
  <c r="X3902" i="5"/>
  <c r="X3903" i="5" l="1"/>
  <c r="Y3902" i="5"/>
  <c r="Y3903" i="5" l="1"/>
  <c r="X3904" i="5"/>
  <c r="Y3904" i="5" l="1"/>
  <c r="X3905" i="5"/>
  <c r="Y3905" i="5" l="1"/>
  <c r="X3906" i="5"/>
  <c r="X3907" i="5" l="1"/>
  <c r="Y3906" i="5"/>
  <c r="X3908" i="5" l="1"/>
  <c r="Y3907" i="5"/>
  <c r="Y3908" i="5" l="1"/>
  <c r="X3909" i="5"/>
  <c r="Y3909" i="5" l="1"/>
  <c r="X3910" i="5"/>
  <c r="Y3910" i="5" l="1"/>
  <c r="X3911" i="5"/>
  <c r="Y3911" i="5" l="1"/>
  <c r="X3912" i="5"/>
  <c r="Y3912" i="5" l="1"/>
  <c r="X3913" i="5"/>
  <c r="X3914" i="5" l="1"/>
  <c r="Y3913" i="5"/>
  <c r="X3915" i="5" l="1"/>
  <c r="Y3914" i="5"/>
  <c r="Y3915" i="5" l="1"/>
  <c r="X3916" i="5"/>
  <c r="X3917" i="5" l="1"/>
  <c r="Y3916" i="5"/>
  <c r="Y3917" i="5" l="1"/>
  <c r="X3918" i="5"/>
  <c r="X3919" i="5" l="1"/>
  <c r="Y3918" i="5"/>
  <c r="Y3919" i="5" l="1"/>
  <c r="X3920" i="5"/>
  <c r="X3921" i="5" l="1"/>
  <c r="Y3920" i="5"/>
  <c r="Y3921" i="5" l="1"/>
  <c r="X3922" i="5"/>
  <c r="Y3922" i="5" l="1"/>
  <c r="X3923" i="5"/>
  <c r="Y3923" i="5" l="1"/>
  <c r="X3924" i="5"/>
  <c r="Y3924" i="5" l="1"/>
  <c r="X3925" i="5"/>
  <c r="X3926" i="5" l="1"/>
  <c r="Y3925" i="5"/>
  <c r="Y3926" i="5" l="1"/>
  <c r="X3927" i="5"/>
  <c r="X3928" i="5" l="1"/>
  <c r="Y3927" i="5"/>
  <c r="Y3928" i="5" l="1"/>
  <c r="X3929" i="5"/>
  <c r="Y3929" i="5" l="1"/>
  <c r="X3930" i="5"/>
  <c r="Y3930" i="5" l="1"/>
  <c r="X3931" i="5"/>
  <c r="Y3931" i="5" l="1"/>
  <c r="X3932" i="5"/>
  <c r="X3933" i="5" l="1"/>
  <c r="Y3932" i="5"/>
  <c r="X3934" i="5" l="1"/>
  <c r="Y3933" i="5"/>
  <c r="Y3934" i="5" l="1"/>
  <c r="X3935" i="5"/>
  <c r="Y3935" i="5" l="1"/>
  <c r="X3936" i="5"/>
  <c r="Y3936" i="5" l="1"/>
  <c r="X3937" i="5"/>
  <c r="Y3937" i="5" l="1"/>
  <c r="X3938" i="5"/>
  <c r="Y3938" i="5" l="1"/>
  <c r="X3939" i="5"/>
  <c r="Y3939" i="5" l="1"/>
  <c r="X3940" i="5"/>
  <c r="X3941" i="5" l="1"/>
  <c r="Y3940" i="5"/>
  <c r="Y3941" i="5" l="1"/>
  <c r="X3942" i="5"/>
  <c r="Y3942" i="5" l="1"/>
  <c r="X3943" i="5"/>
  <c r="Y3943" i="5" l="1"/>
  <c r="X3944" i="5"/>
  <c r="Y3944" i="5" l="1"/>
  <c r="X3945" i="5"/>
  <c r="Y3945" i="5" l="1"/>
  <c r="X3946" i="5"/>
  <c r="X3947" i="5" l="1"/>
  <c r="Y3946" i="5"/>
  <c r="X3948" i="5" l="1"/>
  <c r="Y3947" i="5"/>
  <c r="X3949" i="5" l="1"/>
  <c r="Y3948" i="5"/>
  <c r="Y3949" i="5" l="1"/>
  <c r="X3950" i="5"/>
  <c r="Y3950" i="5" l="1"/>
  <c r="X3951" i="5"/>
  <c r="Y3951" i="5" l="1"/>
  <c r="X3952" i="5"/>
  <c r="Y3952" i="5" l="1"/>
  <c r="X3953" i="5"/>
  <c r="Y3953" i="5" l="1"/>
  <c r="X3954" i="5"/>
  <c r="Y3954" i="5" l="1"/>
  <c r="X3955" i="5"/>
  <c r="X3956" i="5" l="1"/>
  <c r="Y3955" i="5"/>
  <c r="Y3956" i="5" l="1"/>
  <c r="X3957" i="5"/>
  <c r="X3958" i="5" l="1"/>
  <c r="Y3957" i="5"/>
  <c r="Y3958" i="5" l="1"/>
  <c r="X3959" i="5"/>
  <c r="X3960" i="5" l="1"/>
  <c r="Y3959" i="5"/>
  <c r="Y3960" i="5" l="1"/>
  <c r="X3961" i="5"/>
  <c r="Y3961" i="5" l="1"/>
  <c r="X3962" i="5"/>
  <c r="Y3962" i="5" l="1"/>
  <c r="X3963" i="5"/>
  <c r="X3964" i="5" l="1"/>
  <c r="Y3963" i="5"/>
  <c r="X3965" i="5" l="1"/>
  <c r="Y3964" i="5"/>
  <c r="X3966" i="5" l="1"/>
  <c r="Y3965" i="5"/>
  <c r="Y3966" i="5" l="1"/>
  <c r="X3967" i="5"/>
  <c r="Y3967" i="5" l="1"/>
  <c r="X3968" i="5"/>
  <c r="Y3968" i="5" l="1"/>
  <c r="X3969" i="5"/>
  <c r="X3970" i="5" l="1"/>
  <c r="Y3969" i="5"/>
  <c r="X3971" i="5" l="1"/>
  <c r="Y3970" i="5"/>
  <c r="Y3971" i="5" l="1"/>
  <c r="X3972" i="5"/>
  <c r="X3973" i="5" l="1"/>
  <c r="Y3972" i="5"/>
  <c r="Y3973" i="5" l="1"/>
  <c r="X3974" i="5"/>
  <c r="Y3974" i="5" l="1"/>
  <c r="X3975" i="5"/>
  <c r="Y3975" i="5" l="1"/>
  <c r="X3976" i="5"/>
  <c r="X3977" i="5" l="1"/>
  <c r="Y3976" i="5"/>
  <c r="Y3977" i="5" l="1"/>
  <c r="X3978" i="5"/>
  <c r="Y3978" i="5" l="1"/>
  <c r="X3979" i="5"/>
  <c r="Y3979" i="5" l="1"/>
  <c r="X3980" i="5"/>
  <c r="Y3980" i="5" l="1"/>
  <c r="X3981" i="5"/>
  <c r="Y3981" i="5" l="1"/>
  <c r="X3982" i="5"/>
  <c r="X3983" i="5" l="1"/>
  <c r="Y3982" i="5"/>
  <c r="Y3983" i="5" l="1"/>
  <c r="X3984" i="5"/>
  <c r="X3985" i="5" l="1"/>
  <c r="Y3984" i="5"/>
  <c r="Y3985" i="5" l="1"/>
  <c r="X3986" i="5"/>
  <c r="Y3986" i="5" l="1"/>
  <c r="X3987" i="5"/>
  <c r="Y3987" i="5" l="1"/>
  <c r="X3988" i="5"/>
  <c r="Y3988" i="5" l="1"/>
  <c r="X3989" i="5"/>
  <c r="X3990" i="5" l="1"/>
  <c r="Y3989" i="5"/>
  <c r="Y3990" i="5" l="1"/>
  <c r="X3991" i="5"/>
  <c r="Y3991" i="5" l="1"/>
  <c r="X3992" i="5"/>
  <c r="Y3992" i="5" l="1"/>
  <c r="X3993" i="5"/>
  <c r="Y3993" i="5" l="1"/>
  <c r="X3994" i="5"/>
  <c r="Y3994" i="5" l="1"/>
  <c r="X3995" i="5"/>
  <c r="X3996" i="5" l="1"/>
  <c r="Y3995" i="5"/>
  <c r="X3997" i="5" l="1"/>
  <c r="Y3996" i="5"/>
  <c r="Y3997" i="5" l="1"/>
  <c r="X3998" i="5"/>
  <c r="Y3998" i="5" l="1"/>
  <c r="X3999" i="5"/>
  <c r="Y3999" i="5" l="1"/>
  <c r="X4000" i="5"/>
  <c r="X4001" i="5" l="1"/>
  <c r="Y4000" i="5"/>
  <c r="X4002" i="5" l="1"/>
  <c r="Y4001" i="5"/>
  <c r="X4003" i="5" l="1"/>
  <c r="Y4002" i="5"/>
  <c r="Y4003" i="5" l="1"/>
  <c r="X4004" i="5"/>
  <c r="X4005" i="5" l="1"/>
  <c r="Y4004" i="5"/>
  <c r="Y4005" i="5" l="1"/>
  <c r="X4006" i="5"/>
  <c r="Y4006" i="5" l="1"/>
  <c r="X4007" i="5"/>
  <c r="Y4007" i="5" l="1"/>
  <c r="X4008" i="5"/>
  <c r="X4009" i="5" l="1"/>
  <c r="Y4008" i="5"/>
  <c r="X4010" i="5" l="1"/>
  <c r="Y4009" i="5"/>
  <c r="Y4010" i="5" l="1"/>
  <c r="X4011" i="5"/>
  <c r="X4012" i="5" l="1"/>
  <c r="Y4011" i="5"/>
  <c r="X4013" i="5" l="1"/>
  <c r="Y4012" i="5"/>
  <c r="X4014" i="5" l="1"/>
  <c r="Y4013" i="5"/>
  <c r="Y4014" i="5" l="1"/>
  <c r="X4015" i="5"/>
  <c r="Y4015" i="5" l="1"/>
  <c r="X4016" i="5"/>
  <c r="Y4016" i="5" l="1"/>
  <c r="X4017" i="5"/>
  <c r="Y4017" i="5" l="1"/>
  <c r="X4018" i="5"/>
  <c r="Y4018" i="5" l="1"/>
  <c r="X4019" i="5"/>
  <c r="X4020" i="5" l="1"/>
  <c r="Y4019" i="5"/>
  <c r="X4021" i="5" l="1"/>
  <c r="Y4020" i="5"/>
  <c r="X4022" i="5" l="1"/>
  <c r="Y4021" i="5"/>
  <c r="Y4022" i="5" l="1"/>
  <c r="X4023" i="5"/>
  <c r="Y4023" i="5" l="1"/>
  <c r="X4024" i="5"/>
  <c r="Y4024" i="5" l="1"/>
  <c r="X4025" i="5"/>
  <c r="Y4025" i="5" l="1"/>
  <c r="X4026" i="5"/>
  <c r="Y4026" i="5" l="1"/>
  <c r="X4027" i="5"/>
  <c r="Y4027" i="5" l="1"/>
  <c r="X4028" i="5"/>
  <c r="Y4028" i="5" l="1"/>
  <c r="X4029" i="5"/>
  <c r="Y4029" i="5" l="1"/>
  <c r="X4030" i="5"/>
  <c r="Y4030" i="5" l="1"/>
  <c r="X4031" i="5"/>
  <c r="X4032" i="5" l="1"/>
  <c r="Y4031" i="5"/>
  <c r="X4033" i="5" l="1"/>
  <c r="Y4032" i="5"/>
  <c r="Y4033" i="5" l="1"/>
  <c r="X4034" i="5"/>
  <c r="Y4034" i="5" l="1"/>
  <c r="X4035" i="5"/>
  <c r="X4036" i="5" l="1"/>
  <c r="Y4035" i="5"/>
  <c r="X4037" i="5" l="1"/>
  <c r="Y4036" i="5"/>
  <c r="Y4037" i="5" l="1"/>
  <c r="X4038" i="5"/>
  <c r="Y4038" i="5" l="1"/>
  <c r="X4039" i="5"/>
  <c r="Y4039" i="5" l="1"/>
  <c r="X4040" i="5"/>
  <c r="Y4040" i="5" l="1"/>
  <c r="X4041" i="5"/>
  <c r="Y4041" i="5" l="1"/>
  <c r="X4042" i="5"/>
  <c r="Y4042" i="5" l="1"/>
  <c r="X4043" i="5"/>
  <c r="Y4043" i="5" l="1"/>
  <c r="X4044" i="5"/>
  <c r="X4045" i="5" l="1"/>
  <c r="Y4044" i="5"/>
  <c r="X4046" i="5" l="1"/>
  <c r="Y4045" i="5"/>
  <c r="Y4046" i="5" l="1"/>
  <c r="X4047" i="5"/>
  <c r="Y4047" i="5" l="1"/>
  <c r="X4048" i="5"/>
  <c r="Y4048" i="5" l="1"/>
  <c r="X4049" i="5"/>
  <c r="Y4049" i="5" l="1"/>
  <c r="X4050" i="5"/>
  <c r="Y4050" i="5" l="1"/>
  <c r="X4051" i="5"/>
  <c r="X4052" i="5" l="1"/>
  <c r="Y4051" i="5"/>
  <c r="Y4052" i="5" l="1"/>
  <c r="X4053" i="5"/>
  <c r="Y4053" i="5" l="1"/>
  <c r="X4054" i="5"/>
  <c r="X4055" i="5" l="1"/>
  <c r="Y4054" i="5"/>
  <c r="Y4055" i="5" l="1"/>
  <c r="X4056" i="5"/>
  <c r="Y4056" i="5" l="1"/>
  <c r="X4057" i="5"/>
  <c r="Y4057" i="5" l="1"/>
  <c r="X4058" i="5"/>
  <c r="Y4058" i="5" l="1"/>
  <c r="X4059" i="5"/>
  <c r="Y4059" i="5" l="1"/>
  <c r="X4060" i="5"/>
  <c r="Y4060" i="5" l="1"/>
  <c r="X4061" i="5"/>
  <c r="Y4061" i="5" l="1"/>
  <c r="X4062" i="5"/>
  <c r="Y4062" i="5" l="1"/>
  <c r="X4063" i="5"/>
  <c r="Y4063" i="5" l="1"/>
  <c r="X4064" i="5"/>
  <c r="Y4064" i="5" l="1"/>
  <c r="X4065" i="5"/>
  <c r="Y4065" i="5" l="1"/>
  <c r="X4066" i="5"/>
  <c r="Y4066" i="5" l="1"/>
  <c r="X4067" i="5"/>
  <c r="Y4067" i="5" l="1"/>
  <c r="X4068" i="5"/>
  <c r="X4069" i="5" l="1"/>
  <c r="Y4068" i="5"/>
  <c r="Y4069" i="5" l="1"/>
  <c r="X4070" i="5"/>
  <c r="X4071" i="5" l="1"/>
  <c r="Y4070" i="5"/>
  <c r="X4072" i="5" l="1"/>
  <c r="Y4071" i="5"/>
  <c r="Y4072" i="5" l="1"/>
  <c r="X4073" i="5"/>
  <c r="Y4073" i="5" l="1"/>
  <c r="X4074" i="5"/>
  <c r="X4075" i="5" l="1"/>
  <c r="Y4074" i="5"/>
  <c r="Y4075" i="5" l="1"/>
  <c r="X4076" i="5"/>
  <c r="X4077" i="5" l="1"/>
  <c r="Y4076" i="5"/>
  <c r="X4078" i="5" l="1"/>
  <c r="Y4077" i="5"/>
  <c r="Y4078" i="5" l="1"/>
  <c r="X4079" i="5"/>
  <c r="X4080" i="5" l="1"/>
  <c r="Y4079" i="5"/>
  <c r="Y4080" i="5" l="1"/>
  <c r="X4081" i="5"/>
  <c r="Y4081" i="5" l="1"/>
  <c r="X4082" i="5"/>
  <c r="X4083" i="5" l="1"/>
  <c r="Y4082" i="5"/>
  <c r="Y4083" i="5" l="1"/>
  <c r="X4084" i="5"/>
  <c r="X4085" i="5" l="1"/>
  <c r="Y4084" i="5"/>
  <c r="X4086" i="5" l="1"/>
  <c r="Y4085" i="5"/>
  <c r="X4087" i="5" l="1"/>
  <c r="Y4086" i="5"/>
  <c r="Y4087" i="5" l="1"/>
  <c r="X4088" i="5"/>
  <c r="Y4088" i="5" l="1"/>
  <c r="X4089" i="5"/>
  <c r="X4090" i="5" l="1"/>
  <c r="Y4089" i="5"/>
  <c r="Y4090" i="5" l="1"/>
  <c r="X4091" i="5"/>
  <c r="X4092" i="5" l="1"/>
  <c r="Y4091" i="5"/>
  <c r="Y4092" i="5" l="1"/>
  <c r="X4093" i="5"/>
  <c r="Y4093" i="5" l="1"/>
  <c r="X4094" i="5"/>
  <c r="Y4094" i="5" l="1"/>
  <c r="X4095" i="5"/>
  <c r="X4096" i="5" l="1"/>
  <c r="Y4095" i="5"/>
  <c r="Y4096" i="5" l="1"/>
  <c r="X4097" i="5"/>
  <c r="Y4097" i="5" l="1"/>
  <c r="X4098" i="5"/>
  <c r="Y4098" i="5" l="1"/>
  <c r="X4099" i="5"/>
  <c r="Y4099" i="5" l="1"/>
  <c r="X4100" i="5"/>
  <c r="X4101" i="5" l="1"/>
  <c r="Y4100" i="5"/>
  <c r="Y4101" i="5" l="1"/>
  <c r="X4102" i="5"/>
  <c r="Y4102" i="5" l="1"/>
  <c r="X4103" i="5"/>
  <c r="Y4103" i="5" l="1"/>
  <c r="X4104" i="5"/>
  <c r="X4105" i="5" l="1"/>
  <c r="Y4104" i="5"/>
  <c r="Y4105" i="5" l="1"/>
  <c r="X4106" i="5"/>
  <c r="Y4106" i="5" l="1"/>
  <c r="X4107" i="5"/>
  <c r="Y4107" i="5" l="1"/>
  <c r="X4108" i="5"/>
  <c r="X4109" i="5" l="1"/>
  <c r="Y4108" i="5"/>
  <c r="Y4109" i="5" l="1"/>
  <c r="X4110" i="5"/>
  <c r="X4111" i="5" l="1"/>
  <c r="Y4110" i="5"/>
  <c r="Y4111" i="5" l="1"/>
  <c r="X4112" i="5"/>
  <c r="Y4112" i="5" l="1"/>
  <c r="X4113" i="5"/>
  <c r="Y4113" i="5" l="1"/>
  <c r="X4114" i="5"/>
  <c r="X4115" i="5" l="1"/>
  <c r="Y4114" i="5"/>
  <c r="X4116" i="5" l="1"/>
  <c r="Y4115" i="5"/>
  <c r="X4117" i="5" l="1"/>
  <c r="Y4116" i="5"/>
  <c r="Y4117" i="5" l="1"/>
  <c r="X4118" i="5"/>
  <c r="Y4118" i="5" l="1"/>
  <c r="X4119" i="5"/>
  <c r="Y4119" i="5" l="1"/>
  <c r="X4120" i="5"/>
  <c r="X4121" i="5" l="1"/>
  <c r="Y4120" i="5"/>
  <c r="X4122" i="5" l="1"/>
  <c r="Y4121" i="5"/>
  <c r="Y4122" i="5" l="1"/>
  <c r="X4123" i="5"/>
  <c r="Y4123" i="5" l="1"/>
  <c r="X4124" i="5"/>
  <c r="X4125" i="5" l="1"/>
  <c r="Y4124" i="5"/>
  <c r="Y4125" i="5" l="1"/>
  <c r="X4126" i="5"/>
  <c r="Y4126" i="5" l="1"/>
  <c r="X4127" i="5"/>
  <c r="Y4127" i="5" l="1"/>
  <c r="X4128" i="5"/>
  <c r="Y4128" i="5" l="1"/>
  <c r="X4129" i="5"/>
  <c r="X4130" i="5" l="1"/>
  <c r="Y4129" i="5"/>
  <c r="X4131" i="5" l="1"/>
  <c r="Y4130" i="5"/>
  <c r="Y4131" i="5" l="1"/>
  <c r="X4132" i="5"/>
  <c r="X4133" i="5" l="1"/>
  <c r="Y4132" i="5"/>
  <c r="Y4133" i="5" l="1"/>
  <c r="X4134" i="5"/>
  <c r="Y4134" i="5" l="1"/>
  <c r="X4135" i="5"/>
  <c r="Y4135" i="5" l="1"/>
  <c r="X4136" i="5"/>
  <c r="Y4136" i="5" l="1"/>
  <c r="X4137" i="5"/>
  <c r="Y4137" i="5" l="1"/>
  <c r="X4138" i="5"/>
  <c r="Y4138" i="5" l="1"/>
  <c r="X4139" i="5"/>
  <c r="Y4139" i="5" l="1"/>
  <c r="X4140" i="5"/>
  <c r="X4141" i="5" l="1"/>
  <c r="Y4140" i="5"/>
  <c r="Y4141" i="5" l="1"/>
  <c r="X4142" i="5"/>
  <c r="Y4142" i="5" l="1"/>
  <c r="X4143" i="5"/>
  <c r="Y4143" i="5" l="1"/>
  <c r="X4144" i="5"/>
  <c r="Y4144" i="5" l="1"/>
  <c r="X4145" i="5"/>
  <c r="X4146" i="5" l="1"/>
  <c r="Y4145" i="5"/>
  <c r="X4147" i="5" l="1"/>
  <c r="Y4146" i="5"/>
  <c r="Y4147" i="5" l="1"/>
  <c r="X4148" i="5"/>
  <c r="X4149" i="5" l="1"/>
  <c r="Y4148" i="5"/>
  <c r="Y4149" i="5" l="1"/>
  <c r="X4150" i="5"/>
  <c r="X4151" i="5" l="1"/>
  <c r="Y4150" i="5"/>
  <c r="Y4151" i="5" l="1"/>
  <c r="X4152" i="5"/>
  <c r="X4153" i="5" l="1"/>
  <c r="Y4152" i="5"/>
  <c r="Y4153" i="5" l="1"/>
  <c r="X4154" i="5"/>
  <c r="X4155" i="5" l="1"/>
  <c r="Y4154" i="5"/>
  <c r="Y4155" i="5" l="1"/>
  <c r="X4156" i="5"/>
  <c r="Y4156" i="5" l="1"/>
  <c r="X4157" i="5"/>
  <c r="Y4157" i="5" l="1"/>
  <c r="X4158" i="5"/>
  <c r="Y4158" i="5" l="1"/>
  <c r="X4159" i="5"/>
  <c r="Y4159" i="5" l="1"/>
  <c r="X4160" i="5"/>
  <c r="X4161" i="5" l="1"/>
  <c r="Y4160" i="5"/>
  <c r="Y4161" i="5" l="1"/>
  <c r="X4162" i="5"/>
  <c r="Y4162" i="5" l="1"/>
  <c r="X4163" i="5"/>
  <c r="Y4163" i="5" l="1"/>
  <c r="X4164" i="5"/>
  <c r="X4165" i="5" l="1"/>
  <c r="Y4164" i="5"/>
  <c r="X4166" i="5" l="1"/>
  <c r="Y4165" i="5"/>
  <c r="X4167" i="5" l="1"/>
  <c r="Y4166" i="5"/>
  <c r="Y4167" i="5" l="1"/>
  <c r="X4168" i="5"/>
  <c r="X4169" i="5" l="1"/>
  <c r="Y4168" i="5"/>
  <c r="Y4169" i="5" l="1"/>
  <c r="X4170" i="5"/>
  <c r="X4171" i="5" l="1"/>
  <c r="Y4170" i="5"/>
  <c r="Y4171" i="5" l="1"/>
  <c r="X4172" i="5"/>
  <c r="X4173" i="5" l="1"/>
  <c r="Y4172" i="5"/>
  <c r="Y4173" i="5" l="1"/>
  <c r="X4174" i="5"/>
  <c r="Y4174" i="5" l="1"/>
  <c r="X4175" i="5"/>
  <c r="Y4175" i="5" l="1"/>
  <c r="X4176" i="5"/>
  <c r="Y4176" i="5" l="1"/>
  <c r="X4177" i="5"/>
  <c r="Y4177" i="5" l="1"/>
  <c r="X4178" i="5"/>
  <c r="Y4178" i="5" l="1"/>
  <c r="X4179" i="5"/>
  <c r="Y4179" i="5" l="1"/>
  <c r="X4180" i="5"/>
  <c r="Y4180" i="5" l="1"/>
  <c r="X4181" i="5"/>
  <c r="Y4181" i="5" l="1"/>
  <c r="X4182" i="5"/>
  <c r="Y4182" i="5" l="1"/>
  <c r="X4183" i="5"/>
  <c r="Y4183" i="5" l="1"/>
  <c r="X4184" i="5"/>
  <c r="X4185" i="5" l="1"/>
  <c r="Y4184" i="5"/>
  <c r="X4186" i="5" l="1"/>
  <c r="Y4185" i="5"/>
  <c r="X4187" i="5" l="1"/>
  <c r="Y4186" i="5"/>
  <c r="Y4187" i="5" l="1"/>
  <c r="X4188" i="5"/>
  <c r="Y4188" i="5" l="1"/>
  <c r="X4189" i="5"/>
  <c r="Y4189" i="5" l="1"/>
  <c r="X4190" i="5"/>
  <c r="X4191" i="5" l="1"/>
  <c r="Y4190" i="5"/>
  <c r="X4192" i="5" l="1"/>
  <c r="Y4191" i="5"/>
  <c r="X4193" i="5" l="1"/>
  <c r="Y4192" i="5"/>
  <c r="Y4193" i="5" l="1"/>
  <c r="X4194" i="5"/>
  <c r="Y4194" i="5" l="1"/>
  <c r="X4195" i="5"/>
  <c r="Y4195" i="5" l="1"/>
  <c r="X4196" i="5"/>
  <c r="X4197" i="5" l="1"/>
  <c r="Y4196" i="5"/>
  <c r="X4198" i="5" l="1"/>
  <c r="Y4197" i="5"/>
  <c r="Y4198" i="5" l="1"/>
  <c r="X4199" i="5"/>
  <c r="Y4199" i="5" l="1"/>
  <c r="X4200" i="5"/>
  <c r="Y4200" i="5" l="1"/>
  <c r="X4201" i="5"/>
  <c r="X4202" i="5" l="1"/>
  <c r="Y4201" i="5"/>
  <c r="Y4202" i="5" l="1"/>
  <c r="X4203" i="5"/>
  <c r="Y4203" i="5" l="1"/>
  <c r="X4204" i="5"/>
  <c r="X4205" i="5" l="1"/>
  <c r="Y4204" i="5"/>
  <c r="X4206" i="5" l="1"/>
  <c r="Y4205" i="5"/>
  <c r="Y4206" i="5" l="1"/>
  <c r="X4207" i="5"/>
  <c r="Y4207" i="5" l="1"/>
  <c r="X4208" i="5"/>
  <c r="Y4208" i="5" l="1"/>
  <c r="X4209" i="5"/>
  <c r="X4210" i="5" l="1"/>
  <c r="Y4209" i="5"/>
  <c r="Y4210" i="5" l="1"/>
  <c r="X4211" i="5"/>
  <c r="X4212" i="5" l="1"/>
  <c r="Y4211" i="5"/>
  <c r="X4213" i="5" l="1"/>
  <c r="Y4212" i="5"/>
  <c r="Y4213" i="5" l="1"/>
  <c r="X4214" i="5"/>
  <c r="Y4214" i="5" l="1"/>
  <c r="X4215" i="5"/>
  <c r="Y4215" i="5" l="1"/>
  <c r="X4216" i="5"/>
  <c r="X4217" i="5" l="1"/>
  <c r="Y4216" i="5"/>
  <c r="X4218" i="5" l="1"/>
  <c r="Y4217" i="5"/>
  <c r="Y4218" i="5" l="1"/>
  <c r="X4219" i="5"/>
  <c r="Y4219" i="5" l="1"/>
  <c r="X4220" i="5"/>
  <c r="X4221" i="5" l="1"/>
  <c r="Y4220" i="5"/>
  <c r="Y4221" i="5" l="1"/>
  <c r="X4222" i="5"/>
  <c r="Y4222" i="5" l="1"/>
  <c r="X4223" i="5"/>
  <c r="Y4223" i="5" l="1"/>
  <c r="X4224" i="5"/>
  <c r="Y4224" i="5" l="1"/>
  <c r="X4225" i="5"/>
  <c r="Y4225" i="5" l="1"/>
  <c r="X4226" i="5"/>
  <c r="Y4226" i="5" l="1"/>
  <c r="X4227" i="5"/>
  <c r="Y4227" i="5" l="1"/>
  <c r="X4228" i="5"/>
  <c r="X4229" i="5" l="1"/>
  <c r="Y4228" i="5"/>
  <c r="Y4229" i="5" l="1"/>
  <c r="X4230" i="5"/>
  <c r="Y4230" i="5" l="1"/>
  <c r="X4231" i="5"/>
  <c r="Y4231" i="5" l="1"/>
  <c r="X4232" i="5"/>
  <c r="Y4232" i="5" l="1"/>
  <c r="X4233" i="5"/>
  <c r="Y4233" i="5" l="1"/>
  <c r="X4234" i="5"/>
  <c r="Y4234" i="5" l="1"/>
  <c r="X4235" i="5"/>
  <c r="X4236" i="5" l="1"/>
  <c r="Y4235" i="5"/>
  <c r="Y4236" i="5" l="1"/>
  <c r="X4237" i="5"/>
  <c r="Y4237" i="5" l="1"/>
  <c r="X4238" i="5"/>
  <c r="Y4238" i="5" l="1"/>
  <c r="X4239" i="5"/>
  <c r="Y4239" i="5" l="1"/>
  <c r="X4240" i="5"/>
  <c r="X4241" i="5" l="1"/>
  <c r="Y4240" i="5"/>
  <c r="X4242" i="5" l="1"/>
  <c r="Y4241" i="5"/>
  <c r="Y4242" i="5" l="1"/>
  <c r="X4243" i="5"/>
  <c r="Y4243" i="5" l="1"/>
  <c r="X4244" i="5"/>
  <c r="X4245" i="5" l="1"/>
  <c r="Y4244" i="5"/>
  <c r="Y4245" i="5" l="1"/>
  <c r="X4246" i="5"/>
  <c r="Y4246" i="5" l="1"/>
  <c r="X4247" i="5"/>
  <c r="Y4247" i="5" l="1"/>
  <c r="X4248" i="5"/>
  <c r="X4249" i="5" l="1"/>
  <c r="Y4248" i="5"/>
  <c r="X4250" i="5" l="1"/>
  <c r="Y4249" i="5"/>
  <c r="X4251" i="5" l="1"/>
  <c r="Y4250" i="5"/>
  <c r="Y4251" i="5" l="1"/>
  <c r="X4252" i="5"/>
  <c r="X4253" i="5" l="1"/>
  <c r="Y4252" i="5"/>
  <c r="Y4253" i="5" l="1"/>
  <c r="X4254" i="5"/>
  <c r="X4255" i="5" l="1"/>
  <c r="Y4254" i="5"/>
  <c r="Y4255" i="5" l="1"/>
  <c r="X4256" i="5"/>
  <c r="Y4256" i="5" l="1"/>
  <c r="X4257" i="5"/>
  <c r="Y4257" i="5" l="1"/>
  <c r="X4258" i="5"/>
  <c r="X4259" i="5" l="1"/>
  <c r="Y4258" i="5"/>
  <c r="Y4259" i="5" l="1"/>
  <c r="X4260" i="5"/>
  <c r="X4261" i="5" l="1"/>
  <c r="Y4260" i="5"/>
  <c r="Y4261" i="5" l="1"/>
  <c r="X4262" i="5"/>
  <c r="Y4262" i="5" l="1"/>
  <c r="X4263" i="5"/>
  <c r="Y4263" i="5" l="1"/>
  <c r="X4264" i="5"/>
  <c r="X4265" i="5" l="1"/>
  <c r="Y4264" i="5"/>
  <c r="Y4265" i="5" l="1"/>
  <c r="X4266" i="5"/>
  <c r="Y4266" i="5" l="1"/>
  <c r="X4267" i="5"/>
  <c r="Y4267" i="5" l="1"/>
  <c r="X4268" i="5"/>
  <c r="X4269" i="5" l="1"/>
  <c r="Y4268" i="5"/>
  <c r="Y4269" i="5" l="1"/>
  <c r="X4270" i="5"/>
  <c r="Y4270" i="5" l="1"/>
  <c r="X4271" i="5"/>
  <c r="Y4271" i="5" l="1"/>
  <c r="X4272" i="5"/>
  <c r="Y4272" i="5" l="1"/>
  <c r="X4273" i="5"/>
  <c r="Y4273" i="5" l="1"/>
  <c r="X4274" i="5"/>
  <c r="X4275" i="5" l="1"/>
  <c r="Y4274" i="5"/>
  <c r="Y4275" i="5" l="1"/>
  <c r="X4276" i="5"/>
  <c r="X4277" i="5" l="1"/>
  <c r="Y4276" i="5"/>
  <c r="Y4277" i="5" l="1"/>
  <c r="X4278" i="5"/>
  <c r="X4279" i="5" l="1"/>
  <c r="Y4278" i="5"/>
  <c r="Y4279" i="5" l="1"/>
  <c r="X4280" i="5"/>
  <c r="Y4280" i="5" l="1"/>
  <c r="X4281" i="5"/>
  <c r="Y4281" i="5" l="1"/>
  <c r="X4282" i="5"/>
  <c r="Y4282" i="5" l="1"/>
  <c r="X4283" i="5"/>
  <c r="Y4283" i="5" l="1"/>
  <c r="X4284" i="5"/>
  <c r="X4285" i="5" l="1"/>
  <c r="Y4284" i="5"/>
  <c r="X4286" i="5" l="1"/>
  <c r="Y4285" i="5"/>
  <c r="X4287" i="5" l="1"/>
  <c r="Y4286" i="5"/>
  <c r="Y4287" i="5" l="1"/>
  <c r="X4288" i="5"/>
  <c r="Y4288" i="5" l="1"/>
  <c r="X4289" i="5"/>
  <c r="Y4289" i="5" l="1"/>
  <c r="X4290" i="5"/>
  <c r="Y4290" i="5" l="1"/>
  <c r="X4291" i="5"/>
  <c r="Y4291" i="5" l="1"/>
  <c r="X4292" i="5"/>
  <c r="Y4292" i="5" l="1"/>
  <c r="X4293" i="5"/>
  <c r="Y4293" i="5" l="1"/>
  <c r="X4294" i="5"/>
  <c r="X4295" i="5" l="1"/>
  <c r="Y4294" i="5"/>
  <c r="Y4295" i="5" l="1"/>
  <c r="X4296" i="5"/>
  <c r="Y4296" i="5" l="1"/>
  <c r="X4297" i="5"/>
  <c r="Y4297" i="5" l="1"/>
  <c r="X4298" i="5"/>
  <c r="Y4298" i="5" l="1"/>
  <c r="X4299" i="5"/>
  <c r="X4300" i="5" l="1"/>
  <c r="Y4299" i="5"/>
  <c r="X4301" i="5" l="1"/>
  <c r="Y4300" i="5"/>
  <c r="Y4301" i="5" l="1"/>
  <c r="X4302" i="5"/>
  <c r="Y4302" i="5" l="1"/>
  <c r="X4303" i="5"/>
  <c r="Y4303" i="5" l="1"/>
  <c r="X4304" i="5"/>
  <c r="X4305" i="5" l="1"/>
  <c r="Y4304" i="5"/>
  <c r="X4306" i="5" l="1"/>
  <c r="Y4305" i="5"/>
  <c r="X4307" i="5" l="1"/>
  <c r="Y4306" i="5"/>
  <c r="Y4307" i="5" l="1"/>
  <c r="X4308" i="5"/>
  <c r="X4309" i="5" l="1"/>
  <c r="Y4308" i="5"/>
  <c r="Y4309" i="5" l="1"/>
  <c r="X4310" i="5"/>
  <c r="X4311" i="5" l="1"/>
  <c r="Y4310" i="5"/>
  <c r="Y4311" i="5" l="1"/>
  <c r="X4312" i="5"/>
  <c r="Y4312" i="5" l="1"/>
  <c r="X4313" i="5"/>
  <c r="Y4313" i="5" l="1"/>
  <c r="X4314" i="5"/>
  <c r="Y4314" i="5" l="1"/>
  <c r="X4315" i="5"/>
  <c r="Y4315" i="5" l="1"/>
  <c r="X4316" i="5"/>
  <c r="X4317" i="5" l="1"/>
  <c r="Y4316" i="5"/>
  <c r="X4318" i="5" l="1"/>
  <c r="Y4317" i="5"/>
  <c r="Y4318" i="5" l="1"/>
  <c r="X4319" i="5"/>
  <c r="X4320" i="5" l="1"/>
  <c r="Y4319" i="5"/>
  <c r="X4321" i="5" l="1"/>
  <c r="Y4320" i="5"/>
  <c r="Y4321" i="5" l="1"/>
  <c r="X4322" i="5"/>
  <c r="X4323" i="5" l="1"/>
  <c r="Y4322" i="5"/>
  <c r="Y4323" i="5" l="1"/>
  <c r="X4324" i="5"/>
  <c r="Y4324" i="5" l="1"/>
  <c r="X4325" i="5"/>
  <c r="Y4325" i="5" l="1"/>
  <c r="X4326" i="5"/>
  <c r="Y4326" i="5" l="1"/>
  <c r="X4327" i="5"/>
  <c r="Y4327" i="5" l="1"/>
  <c r="X4328" i="5"/>
  <c r="X4329" i="5" l="1"/>
  <c r="Y4328" i="5"/>
  <c r="Y4329" i="5" l="1"/>
  <c r="X4330" i="5"/>
  <c r="X4331" i="5" l="1"/>
  <c r="Y4330" i="5"/>
  <c r="Y4331" i="5" l="1"/>
  <c r="X4332" i="5"/>
  <c r="X4333" i="5" l="1"/>
  <c r="Y4332" i="5"/>
  <c r="Y4333" i="5" l="1"/>
  <c r="X4334" i="5"/>
  <c r="X4335" i="5" l="1"/>
  <c r="Y4334" i="5"/>
  <c r="Y4335" i="5" l="1"/>
  <c r="X4336" i="5"/>
  <c r="Y4336" i="5" l="1"/>
  <c r="X4337" i="5"/>
  <c r="Y4337" i="5" l="1"/>
  <c r="X4338" i="5"/>
  <c r="Y4338" i="5" l="1"/>
  <c r="X4339" i="5"/>
  <c r="X4340" i="5" l="1"/>
  <c r="Y4339" i="5"/>
  <c r="X4341" i="5" l="1"/>
  <c r="Y4340" i="5"/>
  <c r="Y4341" i="5" l="1"/>
  <c r="X4342" i="5"/>
  <c r="X4343" i="5" l="1"/>
  <c r="Y4342" i="5"/>
  <c r="Y4343" i="5" l="1"/>
  <c r="X4344" i="5"/>
  <c r="X4345" i="5" l="1"/>
  <c r="Y4344" i="5"/>
  <c r="X4346" i="5" l="1"/>
  <c r="Y4345" i="5"/>
  <c r="Y4346" i="5" l="1"/>
  <c r="X4347" i="5"/>
  <c r="Y4347" i="5" l="1"/>
  <c r="X4348" i="5"/>
  <c r="X4349" i="5" l="1"/>
  <c r="Y4348" i="5"/>
  <c r="X4350" i="5" l="1"/>
  <c r="Y4349" i="5"/>
  <c r="Y4350" i="5" l="1"/>
  <c r="X4351" i="5"/>
  <c r="Y4351" i="5" l="1"/>
  <c r="X4352" i="5"/>
  <c r="Y4352" i="5" l="1"/>
  <c r="X4353" i="5"/>
  <c r="Y4353" i="5" l="1"/>
  <c r="X4354" i="5"/>
  <c r="X4355" i="5" l="1"/>
  <c r="Y4354" i="5"/>
  <c r="X4356" i="5" l="1"/>
  <c r="Y4355" i="5"/>
  <c r="X4357" i="5" l="1"/>
  <c r="Y4356" i="5"/>
  <c r="Y4357" i="5" l="1"/>
  <c r="X4358" i="5"/>
  <c r="Y4358" i="5" l="1"/>
  <c r="X4359" i="5"/>
  <c r="Y4359" i="5" l="1"/>
  <c r="X4360" i="5"/>
  <c r="X4361" i="5" l="1"/>
  <c r="Y4360" i="5"/>
  <c r="X4362" i="5" l="1"/>
  <c r="Y4361" i="5"/>
  <c r="Y4362" i="5" l="1"/>
  <c r="X4363" i="5"/>
  <c r="Y4363" i="5" l="1"/>
  <c r="X4364" i="5"/>
  <c r="X4365" i="5" l="1"/>
  <c r="Y4364" i="5"/>
  <c r="Y4365" i="5" l="1"/>
  <c r="X4366" i="5"/>
  <c r="Y4366" i="5" l="1"/>
  <c r="X4367" i="5"/>
  <c r="Y4367" i="5" l="1"/>
  <c r="X4368" i="5"/>
  <c r="Y4368" i="5" l="1"/>
  <c r="X4369" i="5"/>
  <c r="X4370" i="5" l="1"/>
  <c r="Y4369" i="5"/>
  <c r="X4371" i="5" l="1"/>
  <c r="Y4370" i="5"/>
  <c r="X4372" i="5" l="1"/>
  <c r="Y4371" i="5"/>
  <c r="X4373" i="5" l="1"/>
  <c r="Y4372" i="5"/>
  <c r="Y4373" i="5" l="1"/>
  <c r="X4374" i="5"/>
  <c r="Y4374" i="5" l="1"/>
  <c r="X4375" i="5"/>
  <c r="Y4375" i="5" l="1"/>
  <c r="X4376" i="5"/>
  <c r="Y4376" i="5" l="1"/>
  <c r="X4377" i="5"/>
  <c r="X4378" i="5" l="1"/>
  <c r="Y4377" i="5"/>
  <c r="Y4378" i="5" l="1"/>
  <c r="X4379" i="5"/>
  <c r="Y4379" i="5" l="1"/>
  <c r="X4380" i="5"/>
  <c r="X4381" i="5" l="1"/>
  <c r="Y4380" i="5"/>
  <c r="Y4381" i="5" l="1"/>
  <c r="X4382" i="5"/>
  <c r="Y4382" i="5" l="1"/>
  <c r="X4383" i="5"/>
  <c r="Y4383" i="5" l="1"/>
  <c r="X4384" i="5"/>
  <c r="Y4384" i="5" l="1"/>
  <c r="X4385" i="5"/>
  <c r="X4386" i="5" l="1"/>
  <c r="Y4385" i="5"/>
  <c r="X4387" i="5" l="1"/>
  <c r="Y4386" i="5"/>
  <c r="Y4387" i="5" l="1"/>
  <c r="X4388" i="5"/>
  <c r="X4389" i="5" l="1"/>
  <c r="Y4388" i="5"/>
  <c r="Y4389" i="5" l="1"/>
  <c r="X4390" i="5"/>
  <c r="X4391" i="5" l="1"/>
  <c r="Y4390" i="5"/>
  <c r="Y4391" i="5" l="1"/>
  <c r="X4392" i="5"/>
  <c r="X4393" i="5" l="1"/>
  <c r="Y4392" i="5"/>
  <c r="Y4393" i="5" l="1"/>
  <c r="X4394" i="5"/>
  <c r="Y4394" i="5" l="1"/>
  <c r="X4395" i="5"/>
  <c r="Y4395" i="5" l="1"/>
  <c r="X4396" i="5"/>
  <c r="Y4396" i="5" l="1"/>
  <c r="X4397" i="5"/>
  <c r="Y4397" i="5" l="1"/>
  <c r="X4398" i="5"/>
  <c r="X4399" i="5" l="1"/>
  <c r="Y4398" i="5"/>
  <c r="Y4399" i="5" l="1"/>
  <c r="X4400" i="5"/>
  <c r="Y4400" i="5" l="1"/>
  <c r="X4401" i="5"/>
  <c r="Y4401" i="5" l="1"/>
  <c r="X4402" i="5"/>
  <c r="X4403" i="5" l="1"/>
  <c r="Y4402" i="5"/>
  <c r="Y4403" i="5" l="1"/>
  <c r="X4404" i="5"/>
  <c r="Y4404" i="5" l="1"/>
  <c r="X4405" i="5"/>
  <c r="Y4405" i="5" l="1"/>
  <c r="X4406" i="5"/>
  <c r="X4407" i="5" l="1"/>
  <c r="Y4406" i="5"/>
  <c r="X4408" i="5" l="1"/>
  <c r="Y4407" i="5"/>
  <c r="X4409" i="5" l="1"/>
  <c r="Y4408" i="5"/>
  <c r="Y4409" i="5" l="1"/>
  <c r="X4410" i="5"/>
  <c r="Y4410" i="5" l="1"/>
  <c r="X4411" i="5"/>
  <c r="Y4411" i="5" l="1"/>
  <c r="X4412" i="5"/>
  <c r="Y4412" i="5" l="1"/>
  <c r="X4413" i="5"/>
  <c r="Y4413" i="5" l="1"/>
  <c r="X4414" i="5"/>
  <c r="X4415" i="5" l="1"/>
  <c r="Y4414" i="5"/>
  <c r="Y4415" i="5" l="1"/>
  <c r="X4416" i="5"/>
  <c r="Y4416" i="5" l="1"/>
  <c r="X4417" i="5"/>
  <c r="Y4417" i="5" l="1"/>
  <c r="X4418" i="5"/>
  <c r="X4419" i="5" l="1"/>
  <c r="Y4418" i="5"/>
  <c r="Y4419" i="5" l="1"/>
  <c r="X4420" i="5"/>
  <c r="X4421" i="5" l="1"/>
  <c r="Y4420" i="5"/>
  <c r="Y4421" i="5" l="1"/>
  <c r="X4422" i="5"/>
  <c r="Y4422" i="5" l="1"/>
  <c r="X4423" i="5"/>
  <c r="X4424" i="5" l="1"/>
  <c r="Y4423" i="5"/>
  <c r="X4425" i="5" l="1"/>
  <c r="Y4424" i="5"/>
  <c r="Y4425" i="5" l="1"/>
  <c r="X4426" i="5"/>
  <c r="Y4426" i="5" l="1"/>
  <c r="X4427" i="5"/>
  <c r="X4428" i="5" l="1"/>
  <c r="Y4427" i="5"/>
  <c r="Y4428" i="5" l="1"/>
  <c r="X4429" i="5"/>
  <c r="X4430" i="5" l="1"/>
  <c r="Y4429" i="5"/>
  <c r="Y4430" i="5" l="1"/>
  <c r="X4431" i="5"/>
  <c r="Y4431" i="5" l="1"/>
  <c r="X4432" i="5"/>
  <c r="X4433" i="5" l="1"/>
  <c r="Y4432" i="5"/>
  <c r="Y4433" i="5" l="1"/>
  <c r="X4434" i="5"/>
  <c r="X4435" i="5" l="1"/>
  <c r="Y4434" i="5"/>
  <c r="X4436" i="5" l="1"/>
  <c r="Y4435" i="5"/>
  <c r="X4437" i="5" l="1"/>
  <c r="Y4436" i="5"/>
  <c r="X4438" i="5" l="1"/>
  <c r="Y4437" i="5"/>
  <c r="X4439" i="5" l="1"/>
  <c r="Y4438" i="5"/>
  <c r="Y4439" i="5" l="1"/>
  <c r="X4440" i="5"/>
  <c r="Y4440" i="5" l="1"/>
  <c r="X4441" i="5"/>
  <c r="Y4441" i="5" l="1"/>
  <c r="X4442" i="5"/>
  <c r="Y4442" i="5" l="1"/>
  <c r="X4443" i="5"/>
  <c r="Y4443" i="5" l="1"/>
  <c r="X4444" i="5"/>
  <c r="X4445" i="5" l="1"/>
  <c r="Y4444" i="5"/>
  <c r="Y4445" i="5" l="1"/>
  <c r="X4446" i="5"/>
  <c r="X4447" i="5" l="1"/>
  <c r="Y4446" i="5"/>
  <c r="Y4447" i="5" l="1"/>
  <c r="X4448" i="5"/>
  <c r="X4449" i="5" l="1"/>
  <c r="Y4448" i="5"/>
  <c r="Y4449" i="5" l="1"/>
  <c r="X4450" i="5"/>
  <c r="Y4450" i="5" l="1"/>
  <c r="X4451" i="5"/>
  <c r="Y4451" i="5" l="1"/>
  <c r="X4452" i="5"/>
  <c r="Y4452" i="5" l="1"/>
  <c r="X4453" i="5"/>
  <c r="Y4453" i="5" l="1"/>
  <c r="X4454" i="5"/>
  <c r="X4455" i="5" l="1"/>
  <c r="Y4454" i="5"/>
  <c r="Y4455" i="5" l="1"/>
  <c r="X4456" i="5"/>
  <c r="Y4456" i="5" l="1"/>
  <c r="X4457" i="5"/>
  <c r="Y4457" i="5" l="1"/>
  <c r="X4458" i="5"/>
  <c r="Y4458" i="5" l="1"/>
  <c r="X4459" i="5"/>
  <c r="Y4459" i="5" l="1"/>
  <c r="X4460" i="5"/>
  <c r="X4461" i="5" l="1"/>
  <c r="Y4460" i="5"/>
  <c r="Y4461" i="5" l="1"/>
  <c r="X4462" i="5"/>
  <c r="X4463" i="5" l="1"/>
  <c r="Y4462" i="5"/>
  <c r="Y4463" i="5" l="1"/>
  <c r="X4464" i="5"/>
  <c r="Y4464" i="5" l="1"/>
  <c r="X4465" i="5"/>
  <c r="Y4465" i="5" l="1"/>
  <c r="X4466" i="5"/>
  <c r="Y4466" i="5" l="1"/>
  <c r="X4467" i="5"/>
  <c r="Y4467" i="5" l="1"/>
  <c r="X4468" i="5"/>
  <c r="Y4468" i="5" l="1"/>
  <c r="X4469" i="5"/>
  <c r="Y4469" i="5" l="1"/>
  <c r="X4470" i="5"/>
  <c r="Y4470" i="5" l="1"/>
  <c r="X4471" i="5"/>
  <c r="Y4471" i="5" l="1"/>
  <c r="X4472" i="5"/>
  <c r="Y4472" i="5" l="1"/>
  <c r="X4473" i="5"/>
  <c r="Y4473" i="5" l="1"/>
  <c r="X4474" i="5"/>
  <c r="Y4474" i="5" l="1"/>
  <c r="X4475" i="5"/>
  <c r="X4476" i="5" l="1"/>
  <c r="Y4475" i="5"/>
  <c r="X4477" i="5" l="1"/>
  <c r="Y4476" i="5"/>
  <c r="Y4477" i="5" l="1"/>
  <c r="X4478" i="5"/>
  <c r="X4479" i="5" l="1"/>
  <c r="Y4478" i="5"/>
  <c r="Y4479" i="5" l="1"/>
  <c r="X4480" i="5"/>
  <c r="X4481" i="5" l="1"/>
  <c r="Y4480" i="5"/>
  <c r="X4482" i="5" l="1"/>
  <c r="Y4481" i="5"/>
  <c r="X4483" i="5" l="1"/>
  <c r="Y4482" i="5"/>
  <c r="X4484" i="5" l="1"/>
  <c r="Y4483" i="5"/>
  <c r="Y4484" i="5" l="1"/>
  <c r="X4485" i="5"/>
  <c r="Y4485" i="5" l="1"/>
  <c r="X4486" i="5"/>
  <c r="X4487" i="5" l="1"/>
  <c r="Y4486" i="5"/>
  <c r="Y4487" i="5" l="1"/>
  <c r="X4488" i="5"/>
  <c r="Y4488" i="5" l="1"/>
  <c r="X4489" i="5"/>
  <c r="X4490" i="5" l="1"/>
  <c r="Y4489" i="5"/>
  <c r="Y4490" i="5" l="1"/>
  <c r="X4491" i="5"/>
  <c r="Y4491" i="5" l="1"/>
  <c r="X4492" i="5"/>
  <c r="X4493" i="5" l="1"/>
  <c r="Y4492" i="5"/>
  <c r="Y4493" i="5" l="1"/>
  <c r="X4494" i="5"/>
  <c r="Y4494" i="5" l="1"/>
  <c r="X4495" i="5"/>
  <c r="X4496" i="5" l="1"/>
  <c r="Y4495" i="5"/>
  <c r="Y4496" i="5" l="1"/>
  <c r="X4497" i="5"/>
  <c r="X4498" i="5" l="1"/>
  <c r="Y4497" i="5"/>
  <c r="Y4498" i="5" l="1"/>
  <c r="X4499" i="5"/>
  <c r="Y4499" i="5" l="1"/>
  <c r="X4500" i="5"/>
  <c r="Y4500" i="5" l="1"/>
  <c r="X4501" i="5"/>
  <c r="Y4501" i="5" l="1"/>
  <c r="X4502" i="5"/>
  <c r="Y4502" i="5" l="1"/>
  <c r="X4503" i="5"/>
  <c r="X4504" i="5" l="1"/>
  <c r="Y4503" i="5"/>
  <c r="Y4504" i="5" l="1"/>
  <c r="X4505" i="5"/>
  <c r="Y4505" i="5" l="1"/>
  <c r="X4506" i="5"/>
  <c r="Y4506" i="5" l="1"/>
  <c r="X4507" i="5"/>
  <c r="Y4507" i="5" l="1"/>
  <c r="X4508" i="5"/>
  <c r="Y4508" i="5" l="1"/>
  <c r="X4509" i="5"/>
  <c r="X4510" i="5" l="1"/>
  <c r="Y4509" i="5"/>
  <c r="Y4510" i="5" l="1"/>
  <c r="X4511" i="5"/>
  <c r="Y4511" i="5" l="1"/>
  <c r="X4512" i="5"/>
  <c r="Y4512" i="5" l="1"/>
  <c r="X4513" i="5"/>
  <c r="Y4513" i="5" l="1"/>
  <c r="X4514" i="5"/>
  <c r="X4515" i="5" l="1"/>
  <c r="Y4514" i="5"/>
  <c r="X4516" i="5" l="1"/>
  <c r="Y4515" i="5"/>
  <c r="Y4516" i="5" l="1"/>
  <c r="X4517" i="5"/>
  <c r="Y4517" i="5" l="1"/>
  <c r="X4518" i="5"/>
  <c r="Y4518" i="5" l="1"/>
  <c r="X4519" i="5"/>
  <c r="X4520" i="5" l="1"/>
  <c r="Y4519" i="5"/>
  <c r="Y4520" i="5" l="1"/>
  <c r="X4521" i="5"/>
  <c r="Y4521" i="5" l="1"/>
  <c r="X4522" i="5"/>
  <c r="X4523" i="5" l="1"/>
  <c r="Y4522" i="5"/>
  <c r="Y4523" i="5" l="1"/>
  <c r="X4524" i="5"/>
  <c r="X4525" i="5" l="1"/>
  <c r="Y4524" i="5"/>
  <c r="Y4525" i="5" l="1"/>
  <c r="X4526" i="5"/>
  <c r="Y4526" i="5" l="1"/>
  <c r="X4527" i="5"/>
  <c r="Y4527" i="5" l="1"/>
  <c r="X4528" i="5"/>
  <c r="Y4528" i="5" l="1"/>
  <c r="X4529" i="5"/>
  <c r="X4530" i="5" l="1"/>
  <c r="Y4529" i="5"/>
  <c r="Y4530" i="5" l="1"/>
  <c r="X4531" i="5"/>
  <c r="Y4531" i="5" l="1"/>
  <c r="X4532" i="5"/>
  <c r="Y4532" i="5" l="1"/>
  <c r="X4533" i="5"/>
  <c r="Y4533" i="5" l="1"/>
  <c r="X4534" i="5"/>
  <c r="X4535" i="5" l="1"/>
  <c r="Y4534" i="5"/>
  <c r="Y4535" i="5" l="1"/>
  <c r="X4536" i="5"/>
  <c r="X4537" i="5" l="1"/>
  <c r="Y4536" i="5"/>
  <c r="Y4537" i="5" l="1"/>
  <c r="X4538" i="5"/>
  <c r="Y4538" i="5" l="1"/>
  <c r="X4539" i="5"/>
  <c r="Y4539" i="5" l="1"/>
  <c r="X4540" i="5"/>
  <c r="X4541" i="5" l="1"/>
  <c r="Y4540" i="5"/>
  <c r="Y4541" i="5" l="1"/>
  <c r="X4542" i="5"/>
  <c r="Y4542" i="5" l="1"/>
  <c r="X4543" i="5"/>
  <c r="Y4543" i="5" l="1"/>
  <c r="X4544" i="5"/>
  <c r="Y4544" i="5" l="1"/>
  <c r="X4545" i="5"/>
  <c r="X4546" i="5" l="1"/>
  <c r="Y4545" i="5"/>
  <c r="X4547" i="5" l="1"/>
  <c r="Y4546" i="5"/>
  <c r="X4548" i="5" l="1"/>
  <c r="Y4547" i="5"/>
  <c r="Y4548" i="5" l="1"/>
  <c r="X4549" i="5"/>
  <c r="X4550" i="5" l="1"/>
  <c r="Y4549" i="5"/>
  <c r="X4551" i="5" l="1"/>
  <c r="Y4550" i="5"/>
  <c r="Y4551" i="5" l="1"/>
  <c r="X4552" i="5"/>
  <c r="Y4552" i="5" l="1"/>
  <c r="X4553" i="5"/>
  <c r="X4554" i="5" l="1"/>
  <c r="Y4553" i="5"/>
  <c r="X4555" i="5" l="1"/>
  <c r="Y4554" i="5"/>
  <c r="Y4555" i="5" l="1"/>
  <c r="X4556" i="5"/>
  <c r="Y4556" i="5" l="1"/>
  <c r="X4557" i="5"/>
  <c r="Y4557" i="5" l="1"/>
  <c r="X4558" i="5"/>
  <c r="Y4558" i="5" l="1"/>
  <c r="X4559" i="5"/>
  <c r="Y4559" i="5" l="1"/>
  <c r="X4560" i="5"/>
  <c r="Y4560" i="5" l="1"/>
  <c r="X4561" i="5"/>
  <c r="Y4561" i="5" l="1"/>
  <c r="X4562" i="5"/>
  <c r="X4563" i="5" l="1"/>
  <c r="Y4562" i="5"/>
  <c r="X4564" i="5" l="1"/>
  <c r="Y4563" i="5"/>
  <c r="Y4564" i="5" l="1"/>
  <c r="X4565" i="5"/>
  <c r="Y4565" i="5" l="1"/>
  <c r="X4566" i="5"/>
  <c r="X4567" i="5" l="1"/>
  <c r="Y4566" i="5"/>
  <c r="Y4567" i="5" l="1"/>
  <c r="X4568" i="5"/>
  <c r="Y4568" i="5" l="1"/>
  <c r="X4569" i="5"/>
  <c r="Y4569" i="5" l="1"/>
  <c r="X4570" i="5"/>
  <c r="X4571" i="5" l="1"/>
  <c r="Y4570" i="5"/>
  <c r="Y4571" i="5" l="1"/>
  <c r="X4572" i="5"/>
  <c r="Y4572" i="5" l="1"/>
  <c r="X4573" i="5"/>
  <c r="X4574" i="5" l="1"/>
  <c r="Y4573" i="5"/>
  <c r="X4575" i="5" l="1"/>
  <c r="Y4574" i="5"/>
  <c r="Y4575" i="5" l="1"/>
  <c r="X4576" i="5"/>
  <c r="Y4576" i="5" l="1"/>
  <c r="X4577" i="5"/>
  <c r="Y4577" i="5" l="1"/>
  <c r="X4578" i="5"/>
  <c r="Y4578" i="5" l="1"/>
  <c r="X4579" i="5"/>
  <c r="Y4579" i="5" l="1"/>
  <c r="X4580" i="5"/>
  <c r="Y4580" i="5" l="1"/>
  <c r="X4581" i="5"/>
  <c r="X4582" i="5" l="1"/>
  <c r="Y4581" i="5"/>
  <c r="X4583" i="5" l="1"/>
  <c r="Y4582" i="5"/>
  <c r="Y4583" i="5" l="1"/>
  <c r="X4584" i="5"/>
  <c r="Y4584" i="5" l="1"/>
  <c r="X4585" i="5"/>
  <c r="Y4585" i="5" l="1"/>
  <c r="X4586" i="5"/>
  <c r="Y4586" i="5" l="1"/>
  <c r="X4587" i="5"/>
  <c r="X4588" i="5" l="1"/>
  <c r="Y4587" i="5"/>
  <c r="Y4588" i="5" l="1"/>
  <c r="X4589" i="5"/>
  <c r="X4590" i="5" l="1"/>
  <c r="Y4589" i="5"/>
  <c r="Y4590" i="5" l="1"/>
  <c r="X4591" i="5"/>
  <c r="Y4591" i="5" l="1"/>
  <c r="X4592" i="5"/>
  <c r="Y4592" i="5" l="1"/>
  <c r="X4593" i="5"/>
  <c r="Y4593" i="5" l="1"/>
  <c r="X4594" i="5"/>
  <c r="X4595" i="5" l="1"/>
  <c r="Y4594" i="5"/>
  <c r="Y4595" i="5" l="1"/>
  <c r="X4596" i="5"/>
  <c r="X4597" i="5" l="1"/>
  <c r="Y4596" i="5"/>
  <c r="Y4597" i="5" l="1"/>
  <c r="X4598" i="5"/>
  <c r="Y4598" i="5" l="1"/>
  <c r="X4599" i="5"/>
  <c r="Y4599" i="5" l="1"/>
  <c r="X4600" i="5"/>
  <c r="Y4600" i="5" l="1"/>
  <c r="X4601" i="5"/>
  <c r="X4602" i="5" l="1"/>
  <c r="Y4601" i="5"/>
  <c r="X4603" i="5" l="1"/>
  <c r="Y4602" i="5"/>
  <c r="X4604" i="5" l="1"/>
  <c r="Y4603" i="5"/>
  <c r="Y4604" i="5" l="1"/>
  <c r="X4605" i="5"/>
  <c r="Y4605" i="5" l="1"/>
  <c r="X4606" i="5"/>
  <c r="Y4606" i="5" l="1"/>
  <c r="X4607" i="5"/>
  <c r="Y4607" i="5" l="1"/>
  <c r="X4608" i="5"/>
  <c r="X4609" i="5" l="1"/>
  <c r="Y4608" i="5"/>
  <c r="Y4609" i="5" l="1"/>
  <c r="X4610" i="5"/>
  <c r="X4611" i="5" l="1"/>
  <c r="Y4610" i="5"/>
  <c r="Y4611" i="5" l="1"/>
  <c r="X4612" i="5"/>
  <c r="Y4612" i="5" l="1"/>
  <c r="X4613" i="5"/>
  <c r="Y4613" i="5" l="1"/>
  <c r="X4614" i="5"/>
  <c r="Y4614" i="5" l="1"/>
  <c r="X4615" i="5"/>
  <c r="X4616" i="5" l="1"/>
  <c r="Y4615" i="5"/>
  <c r="Y4616" i="5" l="1"/>
  <c r="X4617" i="5"/>
  <c r="Y4617" i="5" l="1"/>
  <c r="X4618" i="5"/>
  <c r="X4619" i="5" l="1"/>
  <c r="Y4618" i="5"/>
  <c r="Y4619" i="5" l="1"/>
  <c r="X4620" i="5"/>
  <c r="Y4620" i="5" l="1"/>
  <c r="X4621" i="5"/>
  <c r="Y4621" i="5" l="1"/>
  <c r="X4622" i="5"/>
  <c r="Y4622" i="5" l="1"/>
  <c r="X4623" i="5"/>
  <c r="Y4623" i="5" l="1"/>
  <c r="X4624" i="5"/>
  <c r="X4625" i="5" l="1"/>
  <c r="Y4624" i="5"/>
  <c r="Y4625" i="5" l="1"/>
  <c r="X4626" i="5"/>
  <c r="X4627" i="5" l="1"/>
  <c r="Y4626" i="5"/>
  <c r="Y4627" i="5" l="1"/>
  <c r="X4628" i="5"/>
  <c r="X4629" i="5" l="1"/>
  <c r="Y4628" i="5"/>
  <c r="Y4629" i="5" l="1"/>
  <c r="X4630" i="5"/>
  <c r="Y4630" i="5" l="1"/>
  <c r="X4631" i="5"/>
  <c r="Y4631" i="5" l="1"/>
  <c r="X4632" i="5"/>
  <c r="X4633" i="5" l="1"/>
  <c r="Y4632" i="5"/>
  <c r="X4634" i="5" l="1"/>
  <c r="Y4633" i="5"/>
  <c r="X4635" i="5" l="1"/>
  <c r="Y4634" i="5"/>
  <c r="Y4635" i="5" l="1"/>
  <c r="X4636" i="5"/>
  <c r="Y4636" i="5" l="1"/>
  <c r="X4637" i="5"/>
  <c r="Y4637" i="5" l="1"/>
  <c r="X4638" i="5"/>
  <c r="X4639" i="5" l="1"/>
  <c r="Y4638" i="5"/>
  <c r="X4640" i="5" l="1"/>
  <c r="Y4639" i="5"/>
  <c r="Y4640" i="5" l="1"/>
  <c r="X4641" i="5"/>
  <c r="Y4641" i="5" l="1"/>
  <c r="X4642" i="5"/>
  <c r="X4643" i="5" l="1"/>
  <c r="Y4642" i="5"/>
  <c r="X4644" i="5" l="1"/>
  <c r="Y4643" i="5"/>
  <c r="Y4644" i="5" l="1"/>
  <c r="X4645" i="5"/>
  <c r="Y4645" i="5" l="1"/>
  <c r="X4646" i="5"/>
  <c r="Y4646" i="5" l="1"/>
  <c r="X4647" i="5"/>
  <c r="X4648" i="5" l="1"/>
  <c r="Y4647" i="5"/>
  <c r="Y4648" i="5" l="1"/>
  <c r="X4649" i="5"/>
  <c r="Y4649" i="5" l="1"/>
  <c r="X4650" i="5"/>
  <c r="X4651" i="5" l="1"/>
  <c r="Y4650" i="5"/>
  <c r="X4652" i="5" l="1"/>
  <c r="Y4651" i="5"/>
  <c r="Y4652" i="5" l="1"/>
  <c r="X4653" i="5"/>
  <c r="Y4653" i="5" l="1"/>
  <c r="X4654" i="5"/>
  <c r="Y4654" i="5" l="1"/>
  <c r="X4655" i="5"/>
  <c r="Y4655" i="5" l="1"/>
  <c r="X4656" i="5"/>
  <c r="X4657" i="5" l="1"/>
  <c r="Y4656" i="5"/>
  <c r="Y4657" i="5" l="1"/>
  <c r="X4658" i="5"/>
  <c r="X4659" i="5" l="1"/>
  <c r="Y4658" i="5"/>
  <c r="Y4659" i="5" l="1"/>
  <c r="X4660" i="5"/>
  <c r="Y4660" i="5" l="1"/>
  <c r="X4661" i="5"/>
  <c r="Y4661" i="5" l="1"/>
  <c r="X4662" i="5"/>
  <c r="Y4662" i="5" l="1"/>
  <c r="X4663" i="5"/>
  <c r="Y4663" i="5" l="1"/>
  <c r="X4664" i="5"/>
  <c r="X4665" i="5" l="1"/>
  <c r="Y4664" i="5"/>
  <c r="X4666" i="5" l="1"/>
  <c r="Y4665" i="5"/>
  <c r="X4667" i="5" l="1"/>
  <c r="Y4666" i="5"/>
  <c r="Y4667" i="5" l="1"/>
  <c r="X4668" i="5"/>
  <c r="Y4668" i="5" l="1"/>
  <c r="X4669" i="5"/>
  <c r="Y4669" i="5" l="1"/>
  <c r="X4670" i="5"/>
  <c r="Y4670" i="5" l="1"/>
  <c r="X4671" i="5"/>
  <c r="X4672" i="5" l="1"/>
  <c r="Y4671" i="5"/>
  <c r="X4673" i="5" l="1"/>
  <c r="Y4672" i="5"/>
  <c r="Y4673" i="5" l="1"/>
  <c r="X4674" i="5"/>
  <c r="Y4674" i="5" l="1"/>
  <c r="X4675" i="5"/>
  <c r="Y4675" i="5" l="1"/>
  <c r="X4676" i="5"/>
  <c r="Y4676" i="5" l="1"/>
  <c r="X4677" i="5"/>
  <c r="X4678" i="5" l="1"/>
  <c r="Y4677" i="5"/>
  <c r="X4679" i="5" l="1"/>
  <c r="Y4678" i="5"/>
  <c r="Y4679" i="5" l="1"/>
  <c r="X4680" i="5"/>
  <c r="Y4680" i="5" l="1"/>
  <c r="X4681" i="5"/>
  <c r="Y4681" i="5" l="1"/>
  <c r="X4682" i="5"/>
  <c r="X4683" i="5" l="1"/>
  <c r="Y4682" i="5"/>
  <c r="Y4683" i="5" l="1"/>
  <c r="X4684" i="5"/>
  <c r="X4685" i="5" l="1"/>
  <c r="Y4684" i="5"/>
  <c r="Y4685" i="5" l="1"/>
  <c r="X4686" i="5"/>
  <c r="X4687" i="5" l="1"/>
  <c r="Y4686" i="5"/>
  <c r="Y4687" i="5" l="1"/>
  <c r="X4688" i="5"/>
  <c r="Y4688" i="5" l="1"/>
  <c r="X4689" i="5"/>
  <c r="Y4689" i="5" l="1"/>
  <c r="X4690" i="5"/>
  <c r="Y4690" i="5" l="1"/>
  <c r="X4691" i="5"/>
  <c r="X4692" i="5" l="1"/>
  <c r="Y4691" i="5"/>
  <c r="Y4692" i="5" l="1"/>
  <c r="X4693" i="5"/>
  <c r="X4694" i="5" l="1"/>
  <c r="Y4693" i="5"/>
  <c r="X4695" i="5" l="1"/>
  <c r="Y4694" i="5"/>
  <c r="Y4695" i="5" l="1"/>
  <c r="X4696" i="5"/>
  <c r="Y4696" i="5" l="1"/>
  <c r="X4697" i="5"/>
  <c r="Y4697" i="5" l="1"/>
  <c r="X4698" i="5"/>
  <c r="X4699" i="5" l="1"/>
  <c r="Y4698" i="5"/>
  <c r="X4700" i="5" l="1"/>
  <c r="Y4699" i="5"/>
  <c r="Y4700" i="5" l="1"/>
  <c r="X4701" i="5"/>
  <c r="Y4701" i="5" l="1"/>
  <c r="X4702" i="5"/>
  <c r="Y4702" i="5" l="1"/>
  <c r="X4703" i="5"/>
  <c r="Y4703" i="5" l="1"/>
  <c r="X4704" i="5"/>
  <c r="X4705" i="5" l="1"/>
  <c r="Y4704" i="5"/>
  <c r="X4706" i="5" l="1"/>
  <c r="Y4705" i="5"/>
  <c r="X4707" i="5" l="1"/>
  <c r="Y4706" i="5"/>
  <c r="Y4707" i="5" l="1"/>
  <c r="X4708" i="5"/>
  <c r="Y4708" i="5" l="1"/>
  <c r="X4709" i="5"/>
  <c r="Y4709" i="5" l="1"/>
  <c r="X4710" i="5"/>
  <c r="Y4710" i="5" l="1"/>
  <c r="X4711" i="5"/>
  <c r="X4712" i="5" l="1"/>
  <c r="Y4711" i="5"/>
  <c r="Y4712" i="5" l="1"/>
  <c r="X4713" i="5"/>
  <c r="X4714" i="5" l="1"/>
  <c r="Y4713" i="5"/>
  <c r="X4715" i="5" l="1"/>
  <c r="Y4714" i="5"/>
  <c r="X4716" i="5" l="1"/>
  <c r="Y4715" i="5"/>
  <c r="Y4716" i="5" l="1"/>
  <c r="X4717" i="5"/>
  <c r="Y4717" i="5" l="1"/>
  <c r="X4718" i="5"/>
  <c r="Y4718" i="5" l="1"/>
  <c r="X4719" i="5"/>
  <c r="X4720" i="5" l="1"/>
  <c r="Y4719" i="5"/>
  <c r="X4721" i="5" l="1"/>
  <c r="Y4720" i="5"/>
  <c r="Y4721" i="5" l="1"/>
  <c r="X4722" i="5"/>
  <c r="X4723" i="5" l="1"/>
  <c r="Y4722" i="5"/>
  <c r="Y4723" i="5" l="1"/>
  <c r="X4724" i="5"/>
  <c r="X4725" i="5" l="1"/>
  <c r="Y4724" i="5"/>
  <c r="Y4725" i="5" l="1"/>
  <c r="X4726" i="5"/>
  <c r="X4727" i="5" l="1"/>
  <c r="Y4726" i="5"/>
  <c r="Y4727" i="5" l="1"/>
  <c r="X4728" i="5"/>
  <c r="Y4728" i="5" l="1"/>
  <c r="X4729" i="5"/>
  <c r="Y4729" i="5" l="1"/>
  <c r="X4730" i="5"/>
  <c r="Y4730" i="5" l="1"/>
  <c r="X4731" i="5"/>
  <c r="X4732" i="5" l="1"/>
  <c r="Y4731" i="5"/>
  <c r="Y4732" i="5" l="1"/>
  <c r="X4733" i="5"/>
  <c r="Y4733" i="5" l="1"/>
  <c r="X4734" i="5"/>
  <c r="Y4734" i="5" l="1"/>
  <c r="X4735" i="5"/>
  <c r="Y4735" i="5" l="1"/>
  <c r="X4736" i="5"/>
  <c r="X4737" i="5" l="1"/>
  <c r="Y4736" i="5"/>
  <c r="X4738" i="5" l="1"/>
  <c r="Y4737" i="5"/>
  <c r="X4739" i="5" l="1"/>
  <c r="Y4738" i="5"/>
  <c r="Y4739" i="5" l="1"/>
  <c r="X4740" i="5"/>
  <c r="Y4740" i="5" l="1"/>
  <c r="X4741" i="5"/>
  <c r="Y4741" i="5" l="1"/>
  <c r="X4742" i="5"/>
  <c r="X4743" i="5" l="1"/>
  <c r="Y4742" i="5"/>
  <c r="X4744" i="5" l="1"/>
  <c r="Y4743" i="5"/>
  <c r="Y4744" i="5" l="1"/>
  <c r="X4745" i="5"/>
  <c r="Y4745" i="5" l="1"/>
  <c r="X4746" i="5"/>
  <c r="X4747" i="5" l="1"/>
  <c r="Y4746" i="5"/>
  <c r="Y4747" i="5" l="1"/>
  <c r="X4748" i="5"/>
  <c r="X4749" i="5" l="1"/>
  <c r="Y4748" i="5"/>
  <c r="Y4749" i="5" l="1"/>
  <c r="X4750" i="5"/>
  <c r="X4751" i="5" l="1"/>
  <c r="Y4750" i="5"/>
  <c r="X4752" i="5" l="1"/>
  <c r="Y4751" i="5"/>
  <c r="X4753" i="5" l="1"/>
  <c r="Y4752" i="5"/>
  <c r="Y4753" i="5" l="1"/>
  <c r="X4754" i="5"/>
  <c r="X4755" i="5" l="1"/>
  <c r="Y4754" i="5"/>
  <c r="X4756" i="5" l="1"/>
  <c r="Y4755" i="5"/>
  <c r="X4757" i="5" l="1"/>
  <c r="Y4756" i="5"/>
  <c r="Y4757" i="5" l="1"/>
  <c r="X4758" i="5"/>
  <c r="Y4758" i="5" l="1"/>
  <c r="X4759" i="5"/>
  <c r="Y4759" i="5" l="1"/>
  <c r="X4760" i="5"/>
  <c r="Y4760" i="5" l="1"/>
  <c r="X4761" i="5"/>
  <c r="Y4761" i="5" l="1"/>
  <c r="X4762" i="5"/>
  <c r="X4763" i="5" l="1"/>
  <c r="Y4762" i="5"/>
  <c r="Y4763" i="5" l="1"/>
  <c r="X4764" i="5"/>
  <c r="X4765" i="5" l="1"/>
  <c r="Y4764" i="5"/>
  <c r="Y4765" i="5" l="1"/>
  <c r="X4766" i="5"/>
  <c r="X4767" i="5" l="1"/>
  <c r="Y4766" i="5"/>
  <c r="Y4767" i="5" l="1"/>
  <c r="X4768" i="5"/>
  <c r="Y4768" i="5" l="1"/>
  <c r="X4769" i="5"/>
  <c r="Y4769" i="5" l="1"/>
  <c r="X4770" i="5"/>
  <c r="Y4770" i="5" l="1"/>
  <c r="X4771" i="5"/>
  <c r="Y4771" i="5" l="1"/>
  <c r="X4772" i="5"/>
  <c r="Y4772" i="5" l="1"/>
  <c r="X4773" i="5"/>
  <c r="X4774" i="5" l="1"/>
  <c r="Y4773" i="5"/>
  <c r="X4775" i="5" l="1"/>
  <c r="Y4774" i="5"/>
  <c r="Y4775" i="5" l="1"/>
  <c r="X4776" i="5"/>
  <c r="Y4776" i="5" l="1"/>
  <c r="X4777" i="5"/>
  <c r="Y4777" i="5" l="1"/>
  <c r="X4778" i="5"/>
  <c r="X4779" i="5" l="1"/>
  <c r="Y4778" i="5"/>
  <c r="X4780" i="5" l="1"/>
  <c r="Y4779" i="5"/>
  <c r="Y4780" i="5" l="1"/>
  <c r="X4781" i="5"/>
  <c r="Y4781" i="5" l="1"/>
  <c r="X4782" i="5"/>
  <c r="Y4782" i="5" l="1"/>
  <c r="X4783" i="5"/>
  <c r="Y4783" i="5" l="1"/>
  <c r="X4784" i="5"/>
  <c r="X4785" i="5" l="1"/>
  <c r="Y4784" i="5"/>
  <c r="Y4785" i="5" l="1"/>
  <c r="X4786" i="5"/>
  <c r="Y4786" i="5" l="1"/>
  <c r="X4787" i="5"/>
  <c r="Y4787" i="5" l="1"/>
  <c r="X4788" i="5"/>
  <c r="Y4788" i="5" l="1"/>
  <c r="X4789" i="5"/>
  <c r="X4790" i="5" l="1"/>
  <c r="Y4789" i="5"/>
  <c r="X4791" i="5" l="1"/>
  <c r="Y4790" i="5"/>
  <c r="X4792" i="5" l="1"/>
  <c r="Y4791" i="5"/>
  <c r="X4793" i="5" l="1"/>
  <c r="Y4792" i="5"/>
  <c r="Y4793" i="5" l="1"/>
  <c r="X4794" i="5"/>
  <c r="X4795" i="5" l="1"/>
  <c r="Y4794" i="5"/>
  <c r="Y4795" i="5" l="1"/>
  <c r="X4796" i="5"/>
  <c r="X4797" i="5" l="1"/>
  <c r="Y4796" i="5"/>
  <c r="X4798" i="5" l="1"/>
  <c r="Y4797" i="5"/>
  <c r="Y4798" i="5" l="1"/>
  <c r="X4799" i="5"/>
  <c r="Y4799" i="5" l="1"/>
  <c r="X4800" i="5"/>
  <c r="Y4800" i="5" l="1"/>
  <c r="X4801" i="5"/>
  <c r="Y4801" i="5" l="1"/>
  <c r="X4802" i="5"/>
  <c r="X4803" i="5" l="1"/>
  <c r="Y4802" i="5"/>
  <c r="Y4803" i="5" l="1"/>
  <c r="X4804" i="5"/>
  <c r="X4805" i="5" l="1"/>
  <c r="Y4804" i="5"/>
  <c r="Y4805" i="5" l="1"/>
  <c r="X4806" i="5"/>
  <c r="Y4806" i="5" l="1"/>
  <c r="X4807" i="5"/>
  <c r="Y4807" i="5" l="1"/>
  <c r="X4808" i="5"/>
  <c r="Y4808" i="5" l="1"/>
  <c r="X4809" i="5"/>
  <c r="X4810" i="5" l="1"/>
  <c r="Y4809" i="5"/>
  <c r="X4811" i="5" l="1"/>
  <c r="Y4810" i="5"/>
  <c r="Y4811" i="5" l="1"/>
  <c r="X4812" i="5"/>
  <c r="Y4812" i="5" l="1"/>
  <c r="X4813" i="5"/>
  <c r="Y4813" i="5" l="1"/>
  <c r="X4814" i="5"/>
  <c r="Y4814" i="5" l="1"/>
  <c r="X4815" i="5"/>
  <c r="X4816" i="5" l="1"/>
  <c r="Y4815" i="5"/>
  <c r="Y4816" i="5" l="1"/>
  <c r="X4817" i="5"/>
  <c r="X4818" i="5" l="1"/>
  <c r="Y4817" i="5"/>
  <c r="X4819" i="5" l="1"/>
  <c r="Y4818" i="5"/>
  <c r="X4820" i="5" l="1"/>
  <c r="Y4819" i="5"/>
  <c r="X4821" i="5" l="1"/>
  <c r="Y4820" i="5"/>
  <c r="Y4821" i="5" l="1"/>
  <c r="X4822" i="5"/>
  <c r="Y4822" i="5" l="1"/>
  <c r="X4823" i="5"/>
  <c r="Y4823" i="5" l="1"/>
  <c r="X4824" i="5"/>
  <c r="X4825" i="5" l="1"/>
  <c r="Y4824" i="5"/>
  <c r="X4826" i="5" l="1"/>
  <c r="Y4825" i="5"/>
  <c r="Y4826" i="5" l="1"/>
  <c r="X4827" i="5"/>
  <c r="Y4827" i="5" l="1"/>
  <c r="X4828" i="5"/>
  <c r="Y4828" i="5" l="1"/>
  <c r="X4829" i="5"/>
  <c r="X4830" i="5" l="1"/>
  <c r="Y4829" i="5"/>
  <c r="Y4830" i="5" l="1"/>
  <c r="X4831" i="5"/>
  <c r="X4832" i="5" l="1"/>
  <c r="Y4831" i="5"/>
  <c r="Y4832" i="5" l="1"/>
  <c r="X4833" i="5"/>
  <c r="Y4833" i="5" l="1"/>
  <c r="X4834" i="5"/>
  <c r="X4835" i="5" l="1"/>
  <c r="Y4834" i="5"/>
  <c r="Y4835" i="5" l="1"/>
  <c r="X4836" i="5"/>
  <c r="X4837" i="5" l="1"/>
  <c r="Y4836" i="5"/>
  <c r="X4838" i="5" l="1"/>
  <c r="Y4837" i="5"/>
  <c r="X4839" i="5" l="1"/>
  <c r="Y4838" i="5"/>
  <c r="Y4839" i="5" l="1"/>
  <c r="X4840" i="5"/>
  <c r="Y4840" i="5" l="1"/>
  <c r="X4841" i="5"/>
  <c r="Y4841" i="5" l="1"/>
  <c r="X4842" i="5"/>
  <c r="X4843" i="5" l="1"/>
  <c r="Y4842" i="5"/>
  <c r="X4844" i="5" l="1"/>
  <c r="Y4843" i="5"/>
  <c r="Y4844" i="5" l="1"/>
  <c r="X4845" i="5"/>
  <c r="X4846" i="5" l="1"/>
  <c r="Y4845" i="5"/>
  <c r="Y4846" i="5" l="1"/>
  <c r="X4847" i="5"/>
  <c r="X4848" i="5" l="1"/>
  <c r="Y4847" i="5"/>
  <c r="Y4848" i="5" l="1"/>
  <c r="X4849" i="5"/>
  <c r="Y4849" i="5" l="1"/>
  <c r="X4850" i="5"/>
  <c r="X4851" i="5" l="1"/>
  <c r="Y4850" i="5"/>
  <c r="Y4851" i="5" l="1"/>
  <c r="X4852" i="5"/>
  <c r="Y4852" i="5" l="1"/>
  <c r="X4853" i="5"/>
  <c r="Y4853" i="5" l="1"/>
  <c r="X4854" i="5"/>
  <c r="X4855" i="5" l="1"/>
  <c r="Y4854" i="5"/>
  <c r="Y4855" i="5" l="1"/>
  <c r="X4856" i="5"/>
  <c r="X4857" i="5" l="1"/>
  <c r="Y4856" i="5"/>
  <c r="Y4857" i="5" l="1"/>
  <c r="X4858" i="5"/>
  <c r="X4859" i="5" l="1"/>
  <c r="Y4858" i="5"/>
  <c r="Y4859" i="5" l="1"/>
  <c r="X4860" i="5"/>
  <c r="X4861" i="5" l="1"/>
  <c r="Y4860" i="5"/>
  <c r="Y4861" i="5" l="1"/>
  <c r="X4862" i="5"/>
  <c r="X4863" i="5" l="1"/>
  <c r="Y4862" i="5"/>
  <c r="Y4863" i="5" l="1"/>
  <c r="X4864" i="5"/>
  <c r="Y4864" i="5" l="1"/>
  <c r="X4865" i="5"/>
  <c r="Y4865" i="5" l="1"/>
  <c r="X4866" i="5"/>
  <c r="X4867" i="5" l="1"/>
  <c r="Y4866" i="5"/>
  <c r="Y4867" i="5" l="1"/>
  <c r="X4868" i="5"/>
  <c r="Y4868" i="5" l="1"/>
  <c r="X4869" i="5"/>
  <c r="Y4869" i="5" l="1"/>
  <c r="X4870" i="5"/>
  <c r="X4871" i="5" l="1"/>
  <c r="Y4870" i="5"/>
  <c r="Y4871" i="5" l="1"/>
  <c r="X4872" i="5"/>
  <c r="Y4872" i="5" l="1"/>
  <c r="X4873" i="5"/>
  <c r="Y4873" i="5" l="1"/>
  <c r="X4874" i="5"/>
  <c r="X4875" i="5" l="1"/>
  <c r="Y4874" i="5"/>
  <c r="X4876" i="5" l="1"/>
  <c r="Y4875" i="5"/>
  <c r="X4877" i="5" l="1"/>
  <c r="Y4876" i="5"/>
  <c r="Y4877" i="5" l="1"/>
  <c r="X4878" i="5"/>
  <c r="Y4878" i="5" l="1"/>
  <c r="X4879" i="5"/>
  <c r="Y4879" i="5" l="1"/>
  <c r="X4880" i="5"/>
  <c r="X4881" i="5" l="1"/>
  <c r="Y4880" i="5"/>
  <c r="X4882" i="5" l="1"/>
  <c r="Y4881" i="5"/>
  <c r="X4883" i="5" l="1"/>
  <c r="Y4882" i="5"/>
  <c r="Y4883" i="5" l="1"/>
  <c r="X4884" i="5"/>
  <c r="Y4884" i="5" l="1"/>
  <c r="X4885" i="5"/>
  <c r="Y4885" i="5" l="1"/>
  <c r="X4886" i="5"/>
  <c r="Y4886" i="5" l="1"/>
  <c r="X4887" i="5"/>
  <c r="Y4887" i="5" l="1"/>
  <c r="X4888" i="5"/>
  <c r="Y4888" i="5" l="1"/>
  <c r="X4889" i="5"/>
  <c r="Y4889" i="5" l="1"/>
  <c r="X4890" i="5"/>
  <c r="X4891" i="5" l="1"/>
  <c r="Y4890" i="5"/>
  <c r="Y4891" i="5" l="1"/>
  <c r="X4892" i="5"/>
  <c r="Y4892" i="5" l="1"/>
  <c r="X4893" i="5"/>
  <c r="Y4893" i="5" l="1"/>
  <c r="X4894" i="5"/>
  <c r="Y4894" i="5" l="1"/>
  <c r="X4895" i="5"/>
  <c r="X4896" i="5" l="1"/>
  <c r="Y4895" i="5"/>
  <c r="Y4896" i="5" l="1"/>
  <c r="X4897" i="5"/>
  <c r="Y4897" i="5" l="1"/>
  <c r="X4898" i="5"/>
  <c r="Y4898" i="5" l="1"/>
  <c r="X4899" i="5"/>
  <c r="X4900" i="5" l="1"/>
  <c r="Y4899" i="5"/>
  <c r="X4901" i="5" l="1"/>
  <c r="Y4900" i="5"/>
  <c r="Y4901" i="5" l="1"/>
  <c r="X4902" i="5"/>
  <c r="Y4902" i="5" l="1"/>
  <c r="X4903" i="5"/>
  <c r="Y4903" i="5" l="1"/>
  <c r="X4904" i="5"/>
  <c r="Y4904" i="5" l="1"/>
  <c r="X4905" i="5"/>
  <c r="X4906" i="5" l="1"/>
  <c r="Y4905" i="5"/>
  <c r="Y4906" i="5" l="1"/>
  <c r="X4907" i="5"/>
  <c r="X4908" i="5" l="1"/>
  <c r="Y4907" i="5"/>
  <c r="Y4908" i="5" l="1"/>
  <c r="X4909" i="5"/>
  <c r="X4910" i="5" l="1"/>
  <c r="Y4909" i="5"/>
  <c r="Y4910" i="5" l="1"/>
  <c r="X4911" i="5"/>
  <c r="Y4911" i="5" l="1"/>
  <c r="X4912" i="5"/>
  <c r="Y4912" i="5" l="1"/>
  <c r="X4913" i="5"/>
  <c r="Y4913" i="5" l="1"/>
  <c r="X4914" i="5"/>
  <c r="X4915" i="5" l="1"/>
  <c r="Y4914" i="5"/>
  <c r="Y4915" i="5" l="1"/>
  <c r="X4916" i="5"/>
  <c r="Y4916" i="5" l="1"/>
  <c r="X4917" i="5"/>
  <c r="Y4917" i="5" l="1"/>
  <c r="X4918" i="5"/>
  <c r="Y4918" i="5" l="1"/>
  <c r="X4919" i="5"/>
  <c r="Y4919" i="5" l="1"/>
  <c r="X4920" i="5"/>
  <c r="X4921" i="5" l="1"/>
  <c r="Y4920" i="5"/>
  <c r="Y4921" i="5" l="1"/>
  <c r="X4922" i="5"/>
  <c r="Y4922" i="5" l="1"/>
  <c r="X4923" i="5"/>
  <c r="Y4923" i="5" l="1"/>
  <c r="X4924" i="5"/>
  <c r="Y4924" i="5" l="1"/>
  <c r="X4925" i="5"/>
  <c r="Y4925" i="5" l="1"/>
  <c r="X4926" i="5"/>
  <c r="Y4926" i="5" l="1"/>
  <c r="X4927" i="5"/>
  <c r="Y4927" i="5" l="1"/>
  <c r="X4928" i="5"/>
  <c r="Y4928" i="5" l="1"/>
  <c r="X4929" i="5"/>
  <c r="X4930" i="5" l="1"/>
  <c r="Y4929" i="5"/>
  <c r="X4931" i="5" l="1"/>
  <c r="Y4930" i="5"/>
  <c r="Y4931" i="5" l="1"/>
  <c r="X4932" i="5"/>
  <c r="Y4932" i="5" l="1"/>
  <c r="X4933" i="5"/>
  <c r="Y4933" i="5" l="1"/>
  <c r="X4934" i="5"/>
  <c r="Y4934" i="5" l="1"/>
  <c r="X4935" i="5"/>
  <c r="Y4935" i="5" l="1"/>
  <c r="X4936" i="5"/>
  <c r="Y4936" i="5" l="1"/>
  <c r="X4937" i="5"/>
  <c r="X4938" i="5" l="1"/>
  <c r="Y4937" i="5"/>
  <c r="X4939" i="5" l="1"/>
  <c r="Y4938" i="5"/>
  <c r="X4940" i="5" l="1"/>
  <c r="Y4939" i="5"/>
  <c r="Y4940" i="5" l="1"/>
  <c r="X4941" i="5"/>
  <c r="Y4941" i="5" l="1"/>
  <c r="X4942" i="5"/>
  <c r="Y4942" i="5" l="1"/>
  <c r="X4943" i="5"/>
  <c r="X4944" i="5" l="1"/>
  <c r="Y4943" i="5"/>
  <c r="Y4944" i="5" l="1"/>
  <c r="X4945" i="5"/>
  <c r="X4946" i="5" l="1"/>
  <c r="Y4945" i="5"/>
  <c r="X4947" i="5" l="1"/>
  <c r="Y4946" i="5"/>
  <c r="Y4947" i="5" l="1"/>
  <c r="X4948" i="5"/>
  <c r="Y4948" i="5" l="1"/>
  <c r="X4949" i="5"/>
  <c r="Y4949" i="5" l="1"/>
  <c r="X4950" i="5"/>
  <c r="Y4950" i="5" l="1"/>
  <c r="X4951" i="5"/>
  <c r="Y4951" i="5" l="1"/>
  <c r="X4952" i="5"/>
  <c r="Y4952" i="5" l="1"/>
  <c r="X4953" i="5"/>
  <c r="X4954" i="5" l="1"/>
  <c r="Y4953" i="5"/>
  <c r="X4955" i="5" l="1"/>
  <c r="Y4954" i="5"/>
  <c r="X4956" i="5" l="1"/>
  <c r="Y4955" i="5"/>
  <c r="Y4956" i="5" l="1"/>
  <c r="X4957" i="5"/>
  <c r="Y4957" i="5" l="1"/>
  <c r="X4958" i="5"/>
  <c r="Y4958" i="5" l="1"/>
  <c r="X4959" i="5"/>
  <c r="Y4959" i="5" l="1"/>
  <c r="X4960" i="5"/>
  <c r="X4961" i="5" l="1"/>
  <c r="Y4960" i="5"/>
  <c r="Y4961" i="5" l="1"/>
  <c r="X4962" i="5"/>
  <c r="Y4962" i="5" l="1"/>
  <c r="X4963" i="5"/>
  <c r="Y4963" i="5" l="1"/>
  <c r="X4964" i="5"/>
  <c r="Y4964" i="5" l="1"/>
  <c r="X4965" i="5"/>
  <c r="Y4965" i="5" l="1"/>
  <c r="X4966" i="5"/>
  <c r="Y4966" i="5" l="1"/>
  <c r="X4967" i="5"/>
  <c r="X4968" i="5" l="1"/>
  <c r="Y4967" i="5"/>
  <c r="X4969" i="5" l="1"/>
  <c r="Y4968" i="5"/>
  <c r="X4970" i="5" l="1"/>
  <c r="Y4969" i="5"/>
  <c r="X4971" i="5" l="1"/>
  <c r="Y4970" i="5"/>
  <c r="Y4971" i="5" l="1"/>
  <c r="X4972" i="5"/>
  <c r="Y4972" i="5" l="1"/>
  <c r="X4973" i="5"/>
  <c r="Y4973" i="5" l="1"/>
  <c r="X4974" i="5"/>
  <c r="Y4974" i="5" l="1"/>
  <c r="X4975" i="5"/>
  <c r="Y4975" i="5" l="1"/>
  <c r="X4976" i="5"/>
  <c r="Y4976" i="5" l="1"/>
  <c r="X4977" i="5"/>
  <c r="X4978" i="5" l="1"/>
  <c r="Y4977" i="5"/>
  <c r="Y4978" i="5" l="1"/>
  <c r="X4979" i="5"/>
  <c r="X4980" i="5" l="1"/>
  <c r="Y4979" i="5"/>
  <c r="Y4980" i="5" l="1"/>
  <c r="X4981" i="5"/>
  <c r="X4982" i="5" l="1"/>
  <c r="Y4981" i="5"/>
  <c r="Y4982" i="5" l="1"/>
  <c r="X4983" i="5"/>
  <c r="X4984" i="5" l="1"/>
  <c r="Y4983" i="5"/>
  <c r="Y4984" i="5" l="1"/>
  <c r="X4985" i="5"/>
  <c r="Y4985" i="5" l="1"/>
  <c r="X4986" i="5"/>
  <c r="X4987" i="5" l="1"/>
  <c r="Y4986" i="5"/>
  <c r="X4988" i="5" l="1"/>
  <c r="Y4987" i="5"/>
  <c r="X4989" i="5" l="1"/>
  <c r="Y4988" i="5"/>
  <c r="Y4989" i="5" l="1"/>
  <c r="X4990" i="5"/>
  <c r="Y4990" i="5" l="1"/>
  <c r="X4991" i="5"/>
  <c r="X4992" i="5" l="1"/>
  <c r="Y4991" i="5"/>
  <c r="Y4992" i="5" l="1"/>
  <c r="X4993" i="5"/>
  <c r="Y4993" i="5" l="1"/>
  <c r="X4994" i="5"/>
  <c r="X4995" i="5" l="1"/>
  <c r="Y4994" i="5"/>
  <c r="X4996" i="5" l="1"/>
  <c r="Y4995" i="5"/>
  <c r="Y4996" i="5" l="1"/>
  <c r="X4997" i="5"/>
  <c r="Y4997" i="5" l="1"/>
  <c r="X4998" i="5"/>
  <c r="Y4998" i="5" l="1"/>
  <c r="X4999" i="5"/>
  <c r="Y4999" i="5" l="1"/>
  <c r="X5000" i="5"/>
  <c r="Y5000" i="5" l="1"/>
  <c r="X5001" i="5"/>
  <c r="Y5001" i="5" l="1"/>
  <c r="X5002" i="5"/>
  <c r="X5003" i="5" l="1"/>
  <c r="Y5002" i="5"/>
  <c r="Y5003" i="5" l="1"/>
  <c r="X5004" i="5"/>
  <c r="X5005" i="5" l="1"/>
  <c r="Y5004" i="5"/>
  <c r="Y5005" i="5" l="1"/>
  <c r="X5006" i="5"/>
  <c r="X5007" i="5" l="1"/>
  <c r="Y5006" i="5"/>
  <c r="Y5007" i="5" l="1"/>
  <c r="X5008" i="5"/>
  <c r="Y5008" i="5" l="1"/>
  <c r="X5009" i="5"/>
  <c r="Y5009" i="5" l="1"/>
  <c r="X5010" i="5"/>
  <c r="X5011" i="5" l="1"/>
  <c r="Y5010" i="5"/>
  <c r="X5012" i="5" l="1"/>
  <c r="Y5011" i="5"/>
  <c r="X5013" i="5" l="1"/>
  <c r="Y5012" i="5"/>
  <c r="Y5013" i="5" l="1"/>
  <c r="X5014" i="5"/>
  <c r="Y5014" i="5" l="1"/>
  <c r="X5015" i="5"/>
  <c r="Y5015" i="5" l="1"/>
  <c r="X5016" i="5"/>
  <c r="Y5016" i="5" l="1"/>
  <c r="X5017" i="5"/>
  <c r="X5018" i="5" l="1"/>
  <c r="Y5017" i="5"/>
  <c r="X5019" i="5" l="1"/>
  <c r="Y5018" i="5"/>
  <c r="X5020" i="5" l="1"/>
  <c r="Y5019" i="5"/>
  <c r="Y5020" i="5" l="1"/>
  <c r="X5021" i="5"/>
  <c r="Y5021" i="5" l="1"/>
  <c r="X5022" i="5"/>
  <c r="Y5022" i="5" l="1"/>
  <c r="X5023" i="5"/>
  <c r="Y5023" i="5" l="1"/>
  <c r="X5024" i="5"/>
  <c r="Y5024" i="5" l="1"/>
  <c r="X5025" i="5"/>
  <c r="Y5025" i="5" l="1"/>
  <c r="X5026" i="5"/>
  <c r="Y5026" i="5" l="1"/>
  <c r="X5027" i="5"/>
  <c r="Y5027" i="5" l="1"/>
  <c r="X5028" i="5"/>
  <c r="Y5028" i="5" l="1"/>
  <c r="X5029" i="5"/>
  <c r="Y5029" i="5" l="1"/>
  <c r="X5030" i="5"/>
  <c r="Y5030" i="5" l="1"/>
  <c r="X5031" i="5"/>
  <c r="Y5031" i="5" l="1"/>
  <c r="X5032" i="5"/>
  <c r="X5033" i="5" l="1"/>
  <c r="Y5032" i="5"/>
  <c r="Y5033" i="5" l="1"/>
  <c r="X5034" i="5"/>
  <c r="Y5034" i="5" l="1"/>
  <c r="X5035" i="5"/>
  <c r="X5036" i="5" l="1"/>
  <c r="Y5035" i="5"/>
  <c r="Y5036" i="5" l="1"/>
  <c r="X5037" i="5"/>
  <c r="Y5037" i="5" l="1"/>
  <c r="X5038" i="5"/>
  <c r="X5039" i="5" l="1"/>
  <c r="Y5038" i="5"/>
  <c r="Y5039" i="5" l="1"/>
  <c r="X5040" i="5"/>
  <c r="Y5040" i="5" l="1"/>
  <c r="X5041" i="5"/>
  <c r="Y5041" i="5" l="1"/>
  <c r="X5042" i="5"/>
  <c r="X5043" i="5" l="1"/>
  <c r="Y5042" i="5"/>
  <c r="Y5043" i="5" l="1"/>
  <c r="X5044" i="5"/>
  <c r="Y5044" i="5" l="1"/>
  <c r="X5045" i="5"/>
  <c r="X5046" i="5" l="1"/>
  <c r="Y5045" i="5"/>
  <c r="X5047" i="5" l="1"/>
  <c r="Y5046" i="5"/>
  <c r="Y5047" i="5" l="1"/>
  <c r="X5048" i="5"/>
  <c r="X5049" i="5" l="1"/>
  <c r="Y5048" i="5"/>
  <c r="Y5049" i="5" l="1"/>
  <c r="X5050" i="5"/>
  <c r="X5051" i="5" l="1"/>
  <c r="Y5050" i="5"/>
  <c r="X5052" i="5" l="1"/>
  <c r="Y5051" i="5"/>
  <c r="Y5052" i="5" l="1"/>
  <c r="X5053" i="5"/>
  <c r="Y5053" i="5" l="1"/>
  <c r="X5054" i="5"/>
  <c r="X5055" i="5" l="1"/>
  <c r="Y5054" i="5"/>
  <c r="Y5055" i="5" l="1"/>
  <c r="X5056" i="5"/>
  <c r="X5057" i="5" l="1"/>
  <c r="Y5056" i="5"/>
  <c r="X5058" i="5" l="1"/>
  <c r="Y5057" i="5"/>
  <c r="Y5058" i="5" l="1"/>
  <c r="X5059" i="5"/>
  <c r="X5060" i="5" l="1"/>
  <c r="Y5059" i="5"/>
  <c r="X5061" i="5" l="1"/>
  <c r="Y5060" i="5"/>
  <c r="X5062" i="5" l="1"/>
  <c r="Y5061" i="5"/>
  <c r="Y5062" i="5" l="1"/>
  <c r="X5063" i="5"/>
  <c r="X5064" i="5" l="1"/>
  <c r="Y5063" i="5"/>
  <c r="X5065" i="5" l="1"/>
  <c r="Y5064" i="5"/>
  <c r="X5066" i="5" l="1"/>
  <c r="Y5065" i="5"/>
  <c r="Y5066" i="5" l="1"/>
  <c r="X5067" i="5"/>
  <c r="X5068" i="5" l="1"/>
  <c r="Y5067" i="5"/>
  <c r="Y5068" i="5" l="1"/>
  <c r="X5069" i="5"/>
  <c r="X5070" i="5" l="1"/>
  <c r="Y5069" i="5"/>
  <c r="Y5070" i="5" l="1"/>
  <c r="X5071" i="5"/>
  <c r="Y5071" i="5" l="1"/>
  <c r="X5072" i="5"/>
  <c r="X5073" i="5" l="1"/>
  <c r="Y5072" i="5"/>
  <c r="Y5073" i="5" l="1"/>
  <c r="X5074" i="5"/>
  <c r="Y5074" i="5" l="1"/>
  <c r="X5075" i="5"/>
  <c r="Y5075" i="5" l="1"/>
  <c r="X5076" i="5"/>
  <c r="X5077" i="5" l="1"/>
  <c r="Y5076" i="5"/>
  <c r="Y5077" i="5" l="1"/>
  <c r="X5078" i="5"/>
  <c r="X5079" i="5" l="1"/>
  <c r="Y5078" i="5"/>
  <c r="Y5079" i="5" l="1"/>
  <c r="X5080" i="5"/>
  <c r="Y5080" i="5" l="1"/>
  <c r="X5081" i="5"/>
  <c r="Y5081" i="5" l="1"/>
  <c r="X5082" i="5"/>
  <c r="Y5082" i="5" l="1"/>
  <c r="X5083" i="5"/>
  <c r="Y5083" i="5" l="1"/>
  <c r="X5084" i="5"/>
  <c r="Y5084" i="5" l="1"/>
  <c r="X5085" i="5"/>
  <c r="X5086" i="5" l="1"/>
  <c r="Y5085" i="5"/>
  <c r="X5087" i="5" l="1"/>
  <c r="Y5086" i="5"/>
  <c r="Y5087" i="5" l="1"/>
  <c r="X5088" i="5"/>
  <c r="Y5088" i="5" l="1"/>
  <c r="X5089" i="5"/>
  <c r="X5090" i="5" l="1"/>
  <c r="Y5089" i="5"/>
  <c r="Y5090" i="5" l="1"/>
  <c r="X5091" i="5"/>
  <c r="X5092" i="5" l="1"/>
  <c r="Y5091" i="5"/>
  <c r="Y5092" i="5" l="1"/>
  <c r="X5093" i="5"/>
  <c r="X5094" i="5" l="1"/>
  <c r="Y5093" i="5"/>
  <c r="X5095" i="5" l="1"/>
  <c r="Y5094" i="5"/>
  <c r="X5096" i="5" l="1"/>
  <c r="Y5095" i="5"/>
  <c r="Y5096" i="5" l="1"/>
  <c r="X5097" i="5"/>
  <c r="Y5097" i="5" l="1"/>
  <c r="X5098" i="5"/>
  <c r="X5099" i="5" l="1"/>
  <c r="Y5098" i="5"/>
  <c r="Y5099" i="5" l="1"/>
  <c r="X5100" i="5"/>
  <c r="X5101" i="5" l="1"/>
  <c r="Y5100" i="5"/>
  <c r="Y5101" i="5" l="1"/>
  <c r="X5102" i="5"/>
  <c r="Y5102" i="5" l="1"/>
  <c r="X5103" i="5"/>
  <c r="Y5103" i="5" l="1"/>
  <c r="X5104" i="5"/>
  <c r="X5105" i="5" l="1"/>
  <c r="Y5104" i="5"/>
  <c r="X5106" i="5" l="1"/>
  <c r="Y5105" i="5"/>
  <c r="X5107" i="5" l="1"/>
  <c r="Y5106" i="5"/>
  <c r="Y5107" i="5" l="1"/>
  <c r="X5108" i="5"/>
  <c r="Y5108" i="5" l="1"/>
  <c r="X5109" i="5"/>
  <c r="Y5109" i="5" l="1"/>
  <c r="X5110" i="5"/>
  <c r="Y5110" i="5" l="1"/>
  <c r="X5111" i="5"/>
  <c r="Y5111" i="5" l="1"/>
  <c r="X5112" i="5"/>
  <c r="Y5112" i="5" l="1"/>
  <c r="X5113" i="5"/>
  <c r="Y5113" i="5" l="1"/>
  <c r="X5114" i="5"/>
  <c r="Y5114" i="5" l="1"/>
  <c r="X5115" i="5"/>
  <c r="Y5115" i="5" l="1"/>
  <c r="X5116" i="5"/>
  <c r="X5117" i="5" l="1"/>
  <c r="Y5116" i="5"/>
  <c r="Y5117" i="5" l="1"/>
  <c r="X5118" i="5"/>
  <c r="Y5118" i="5" l="1"/>
  <c r="X5119" i="5"/>
  <c r="Y5119" i="5" l="1"/>
  <c r="X5120" i="5"/>
  <c r="Y5120" i="5" l="1"/>
  <c r="X5121" i="5"/>
  <c r="Y5121" i="5" l="1"/>
  <c r="X5122" i="5"/>
  <c r="Y5122" i="5" l="1"/>
  <c r="X5123" i="5"/>
  <c r="Y5123" i="5" l="1"/>
  <c r="X5124" i="5"/>
  <c r="X5125" i="5" l="1"/>
  <c r="Y5124" i="5"/>
  <c r="Y5125" i="5" l="1"/>
  <c r="X5126" i="5"/>
  <c r="X5127" i="5" l="1"/>
  <c r="Y5126" i="5"/>
  <c r="Y5127" i="5" l="1"/>
  <c r="X5128" i="5"/>
  <c r="Y5128" i="5" l="1"/>
  <c r="X5129" i="5"/>
  <c r="Y5129" i="5" l="1"/>
  <c r="X5130" i="5"/>
  <c r="X5131" i="5" l="1"/>
  <c r="Y5130" i="5"/>
  <c r="Y5131" i="5" l="1"/>
  <c r="X5132" i="5"/>
  <c r="Y5132" i="5" l="1"/>
  <c r="X5133" i="5"/>
  <c r="Y5133" i="5" l="1"/>
  <c r="X5134" i="5"/>
  <c r="Y5134" i="5" l="1"/>
  <c r="X5135" i="5"/>
  <c r="X5136" i="5" l="1"/>
  <c r="Y5135" i="5"/>
  <c r="Y5136" i="5" l="1"/>
  <c r="X5137" i="5"/>
  <c r="X5138" i="5" l="1"/>
  <c r="Y5137" i="5"/>
  <c r="X5139" i="5" l="1"/>
  <c r="Y5138" i="5"/>
  <c r="X5140" i="5" l="1"/>
  <c r="Y5139" i="5"/>
  <c r="Y5140" i="5" l="1"/>
  <c r="X5141" i="5"/>
  <c r="Y5141" i="5" l="1"/>
  <c r="X5142" i="5"/>
  <c r="Y5142" i="5" l="1"/>
  <c r="X5143" i="5"/>
  <c r="X5144" i="5" l="1"/>
  <c r="Y5143" i="5"/>
  <c r="Y5144" i="5" l="1"/>
  <c r="X5145" i="5"/>
  <c r="Y5145" i="5" l="1"/>
  <c r="X5146" i="5"/>
  <c r="X5147" i="5" l="1"/>
  <c r="Y5146" i="5"/>
  <c r="X5148" i="5" l="1"/>
  <c r="Y5147" i="5"/>
  <c r="Y5148" i="5" l="1"/>
  <c r="X5149" i="5"/>
  <c r="Y5149" i="5" l="1"/>
  <c r="X5150" i="5"/>
  <c r="Y5150" i="5" l="1"/>
  <c r="X5151" i="5"/>
  <c r="Y5151" i="5" l="1"/>
  <c r="X5152" i="5"/>
  <c r="Y5152" i="5" l="1"/>
  <c r="X5153" i="5"/>
  <c r="X5154" i="5" l="1"/>
  <c r="Y5153" i="5"/>
  <c r="X5155" i="5" l="1"/>
  <c r="Y5154" i="5"/>
  <c r="Y5155" i="5" l="1"/>
  <c r="X5156" i="5"/>
  <c r="Y5156" i="5" l="1"/>
  <c r="X5157" i="5"/>
  <c r="Y5157" i="5" l="1"/>
  <c r="X5158" i="5"/>
  <c r="Y5158" i="5" l="1"/>
  <c r="X5159" i="5"/>
  <c r="Y5159" i="5" l="1"/>
  <c r="X5160" i="5"/>
  <c r="Y5160" i="5" l="1"/>
  <c r="X5161" i="5"/>
  <c r="Y5161" i="5" l="1"/>
  <c r="X5162" i="5"/>
  <c r="X5163" i="5" l="1"/>
  <c r="Y5162" i="5"/>
  <c r="Y5163" i="5" l="1"/>
  <c r="X5164" i="5"/>
  <c r="Y5164" i="5" l="1"/>
  <c r="X5165" i="5"/>
  <c r="Y5165" i="5" l="1"/>
  <c r="X5166" i="5"/>
  <c r="Y5166" i="5" l="1"/>
  <c r="X5167" i="5"/>
  <c r="X5168" i="5" l="1"/>
  <c r="Y5167" i="5"/>
  <c r="Y5168" i="5" l="1"/>
  <c r="X5169" i="5"/>
  <c r="Y5169" i="5" l="1"/>
  <c r="X5170" i="5"/>
  <c r="X5171" i="5" l="1"/>
  <c r="Y5170" i="5"/>
  <c r="Y5171" i="5" l="1"/>
  <c r="X5172" i="5"/>
  <c r="Y5172" i="5" l="1"/>
  <c r="X5173" i="5"/>
  <c r="Y5173" i="5" l="1"/>
  <c r="X5174" i="5"/>
  <c r="X5175" i="5" l="1"/>
  <c r="Y5174" i="5"/>
  <c r="Y5175" i="5" l="1"/>
  <c r="X5176" i="5"/>
  <c r="Y5176" i="5" l="1"/>
  <c r="X5177" i="5"/>
  <c r="Y5177" i="5" l="1"/>
  <c r="X5178" i="5"/>
  <c r="X5179" i="5" l="1"/>
  <c r="Y5178" i="5"/>
  <c r="X5180" i="5" l="1"/>
  <c r="Y5179" i="5"/>
  <c r="Y5180" i="5" l="1"/>
  <c r="X5181" i="5"/>
  <c r="Y5181" i="5" l="1"/>
  <c r="X5182" i="5"/>
  <c r="Y5182" i="5" l="1"/>
  <c r="X5183" i="5"/>
  <c r="Y5183" i="5" l="1"/>
  <c r="X5184" i="5"/>
  <c r="X5185" i="5" l="1"/>
  <c r="Y5184" i="5"/>
  <c r="Y5185" i="5" l="1"/>
  <c r="X5186" i="5"/>
  <c r="X5187" i="5" l="1"/>
  <c r="Y5186" i="5"/>
  <c r="X5188" i="5" l="1"/>
  <c r="Y5187" i="5"/>
  <c r="Y5188" i="5" l="1"/>
  <c r="X5189" i="5"/>
  <c r="Y5189" i="5" l="1"/>
  <c r="X5190" i="5"/>
  <c r="Y5190" i="5" l="1"/>
  <c r="X5191" i="5"/>
  <c r="X5192" i="5" l="1"/>
  <c r="Y5191" i="5"/>
  <c r="Y5192" i="5" l="1"/>
  <c r="X5193" i="5"/>
  <c r="Y5193" i="5" l="1"/>
  <c r="X5194" i="5"/>
  <c r="Y5194" i="5" l="1"/>
  <c r="X5195" i="5"/>
  <c r="Y5195" i="5" l="1"/>
  <c r="X5196" i="5"/>
  <c r="X5197" i="5" l="1"/>
  <c r="Y5196" i="5"/>
  <c r="X5198" i="5" l="1"/>
  <c r="Y5197" i="5"/>
  <c r="Y5198" i="5" l="1"/>
  <c r="X5199" i="5"/>
  <c r="Y5199" i="5" l="1"/>
  <c r="X5200" i="5"/>
  <c r="Y5200" i="5" l="1"/>
  <c r="X5201" i="5"/>
  <c r="Y5201" i="5" l="1"/>
  <c r="X5202" i="5"/>
  <c r="Y5202" i="5" l="1"/>
  <c r="X5203" i="5"/>
  <c r="Y5203" i="5" l="1"/>
  <c r="X5204" i="5"/>
  <c r="Y5204" i="5" l="1"/>
  <c r="X5205" i="5"/>
  <c r="Y5205" i="5" l="1"/>
  <c r="X5206" i="5"/>
  <c r="X5207" i="5" l="1"/>
  <c r="Y5206" i="5"/>
  <c r="X5208" i="5" l="1"/>
  <c r="Y5207" i="5"/>
  <c r="Y5208" i="5" l="1"/>
  <c r="X5209" i="5"/>
  <c r="Y5209" i="5" l="1"/>
  <c r="X5210" i="5"/>
  <c r="X5211" i="5" l="1"/>
  <c r="Y5210" i="5"/>
  <c r="X5212" i="5" l="1"/>
  <c r="Y5211" i="5"/>
  <c r="Y5212" i="5" l="1"/>
  <c r="X5213" i="5"/>
  <c r="Y5213" i="5" l="1"/>
  <c r="X5214" i="5"/>
  <c r="Y5214" i="5" l="1"/>
  <c r="X5215" i="5"/>
  <c r="Y5215" i="5" l="1"/>
  <c r="X5216" i="5"/>
  <c r="Y5216" i="5" l="1"/>
  <c r="X5217" i="5"/>
  <c r="X5218" i="5" l="1"/>
  <c r="Y5217" i="5"/>
  <c r="X5219" i="5" l="1"/>
  <c r="Y5218" i="5"/>
  <c r="Y5219" i="5" l="1"/>
  <c r="X5220" i="5"/>
  <c r="Y5220" i="5" l="1"/>
  <c r="X5221" i="5"/>
  <c r="Y5221" i="5" l="1"/>
  <c r="X5222" i="5"/>
  <c r="Y5222" i="5" l="1"/>
  <c r="X5223" i="5"/>
  <c r="X5224" i="5" l="1"/>
  <c r="Y5223" i="5"/>
  <c r="Y5224" i="5" l="1"/>
  <c r="X5225" i="5"/>
  <c r="Y5225" i="5" l="1"/>
  <c r="X5226" i="5"/>
  <c r="X5227" i="5" l="1"/>
  <c r="Y5226" i="5"/>
  <c r="Y5227" i="5" l="1"/>
  <c r="X5228" i="5"/>
  <c r="X5229" i="5" l="1"/>
  <c r="Y5228" i="5"/>
  <c r="Y5229" i="5" l="1"/>
  <c r="X5230" i="5"/>
  <c r="X5231" i="5" l="1"/>
  <c r="Y5230" i="5"/>
  <c r="Y5231" i="5" l="1"/>
  <c r="X5232" i="5"/>
  <c r="X5233" i="5" l="1"/>
  <c r="Y5232" i="5"/>
  <c r="Y5233" i="5" l="1"/>
  <c r="X5234" i="5"/>
  <c r="Y5234" i="5" l="1"/>
  <c r="X5235" i="5"/>
  <c r="Y5235" i="5" l="1"/>
  <c r="X5236" i="5"/>
  <c r="Y5236" i="5" l="1"/>
  <c r="X5237" i="5"/>
  <c r="Y5237" i="5" l="1"/>
  <c r="X5238" i="5"/>
  <c r="X5239" i="5" l="1"/>
  <c r="Y5238" i="5"/>
  <c r="X5240" i="5" l="1"/>
  <c r="Y5239" i="5"/>
  <c r="Y5240" i="5" l="1"/>
  <c r="X5241" i="5"/>
  <c r="Y5241" i="5" l="1"/>
  <c r="X5242" i="5"/>
  <c r="X5243" i="5" l="1"/>
  <c r="Y5242" i="5"/>
  <c r="X5244" i="5" l="1"/>
  <c r="Y5243" i="5"/>
  <c r="X5245" i="5" l="1"/>
  <c r="Y5244" i="5"/>
  <c r="Y5245" i="5" l="1"/>
  <c r="X5246" i="5"/>
  <c r="Y5246" i="5" l="1"/>
  <c r="X5247" i="5"/>
  <c r="Y5247" i="5" l="1"/>
  <c r="X5248" i="5"/>
  <c r="Y5248" i="5" l="1"/>
  <c r="X5249" i="5"/>
  <c r="X5250" i="5" l="1"/>
  <c r="Y5249" i="5"/>
  <c r="X5251" i="5" l="1"/>
  <c r="Y5250" i="5"/>
  <c r="Y5251" i="5" l="1"/>
  <c r="X5252" i="5"/>
  <c r="Y5252" i="5" l="1"/>
  <c r="X5253" i="5"/>
  <c r="Y5253" i="5" l="1"/>
  <c r="X5254" i="5"/>
  <c r="Y5254" i="5" l="1"/>
  <c r="X5255" i="5"/>
  <c r="Y5255" i="5" l="1"/>
  <c r="X5256" i="5"/>
  <c r="X5257" i="5" l="1"/>
  <c r="Y5256" i="5"/>
  <c r="X5258" i="5" l="1"/>
  <c r="Y5257" i="5"/>
  <c r="Y5258" i="5" l="1"/>
  <c r="X5259" i="5"/>
  <c r="Y5259" i="5" l="1"/>
  <c r="X5260" i="5"/>
  <c r="Y5260" i="5" l="1"/>
  <c r="X5261" i="5"/>
  <c r="X5262" i="5" l="1"/>
  <c r="Y5261" i="5"/>
  <c r="Y5262" i="5" l="1"/>
  <c r="X5263" i="5"/>
  <c r="Y5263" i="5" l="1"/>
  <c r="X5264" i="5"/>
  <c r="Y5264" i="5" l="1"/>
  <c r="X5265" i="5"/>
  <c r="Y5265" i="5" l="1"/>
  <c r="X5266" i="5"/>
  <c r="Y5266" i="5" l="1"/>
  <c r="X5267" i="5"/>
  <c r="Y5267" i="5" l="1"/>
  <c r="X5268" i="5"/>
  <c r="X5269" i="5" l="1"/>
  <c r="Y5268" i="5"/>
  <c r="X5270" i="5" l="1"/>
  <c r="Y5269" i="5"/>
  <c r="Y5270" i="5" l="1"/>
  <c r="X5271" i="5"/>
  <c r="Y5271" i="5" l="1"/>
  <c r="X5272" i="5"/>
  <c r="Y5272" i="5" l="1"/>
  <c r="X5273" i="5"/>
  <c r="Y5273" i="5" l="1"/>
  <c r="X5274" i="5"/>
  <c r="Y5274" i="5" l="1"/>
  <c r="X5275" i="5"/>
  <c r="X5276" i="5" l="1"/>
  <c r="Y5275" i="5"/>
  <c r="Y5276" i="5" l="1"/>
  <c r="X5277" i="5"/>
  <c r="Y5277" i="5" l="1"/>
  <c r="X5278" i="5"/>
  <c r="Y5278" i="5" l="1"/>
  <c r="X5279" i="5"/>
  <c r="X5280" i="5" l="1"/>
  <c r="Y5279" i="5"/>
  <c r="Y5280" i="5" l="1"/>
  <c r="X5281" i="5"/>
  <c r="X5282" i="5" l="1"/>
  <c r="Y5281" i="5"/>
  <c r="X5283" i="5" l="1"/>
  <c r="Y5282" i="5"/>
  <c r="X5284" i="5" l="1"/>
  <c r="Y5283" i="5"/>
  <c r="Y5284" i="5" l="1"/>
  <c r="X5285" i="5"/>
  <c r="Y5285" i="5" l="1"/>
  <c r="X5286" i="5"/>
  <c r="Y5286" i="5" l="1"/>
  <c r="X5287" i="5"/>
  <c r="Y5287" i="5" l="1"/>
  <c r="X5288" i="5"/>
  <c r="Y5288" i="5" l="1"/>
  <c r="X5289" i="5"/>
  <c r="X5290" i="5" l="1"/>
  <c r="Y5289" i="5"/>
  <c r="X5291" i="5" l="1"/>
  <c r="Y5290" i="5"/>
  <c r="Y5291" i="5" l="1"/>
  <c r="X5292" i="5"/>
  <c r="Y5292" i="5" l="1"/>
  <c r="X5293" i="5"/>
  <c r="Y5293" i="5" l="1"/>
  <c r="X5294" i="5"/>
  <c r="Y5294" i="5" l="1"/>
  <c r="X5295" i="5"/>
  <c r="Y5295" i="5" l="1"/>
  <c r="X5296" i="5"/>
  <c r="Y5296" i="5" l="1"/>
  <c r="X5297" i="5"/>
  <c r="X5298" i="5" l="1"/>
  <c r="Y5297" i="5"/>
  <c r="Y5298" i="5" l="1"/>
  <c r="X5299" i="5"/>
  <c r="X5300" i="5" l="1"/>
  <c r="Y5299" i="5"/>
  <c r="Y5300" i="5" l="1"/>
  <c r="X5301" i="5"/>
  <c r="Y5301" i="5" l="1"/>
  <c r="X5302" i="5"/>
  <c r="Y5302" i="5" l="1"/>
  <c r="X5303" i="5"/>
  <c r="X5304" i="5" l="1"/>
  <c r="Y5303" i="5"/>
  <c r="Y5304" i="5" l="1"/>
  <c r="X5305" i="5"/>
  <c r="Y5305" i="5" l="1"/>
  <c r="X5306" i="5"/>
  <c r="X5307" i="5" l="1"/>
  <c r="Y5306" i="5"/>
  <c r="X5308" i="5" l="1"/>
  <c r="Y5307" i="5"/>
  <c r="Y5308" i="5" l="1"/>
  <c r="X5309" i="5"/>
  <c r="Y5309" i="5" l="1"/>
  <c r="X5310" i="5"/>
  <c r="Y5310" i="5" l="1"/>
  <c r="X5311" i="5"/>
  <c r="Y5311" i="5" l="1"/>
  <c r="X5312" i="5"/>
  <c r="Y5312" i="5" l="1"/>
  <c r="X5313" i="5"/>
  <c r="X5314" i="5" l="1"/>
  <c r="Y5313" i="5"/>
  <c r="Y5314" i="5" l="1"/>
  <c r="X5315" i="5"/>
  <c r="Y5315" i="5" l="1"/>
  <c r="X5316" i="5"/>
  <c r="Y5316" i="5" l="1"/>
  <c r="X5317" i="5"/>
  <c r="Y5317" i="5" l="1"/>
  <c r="X5318" i="5"/>
  <c r="Y5318" i="5" l="1"/>
  <c r="X5319" i="5"/>
  <c r="X5320" i="5" l="1"/>
  <c r="Y5319" i="5"/>
  <c r="X5321" i="5" l="1"/>
  <c r="Y5320" i="5"/>
  <c r="X5322" i="5" l="1"/>
  <c r="Y5321" i="5"/>
  <c r="X5323" i="5" l="1"/>
  <c r="Y5322" i="5"/>
  <c r="Y5323" i="5" l="1"/>
  <c r="X5324" i="5"/>
  <c r="Y5324" i="5" l="1"/>
  <c r="X5325" i="5"/>
  <c r="Y5325" i="5" l="1"/>
  <c r="X5326" i="5"/>
  <c r="Y5326" i="5" l="1"/>
  <c r="X5327" i="5"/>
  <c r="X5328" i="5" l="1"/>
  <c r="Y5327" i="5"/>
  <c r="Y5328" i="5" l="1"/>
  <c r="X5329" i="5"/>
  <c r="X5330" i="5" l="1"/>
  <c r="Y5329" i="5"/>
  <c r="X5331" i="5" l="1"/>
  <c r="Y5330" i="5"/>
  <c r="X5332" i="5" l="1"/>
  <c r="Y5331" i="5"/>
  <c r="Y5332" i="5" l="1"/>
  <c r="X5333" i="5"/>
  <c r="Y5333" i="5" l="1"/>
  <c r="X5334" i="5"/>
  <c r="Y5334" i="5" l="1"/>
  <c r="X5335" i="5"/>
  <c r="Y5335" i="5" l="1"/>
  <c r="X5336" i="5"/>
  <c r="Y5336" i="5" l="1"/>
  <c r="X5337" i="5"/>
  <c r="Y5337" i="5" l="1"/>
  <c r="X5338" i="5"/>
  <c r="Y5338" i="5" l="1"/>
  <c r="X5339" i="5"/>
  <c r="Y5339" i="5" l="1"/>
  <c r="X5340" i="5"/>
  <c r="Y5340" i="5" l="1"/>
  <c r="X5341" i="5"/>
  <c r="X5342" i="5" l="1"/>
  <c r="Y5341" i="5"/>
  <c r="Y5342" i="5" l="1"/>
  <c r="X5343" i="5"/>
  <c r="Y5343" i="5" l="1"/>
  <c r="X5344" i="5"/>
  <c r="Y5344" i="5" l="1"/>
  <c r="X5345" i="5"/>
  <c r="Y5345" i="5" l="1"/>
  <c r="X5346" i="5"/>
  <c r="Y5346" i="5" l="1"/>
  <c r="X5347" i="5"/>
  <c r="X5348" i="5" l="1"/>
  <c r="Y5347" i="5"/>
  <c r="Y5348" i="5" l="1"/>
  <c r="X5349" i="5"/>
  <c r="X5350" i="5" l="1"/>
  <c r="Y5349" i="5"/>
  <c r="Y5350" i="5" l="1"/>
  <c r="X5351" i="5"/>
  <c r="Y5351" i="5" l="1"/>
  <c r="X5352" i="5"/>
  <c r="Y5352" i="5" l="1"/>
  <c r="X5353" i="5"/>
  <c r="X5354" i="5" l="1"/>
  <c r="Y5353" i="5"/>
  <c r="X5355" i="5" l="1"/>
  <c r="Y5354" i="5"/>
  <c r="X5356" i="5" l="1"/>
  <c r="Y5355" i="5"/>
  <c r="Y5356" i="5" l="1"/>
  <c r="X5357" i="5"/>
  <c r="Y5357" i="5" l="1"/>
  <c r="X5358" i="5"/>
  <c r="Y5358" i="5" l="1"/>
  <c r="X5359" i="5"/>
  <c r="Y5359" i="5" l="1"/>
  <c r="X5360" i="5"/>
  <c r="Y5360" i="5" l="1"/>
  <c r="X5361" i="5"/>
  <c r="Y5361" i="5" l="1"/>
  <c r="X5362" i="5"/>
  <c r="Y5362" i="5" l="1"/>
  <c r="X5363" i="5"/>
  <c r="X5364" i="5" l="1"/>
  <c r="Y5363" i="5"/>
  <c r="Y5364" i="5" l="1"/>
  <c r="X5365" i="5"/>
  <c r="X5366" i="5" l="1"/>
  <c r="Y5365" i="5"/>
  <c r="Y5366" i="5" l="1"/>
  <c r="X5367" i="5"/>
  <c r="Y5367" i="5" l="1"/>
  <c r="X5368" i="5"/>
  <c r="Y5368" i="5" l="1"/>
  <c r="X5369" i="5"/>
  <c r="X5370" i="5" l="1"/>
  <c r="Y5369" i="5"/>
  <c r="X5371" i="5" l="1"/>
  <c r="Y5370" i="5"/>
  <c r="X5372" i="5" l="1"/>
  <c r="Y5371" i="5"/>
  <c r="Y5372" i="5" l="1"/>
  <c r="X5373" i="5"/>
  <c r="Y5373" i="5" l="1"/>
  <c r="X5374" i="5"/>
  <c r="Y5374" i="5" l="1"/>
  <c r="X5375" i="5"/>
  <c r="X5376" i="5" l="1"/>
  <c r="Y5375" i="5"/>
  <c r="X5377" i="5" l="1"/>
  <c r="Y5376" i="5"/>
  <c r="Y5377" i="5" l="1"/>
  <c r="X5378" i="5"/>
  <c r="Y5378" i="5" l="1"/>
  <c r="X5379" i="5"/>
  <c r="Y5379" i="5" l="1"/>
  <c r="X5380" i="5"/>
  <c r="Y5380" i="5" l="1"/>
  <c r="X5381" i="5"/>
  <c r="Y5381" i="5" l="1"/>
  <c r="X5382" i="5"/>
  <c r="Y5382" i="5" l="1"/>
  <c r="X5383" i="5"/>
  <c r="Y5383" i="5" l="1"/>
  <c r="X5384" i="5"/>
  <c r="X5385" i="5" l="1"/>
  <c r="Y5384" i="5"/>
  <c r="Y5385" i="5" l="1"/>
  <c r="X5386" i="5"/>
  <c r="Y5386" i="5" l="1"/>
  <c r="X5387" i="5"/>
  <c r="Y5387" i="5" l="1"/>
  <c r="X5388" i="5"/>
  <c r="X5389" i="5" l="1"/>
  <c r="Y5388" i="5"/>
  <c r="X5390" i="5" l="1"/>
  <c r="Y5389" i="5"/>
  <c r="Y5390" i="5" l="1"/>
  <c r="X5391" i="5"/>
  <c r="Y5391" i="5" l="1"/>
  <c r="X5392" i="5"/>
  <c r="Y5392" i="5" l="1"/>
  <c r="X5393" i="5"/>
  <c r="Y5393" i="5" l="1"/>
  <c r="X5394" i="5"/>
  <c r="Y5394" i="5" l="1"/>
  <c r="X5395" i="5"/>
  <c r="Y5395" i="5" l="1"/>
  <c r="X5396" i="5"/>
  <c r="Y5396" i="5" l="1"/>
  <c r="X5397" i="5"/>
  <c r="Y5397" i="5" l="1"/>
  <c r="X5398" i="5"/>
  <c r="Y5398" i="5" l="1"/>
  <c r="X5399" i="5"/>
  <c r="X5400" i="5" l="1"/>
  <c r="Y5399" i="5"/>
  <c r="X5401" i="5" l="1"/>
  <c r="Y5400" i="5"/>
  <c r="Y5401" i="5" l="1"/>
  <c r="X5402" i="5"/>
  <c r="X5403" i="5" l="1"/>
  <c r="Y5402" i="5"/>
  <c r="Y5403" i="5" l="1"/>
  <c r="X5404" i="5"/>
  <c r="Y5404" i="5" l="1"/>
  <c r="X5405" i="5"/>
  <c r="X5406" i="5" l="1"/>
  <c r="Y5405" i="5"/>
  <c r="X5407" i="5" l="1"/>
  <c r="Y5406" i="5"/>
  <c r="X5408" i="5" l="1"/>
  <c r="Y5407" i="5"/>
  <c r="Y5408" i="5" l="1"/>
  <c r="X5409" i="5"/>
  <c r="Y5409" i="5" l="1"/>
  <c r="X5410" i="5"/>
  <c r="X5411" i="5" l="1"/>
  <c r="Y5410" i="5"/>
  <c r="X5412" i="5" l="1"/>
  <c r="Y5411" i="5"/>
  <c r="X5413" i="5" l="1"/>
  <c r="Y5412" i="5"/>
  <c r="Y5413" i="5" l="1"/>
  <c r="X5414" i="5"/>
  <c r="X5415" i="5" l="1"/>
  <c r="Y5414" i="5"/>
  <c r="Y5415" i="5" l="1"/>
  <c r="X5416" i="5"/>
  <c r="Y5416" i="5" l="1"/>
  <c r="X5417" i="5"/>
  <c r="X5418" i="5" l="1"/>
  <c r="Y5417" i="5"/>
  <c r="Y5418" i="5" l="1"/>
  <c r="X5419" i="5"/>
  <c r="Y5419" i="5" l="1"/>
  <c r="X5420" i="5"/>
  <c r="Y5420" i="5" l="1"/>
  <c r="X5421" i="5"/>
  <c r="Y5421" i="5" l="1"/>
  <c r="X5422" i="5"/>
  <c r="X5423" i="5" l="1"/>
  <c r="Y5422" i="5"/>
  <c r="Y5423" i="5" l="1"/>
  <c r="X5424" i="5"/>
  <c r="Y5424" i="5" l="1"/>
  <c r="X5425" i="5"/>
  <c r="Y5425" i="5" l="1"/>
  <c r="X5426" i="5"/>
  <c r="Y5426" i="5" l="1"/>
  <c r="X5427" i="5"/>
  <c r="X5428" i="5" l="1"/>
  <c r="Y5427" i="5"/>
  <c r="Y5428" i="5" l="1"/>
  <c r="X5429" i="5"/>
  <c r="X5430" i="5" l="1"/>
  <c r="Y5429" i="5"/>
  <c r="Y5430" i="5" l="1"/>
  <c r="X5431" i="5"/>
  <c r="X5432" i="5" l="1"/>
  <c r="Y5431" i="5"/>
  <c r="Y5432" i="5" l="1"/>
  <c r="X5433" i="5"/>
  <c r="Y5433" i="5" l="1"/>
  <c r="X5434" i="5"/>
  <c r="X5435" i="5" l="1"/>
  <c r="Y5434" i="5"/>
  <c r="X5436" i="5" l="1"/>
  <c r="Y5435" i="5"/>
  <c r="X5437" i="5" l="1"/>
  <c r="Y5436" i="5"/>
  <c r="Y5437" i="5" l="1"/>
  <c r="X5438" i="5"/>
  <c r="X5439" i="5" l="1"/>
  <c r="Y5438" i="5"/>
  <c r="Y5439" i="5" l="1"/>
  <c r="X5440" i="5"/>
  <c r="Y5440" i="5" l="1"/>
  <c r="X5441" i="5"/>
  <c r="Y5441" i="5" l="1"/>
  <c r="X5442" i="5"/>
  <c r="Y5442" i="5" l="1"/>
  <c r="X5443" i="5"/>
  <c r="Y5443" i="5" l="1"/>
  <c r="X5444" i="5"/>
  <c r="Y5444" i="5" l="1"/>
  <c r="X5445" i="5"/>
  <c r="Y5445" i="5" l="1"/>
  <c r="X5446" i="5"/>
  <c r="Y5446" i="5" l="1"/>
  <c r="X5447" i="5"/>
  <c r="Y5447" i="5" l="1"/>
  <c r="X5448" i="5"/>
  <c r="Y5448" i="5" l="1"/>
  <c r="X5449" i="5"/>
  <c r="Y5449" i="5" l="1"/>
  <c r="X5450" i="5"/>
  <c r="Y5450" i="5" l="1"/>
  <c r="X5451" i="5"/>
  <c r="Y5451" i="5" l="1"/>
  <c r="X5452" i="5"/>
  <c r="Y5452" i="5" l="1"/>
  <c r="X5453" i="5"/>
  <c r="X5454" i="5" l="1"/>
  <c r="Y5453" i="5"/>
  <c r="Y5454" i="5" l="1"/>
  <c r="X5455" i="5"/>
  <c r="Y5455" i="5" l="1"/>
  <c r="X5456" i="5"/>
  <c r="Y5456" i="5" l="1"/>
  <c r="X5457" i="5"/>
  <c r="Y5457" i="5" l="1"/>
  <c r="X5458" i="5"/>
  <c r="X5459" i="5" l="1"/>
  <c r="Y5458" i="5"/>
  <c r="Y5459" i="5" l="1"/>
  <c r="X5460" i="5"/>
  <c r="X5461" i="5" l="1"/>
  <c r="Y5460" i="5"/>
  <c r="Y5461" i="5" l="1"/>
  <c r="X5462" i="5"/>
  <c r="Y5462" i="5" l="1"/>
  <c r="X5463" i="5"/>
  <c r="X5464" i="5" l="1"/>
  <c r="Y5463" i="5"/>
  <c r="Y5464" i="5" l="1"/>
  <c r="X5465" i="5"/>
  <c r="Y5465" i="5" l="1"/>
  <c r="X5466" i="5"/>
  <c r="X5467" i="5" l="1"/>
  <c r="Y5466" i="5"/>
  <c r="Y5467" i="5" l="1"/>
  <c r="X5468" i="5"/>
  <c r="Y5468" i="5" l="1"/>
  <c r="X5469" i="5"/>
  <c r="Y5469" i="5" l="1"/>
  <c r="X5470" i="5"/>
  <c r="Y5470" i="5" l="1"/>
  <c r="X5471" i="5"/>
  <c r="Y5471" i="5" l="1"/>
  <c r="X5472" i="5"/>
  <c r="Y5472" i="5" l="1"/>
  <c r="X5473" i="5"/>
  <c r="Y5473" i="5" l="1"/>
  <c r="X5474" i="5"/>
  <c r="X5475" i="5" l="1"/>
  <c r="Y5474" i="5"/>
  <c r="X5476" i="5" l="1"/>
  <c r="Y5475" i="5"/>
  <c r="Y5476" i="5" l="1"/>
  <c r="X5477" i="5"/>
  <c r="Y5477" i="5" l="1"/>
  <c r="X5478" i="5"/>
  <c r="Y5478" i="5" l="1"/>
  <c r="X5479" i="5"/>
  <c r="Y5479" i="5" l="1"/>
  <c r="X5480" i="5"/>
  <c r="Y5480" i="5" l="1"/>
  <c r="X5481" i="5"/>
  <c r="Y5481" i="5" l="1"/>
  <c r="X5482" i="5"/>
  <c r="Y5482" i="5" l="1"/>
  <c r="X5483" i="5"/>
  <c r="X5484" i="5" l="1"/>
  <c r="Y5483" i="5"/>
  <c r="X5485" i="5" l="1"/>
  <c r="Y5484" i="5"/>
  <c r="Y5485" i="5" l="1"/>
  <c r="X5486" i="5"/>
  <c r="Y5486" i="5" l="1"/>
  <c r="X5487" i="5"/>
  <c r="Y5487" i="5" l="1"/>
  <c r="X5488" i="5"/>
  <c r="X5489" i="5" l="1"/>
  <c r="Y5488" i="5"/>
  <c r="X5490" i="5" l="1"/>
  <c r="Y5489" i="5"/>
  <c r="X5491" i="5" l="1"/>
  <c r="Y5490" i="5"/>
  <c r="Y5491" i="5" l="1"/>
  <c r="X5492" i="5"/>
  <c r="Y5492" i="5" l="1"/>
  <c r="X5493" i="5"/>
  <c r="Y5493" i="5" l="1"/>
  <c r="X5494" i="5"/>
  <c r="X5495" i="5" l="1"/>
  <c r="Y5494" i="5"/>
  <c r="Y5495" i="5" l="1"/>
  <c r="X5496" i="5"/>
  <c r="Y5496" i="5" l="1"/>
  <c r="X5497" i="5"/>
  <c r="Y5497" i="5" l="1"/>
  <c r="X5498" i="5"/>
  <c r="Y5498" i="5" l="1"/>
  <c r="X5499" i="5"/>
  <c r="Y5499" i="5" l="1"/>
  <c r="X5500" i="5"/>
  <c r="Y5500" i="5" l="1"/>
  <c r="X5501" i="5"/>
  <c r="X5502" i="5" l="1"/>
  <c r="Y5501" i="5"/>
  <c r="X5503" i="5" l="1"/>
  <c r="Y5502" i="5"/>
  <c r="Y5503" i="5" l="1"/>
  <c r="X5504" i="5"/>
  <c r="Y5504" i="5" l="1"/>
  <c r="X5505" i="5"/>
  <c r="Y5505" i="5" l="1"/>
  <c r="X5506" i="5"/>
  <c r="X5507" i="5" l="1"/>
  <c r="Y5506" i="5"/>
  <c r="Y5507" i="5" l="1"/>
  <c r="X5508" i="5"/>
  <c r="Y5508" i="5" l="1"/>
  <c r="X5509" i="5"/>
  <c r="Y5509" i="5" l="1"/>
  <c r="X5510" i="5"/>
  <c r="X5511" i="5" l="1"/>
  <c r="Y5510" i="5"/>
  <c r="Y5511" i="5" l="1"/>
  <c r="X5512" i="5"/>
  <c r="Y5512" i="5" l="1"/>
  <c r="X5513" i="5"/>
  <c r="Y5513" i="5" l="1"/>
  <c r="X5514" i="5"/>
  <c r="Y5514" i="5" l="1"/>
  <c r="X5515" i="5"/>
  <c r="Y5515" i="5" l="1"/>
  <c r="X5516" i="5"/>
  <c r="Y5516" i="5" l="1"/>
  <c r="X5517" i="5"/>
  <c r="Y5517" i="5" l="1"/>
  <c r="X5518" i="5"/>
  <c r="Y5518" i="5" l="1"/>
  <c r="X5519" i="5"/>
  <c r="Y5519" i="5" l="1"/>
  <c r="X5520" i="5"/>
  <c r="Y5520" i="5" l="1"/>
  <c r="X5521" i="5"/>
  <c r="X5522" i="5" l="1"/>
  <c r="Y5521" i="5"/>
  <c r="Y5522" i="5" l="1"/>
  <c r="X5523" i="5"/>
  <c r="X5524" i="5" l="1"/>
  <c r="Y5523" i="5"/>
  <c r="Y5524" i="5" l="1"/>
  <c r="X5525" i="5"/>
  <c r="X5526" i="5" l="1"/>
  <c r="Y5525" i="5"/>
  <c r="Y5526" i="5" l="1"/>
  <c r="X5527" i="5"/>
  <c r="Y5527" i="5" l="1"/>
  <c r="X5528" i="5"/>
  <c r="Y5528" i="5" l="1"/>
  <c r="X5529" i="5"/>
  <c r="Y5529" i="5" l="1"/>
  <c r="X5530" i="5"/>
  <c r="Y5530" i="5" l="1"/>
  <c r="X5531" i="5"/>
  <c r="X5532" i="5" l="1"/>
  <c r="Y5531" i="5"/>
  <c r="X5533" i="5" l="1"/>
  <c r="Y5532" i="5"/>
  <c r="Y5533" i="5" l="1"/>
  <c r="X5534" i="5"/>
  <c r="Y5534" i="5" l="1"/>
  <c r="X5535" i="5"/>
  <c r="Y5535" i="5" l="1"/>
  <c r="X5536" i="5"/>
  <c r="Y5536" i="5" l="1"/>
  <c r="X5537" i="5"/>
  <c r="X5538" i="5" l="1"/>
  <c r="Y5537" i="5"/>
  <c r="X5539" i="5" l="1"/>
  <c r="Y5538" i="5"/>
  <c r="Y5539" i="5" l="1"/>
  <c r="X5540" i="5"/>
  <c r="Y5540" i="5" l="1"/>
  <c r="X5541" i="5"/>
  <c r="Y5541" i="5" l="1"/>
  <c r="X5542" i="5"/>
  <c r="Y5542" i="5" l="1"/>
  <c r="X5543" i="5"/>
  <c r="X5544" i="5" l="1"/>
  <c r="Y5543" i="5"/>
  <c r="X5545" i="5" l="1"/>
  <c r="Y5544" i="5"/>
  <c r="Y5545" i="5" l="1"/>
  <c r="X5546" i="5"/>
  <c r="Y5546" i="5" l="1"/>
  <c r="X5547" i="5"/>
  <c r="X5548" i="5" l="1"/>
  <c r="Y5547" i="5"/>
  <c r="Y5548" i="5" l="1"/>
  <c r="X5549" i="5"/>
  <c r="Y5549" i="5" l="1"/>
  <c r="X5550" i="5"/>
  <c r="Y5550" i="5" l="1"/>
  <c r="X5551" i="5"/>
  <c r="Y5551" i="5" l="1"/>
  <c r="X5552" i="5"/>
  <c r="Y5552" i="5" l="1"/>
  <c r="X5553" i="5"/>
  <c r="Y5553" i="5" l="1"/>
  <c r="X5554" i="5"/>
  <c r="Y5554" i="5" l="1"/>
  <c r="X5555" i="5"/>
  <c r="Y5555" i="5" l="1"/>
  <c r="X5556" i="5"/>
  <c r="Y5556" i="5" l="1"/>
  <c r="X5557" i="5"/>
  <c r="Y5557" i="5" l="1"/>
  <c r="X5558" i="5"/>
  <c r="X5559" i="5" l="1"/>
  <c r="Y5558" i="5"/>
  <c r="Y5559" i="5" l="1"/>
  <c r="X5560" i="5"/>
  <c r="Y5560" i="5" l="1"/>
  <c r="X5561" i="5"/>
  <c r="Y5561" i="5" l="1"/>
  <c r="X5562" i="5"/>
  <c r="X5563" i="5" l="1"/>
  <c r="Y5562" i="5"/>
  <c r="Y5563" i="5" l="1"/>
  <c r="X5564" i="5"/>
  <c r="Y5564" i="5" l="1"/>
  <c r="X5565" i="5"/>
  <c r="Y5565" i="5" l="1"/>
  <c r="X5566" i="5"/>
  <c r="Y5566" i="5" l="1"/>
  <c r="X5567" i="5"/>
  <c r="Y5567" i="5" l="1"/>
  <c r="X5568" i="5"/>
  <c r="X5569" i="5" l="1"/>
  <c r="Y5568" i="5"/>
  <c r="Y5569" i="5" l="1"/>
  <c r="X5570" i="5"/>
  <c r="X5571" i="5" l="1"/>
  <c r="Y5570" i="5"/>
  <c r="Y5571" i="5" l="1"/>
  <c r="X5572" i="5"/>
  <c r="X5573" i="5" l="1"/>
  <c r="Y5572" i="5"/>
  <c r="Y5573" i="5" l="1"/>
  <c r="X5574" i="5"/>
  <c r="Y5574" i="5" l="1"/>
  <c r="X5575" i="5"/>
  <c r="Y5575" i="5" l="1"/>
  <c r="X5576" i="5"/>
  <c r="Y5576" i="5" l="1"/>
  <c r="X5577" i="5"/>
  <c r="Y5577" i="5" l="1"/>
  <c r="X5578" i="5"/>
  <c r="X5579" i="5" l="1"/>
  <c r="Y5578" i="5"/>
  <c r="Y5579" i="5" l="1"/>
  <c r="X5580" i="5"/>
  <c r="X5581" i="5" l="1"/>
  <c r="Y5580" i="5"/>
  <c r="Y5581" i="5" l="1"/>
  <c r="X5582" i="5"/>
  <c r="X5583" i="5" l="1"/>
  <c r="Y5582" i="5"/>
  <c r="Y5583" i="5" l="1"/>
  <c r="X5584" i="5"/>
  <c r="Y5584" i="5" l="1"/>
  <c r="X5585" i="5"/>
  <c r="Y5585" i="5" l="1"/>
  <c r="X5586" i="5"/>
  <c r="Y5586" i="5" l="1"/>
  <c r="X5587" i="5"/>
  <c r="X5588" i="5" l="1"/>
  <c r="Y5587" i="5"/>
  <c r="Y5588" i="5" l="1"/>
  <c r="X5589" i="5"/>
  <c r="X5590" i="5" l="1"/>
  <c r="Y5589" i="5"/>
  <c r="Y5590" i="5" l="1"/>
  <c r="X5591" i="5"/>
  <c r="Y5591" i="5" l="1"/>
  <c r="X5592" i="5"/>
  <c r="Y5592" i="5" l="1"/>
  <c r="X5593" i="5"/>
  <c r="Y5593" i="5" l="1"/>
  <c r="X5594" i="5"/>
  <c r="X5595" i="5" l="1"/>
  <c r="Y5594" i="5"/>
  <c r="X5596" i="5" l="1"/>
  <c r="Y5595" i="5"/>
  <c r="X5597" i="5" l="1"/>
  <c r="Y5596" i="5"/>
  <c r="Y5597" i="5" l="1"/>
  <c r="X5598" i="5"/>
  <c r="Y5598" i="5" l="1"/>
  <c r="X5599" i="5"/>
  <c r="Y5599" i="5" l="1"/>
  <c r="X5600" i="5"/>
  <c r="Y5600" i="5" l="1"/>
  <c r="X5601" i="5"/>
  <c r="Y5601" i="5" l="1"/>
  <c r="X5602" i="5"/>
  <c r="X5603" i="5" l="1"/>
  <c r="Y5602" i="5"/>
  <c r="Y5603" i="5" l="1"/>
  <c r="X5604" i="5"/>
  <c r="Y5604" i="5" l="1"/>
  <c r="X5605" i="5"/>
  <c r="Y5605" i="5" l="1"/>
  <c r="X5606" i="5"/>
  <c r="X5607" i="5" l="1"/>
  <c r="Y5606" i="5"/>
  <c r="X5608" i="5" l="1"/>
  <c r="Y5607" i="5"/>
  <c r="Y5608" i="5" l="1"/>
  <c r="X5609" i="5"/>
  <c r="Y5609" i="5" l="1"/>
  <c r="X5610" i="5"/>
  <c r="X5611" i="5" l="1"/>
  <c r="Y5610" i="5"/>
  <c r="X5612" i="5" l="1"/>
  <c r="Y5611" i="5"/>
  <c r="Y5612" i="5" l="1"/>
  <c r="X5613" i="5"/>
  <c r="Y5613" i="5" l="1"/>
  <c r="X5614" i="5"/>
  <c r="Y5614" i="5" l="1"/>
  <c r="X5615" i="5"/>
  <c r="Y5615" i="5" l="1"/>
  <c r="X5616" i="5"/>
  <c r="Y5616" i="5" l="1"/>
  <c r="X5617" i="5"/>
  <c r="Y5617" i="5" l="1"/>
  <c r="X5618" i="5"/>
  <c r="X5619" i="5" l="1"/>
  <c r="Y5618" i="5"/>
  <c r="Y5619" i="5" l="1"/>
  <c r="X5620" i="5"/>
  <c r="X5621" i="5" l="1"/>
  <c r="Y5620" i="5"/>
  <c r="Y5621" i="5" l="1"/>
  <c r="X5622" i="5"/>
  <c r="Y5622" i="5" l="1"/>
  <c r="X5623" i="5"/>
  <c r="Y5623" i="5" l="1"/>
  <c r="X5624" i="5"/>
  <c r="Y5624" i="5" l="1"/>
  <c r="X5625" i="5"/>
  <c r="Y5625" i="5" l="1"/>
  <c r="X5626" i="5"/>
  <c r="Y5626" i="5" l="1"/>
  <c r="X5627" i="5"/>
  <c r="X5628" i="5" l="1"/>
  <c r="Y5627" i="5"/>
  <c r="X5629" i="5" l="1"/>
  <c r="Y5628" i="5"/>
  <c r="X5630" i="5" l="1"/>
  <c r="Y5629" i="5"/>
  <c r="X5631" i="5" l="1"/>
  <c r="Y5630" i="5"/>
  <c r="Y5631" i="5" l="1"/>
  <c r="X5632" i="5"/>
  <c r="Y5632" i="5" l="1"/>
  <c r="X5633" i="5"/>
  <c r="Y5633" i="5" l="1"/>
  <c r="X5634" i="5"/>
  <c r="Y5634" i="5" l="1"/>
  <c r="X5635" i="5"/>
  <c r="X5636" i="5" l="1"/>
  <c r="Y5635" i="5"/>
  <c r="Y5636" i="5" l="1"/>
  <c r="X5637" i="5"/>
  <c r="X5638" i="5" l="1"/>
  <c r="Y5637" i="5"/>
  <c r="X5639" i="5" l="1"/>
  <c r="Y5638" i="5"/>
  <c r="X5640" i="5" l="1"/>
  <c r="Y5639" i="5"/>
  <c r="Y5640" i="5" l="1"/>
  <c r="X5641" i="5"/>
  <c r="X5642" i="5" l="1"/>
  <c r="Y5641" i="5"/>
  <c r="Y5642" i="5" l="1"/>
  <c r="X5643" i="5"/>
  <c r="Y5643" i="5" l="1"/>
  <c r="X5644" i="5"/>
  <c r="Y5644" i="5" l="1"/>
  <c r="X5645" i="5"/>
  <c r="X5646" i="5" l="1"/>
  <c r="Y5645" i="5"/>
  <c r="X5647" i="5" l="1"/>
  <c r="Y5646" i="5"/>
  <c r="X5648" i="5" l="1"/>
  <c r="Y5647" i="5"/>
  <c r="X5649" i="5" l="1"/>
  <c r="Y5648" i="5"/>
  <c r="X5650" i="5" l="1"/>
  <c r="Y5649" i="5"/>
  <c r="X5651" i="5" l="1"/>
  <c r="Y5650" i="5"/>
  <c r="X5652" i="5" l="1"/>
  <c r="Y5651" i="5"/>
  <c r="X5653" i="5" l="1"/>
  <c r="Y5652" i="5"/>
  <c r="Y5653" i="5" l="1"/>
  <c r="X5654" i="5"/>
  <c r="Y5654" i="5" l="1"/>
  <c r="X5655" i="5"/>
  <c r="Y5655" i="5" l="1"/>
  <c r="X5656" i="5"/>
  <c r="Y5656" i="5" l="1"/>
  <c r="X5657" i="5"/>
  <c r="Y5657" i="5" l="1"/>
  <c r="X5658" i="5"/>
  <c r="X5659" i="5" l="1"/>
  <c r="Y5658" i="5"/>
  <c r="Y5659" i="5" l="1"/>
  <c r="X5660" i="5"/>
  <c r="Y5660" i="5" l="1"/>
  <c r="X5661" i="5"/>
  <c r="Y5661" i="5" l="1"/>
  <c r="X5662" i="5"/>
  <c r="Y5662" i="5" l="1"/>
  <c r="X5663" i="5"/>
  <c r="X5664" i="5" l="1"/>
  <c r="Y5663" i="5"/>
  <c r="X5665" i="5" l="1"/>
  <c r="Y5664" i="5"/>
  <c r="Y5665" i="5" l="1"/>
  <c r="X5666" i="5"/>
  <c r="X5667" i="5" l="1"/>
  <c r="Y5666" i="5"/>
  <c r="Y5667" i="5" l="1"/>
  <c r="X5668" i="5"/>
  <c r="X5669" i="5" l="1"/>
  <c r="Y5668" i="5"/>
  <c r="Y5669" i="5" l="1"/>
  <c r="X5670" i="5"/>
  <c r="Y5670" i="5" l="1"/>
  <c r="X5671" i="5"/>
  <c r="Y5671" i="5" l="1"/>
  <c r="X5672" i="5"/>
  <c r="X5673" i="5" l="1"/>
  <c r="Y5672" i="5"/>
  <c r="Y5673" i="5" l="1"/>
  <c r="X5674" i="5"/>
  <c r="Y5674" i="5" l="1"/>
  <c r="X5675" i="5"/>
  <c r="Y5675" i="5" l="1"/>
  <c r="X5676" i="5"/>
  <c r="Y5676" i="5" l="1"/>
  <c r="X5677" i="5"/>
  <c r="Y5677" i="5" l="1"/>
  <c r="X5678" i="5"/>
  <c r="X5679" i="5" l="1"/>
  <c r="Y5678" i="5"/>
  <c r="Y5679" i="5" l="1"/>
  <c r="X5680" i="5"/>
  <c r="Y5680" i="5" l="1"/>
  <c r="X5681" i="5"/>
  <c r="Y5681" i="5" l="1"/>
  <c r="X5682" i="5"/>
  <c r="Y5682" i="5" l="1"/>
  <c r="X5683" i="5"/>
  <c r="Y5683" i="5" l="1"/>
  <c r="X5684" i="5"/>
  <c r="Y5684" i="5" l="1"/>
  <c r="X5685" i="5"/>
  <c r="Y5685" i="5" l="1"/>
  <c r="X5686" i="5"/>
  <c r="Y5686" i="5" l="1"/>
  <c r="X5687" i="5"/>
  <c r="Y5687" i="5" l="1"/>
  <c r="X5688" i="5"/>
  <c r="Y5688" i="5" l="1"/>
  <c r="X5689" i="5"/>
  <c r="Y5689" i="5" l="1"/>
  <c r="X5690" i="5"/>
  <c r="X5691" i="5" l="1"/>
  <c r="Y5690" i="5"/>
  <c r="Y5691" i="5" l="1"/>
  <c r="X5692" i="5"/>
  <c r="Y5692" i="5" l="1"/>
  <c r="X5693" i="5"/>
  <c r="Y5693" i="5" l="1"/>
  <c r="X5694" i="5"/>
  <c r="Y5694" i="5" l="1"/>
  <c r="X5695" i="5"/>
  <c r="Y5695" i="5" l="1"/>
  <c r="X5696" i="5"/>
  <c r="Y5696" i="5" l="1"/>
  <c r="X5697" i="5"/>
  <c r="Y5697" i="5" l="1"/>
  <c r="X5698" i="5"/>
  <c r="Y5698" i="5" l="1"/>
  <c r="X5699" i="5"/>
  <c r="Y5699" i="5" l="1"/>
  <c r="X5700" i="5"/>
  <c r="Y5700" i="5" l="1"/>
  <c r="X5701" i="5"/>
  <c r="Y5701" i="5" l="1"/>
  <c r="X5702" i="5"/>
  <c r="X5703" i="5" l="1"/>
  <c r="Y5702" i="5"/>
  <c r="X5704" i="5" l="1"/>
  <c r="Y5703" i="5"/>
  <c r="Y5704" i="5" l="1"/>
  <c r="X5705" i="5"/>
  <c r="Y5705" i="5" l="1"/>
  <c r="X5706" i="5"/>
  <c r="X5707" i="5" l="1"/>
  <c r="Y5706" i="5"/>
  <c r="Y5707" i="5" l="1"/>
  <c r="X5708" i="5"/>
  <c r="Y5708" i="5" l="1"/>
  <c r="X5709" i="5"/>
  <c r="Y5709" i="5" l="1"/>
  <c r="X5710" i="5"/>
  <c r="X5711" i="5" l="1"/>
  <c r="Y5710" i="5"/>
  <c r="Y5711" i="5" l="1"/>
  <c r="X5712" i="5"/>
  <c r="Y5712" i="5" l="1"/>
  <c r="X5713" i="5"/>
  <c r="X5714" i="5" l="1"/>
  <c r="Y5713" i="5"/>
  <c r="X5715" i="5" l="1"/>
  <c r="Y5714" i="5"/>
  <c r="X5716" i="5" l="1"/>
  <c r="Y5715" i="5"/>
  <c r="Y5716" i="5" l="1"/>
  <c r="X5717" i="5"/>
  <c r="X5718" i="5" l="1"/>
  <c r="Y5717" i="5"/>
  <c r="Y5718" i="5" l="1"/>
  <c r="X5719" i="5"/>
  <c r="Y5719" i="5" l="1"/>
  <c r="X5720" i="5"/>
  <c r="X5721" i="5" l="1"/>
  <c r="Y5720" i="5"/>
  <c r="X5722" i="5" l="1"/>
  <c r="Y5721" i="5"/>
  <c r="X5723" i="5" l="1"/>
  <c r="Y5722" i="5"/>
  <c r="Y5723" i="5" l="1"/>
  <c r="X5724" i="5"/>
  <c r="X5725" i="5" l="1"/>
  <c r="Y5724" i="5"/>
  <c r="Y5725" i="5" l="1"/>
  <c r="X5726" i="5"/>
  <c r="X5727" i="5" l="1"/>
  <c r="Y5726" i="5"/>
  <c r="Y5727" i="5" l="1"/>
  <c r="X5728" i="5"/>
  <c r="Y5728" i="5" l="1"/>
  <c r="X5729" i="5"/>
  <c r="Y5729" i="5" l="1"/>
  <c r="X5730" i="5"/>
  <c r="X5731" i="5" l="1"/>
  <c r="Y5730" i="5"/>
  <c r="X5732" i="5" l="1"/>
  <c r="Y5731" i="5"/>
  <c r="X5733" i="5" l="1"/>
  <c r="Y5732" i="5"/>
  <c r="Y5733" i="5" l="1"/>
  <c r="X5734" i="5"/>
  <c r="Y5734" i="5" l="1"/>
  <c r="X5735" i="5"/>
  <c r="Y5735" i="5" l="1"/>
  <c r="X5736" i="5"/>
  <c r="Y5736" i="5" l="1"/>
  <c r="X5737" i="5"/>
  <c r="Y5737" i="5" l="1"/>
  <c r="X5738" i="5"/>
  <c r="Y5738" i="5" l="1"/>
  <c r="X5739" i="5"/>
  <c r="X5740" i="5" l="1"/>
  <c r="Y5739" i="5"/>
  <c r="Y5740" i="5" l="1"/>
  <c r="X5741" i="5"/>
  <c r="Y5741" i="5" l="1"/>
  <c r="X5742" i="5"/>
  <c r="Y5742" i="5" l="1"/>
  <c r="X5743" i="5"/>
  <c r="Y5743" i="5" l="1"/>
  <c r="X5744" i="5"/>
  <c r="Y5744" i="5" l="1"/>
  <c r="X5745" i="5"/>
  <c r="Y5745" i="5" l="1"/>
  <c r="X5746" i="5"/>
  <c r="X5747" i="5" l="1"/>
  <c r="Y5746" i="5"/>
  <c r="Y5747" i="5" l="1"/>
  <c r="X5748" i="5"/>
  <c r="Y5748" i="5" l="1"/>
  <c r="X5749" i="5"/>
  <c r="Y5749" i="5" l="1"/>
  <c r="X5750" i="5"/>
  <c r="Y5750" i="5" l="1"/>
  <c r="X5751" i="5"/>
  <c r="X5752" i="5" l="1"/>
  <c r="Y5751" i="5"/>
  <c r="Y5752" i="5" l="1"/>
  <c r="X5753" i="5"/>
  <c r="X5754" i="5" l="1"/>
  <c r="Y5753" i="5"/>
  <c r="Y5754" i="5" l="1"/>
  <c r="X5755" i="5"/>
  <c r="Y5755" i="5" l="1"/>
  <c r="X5756" i="5"/>
  <c r="Y5756" i="5" l="1"/>
  <c r="X5757" i="5"/>
  <c r="Y5757" i="5" l="1"/>
  <c r="X5758" i="5"/>
  <c r="X5759" i="5" l="1"/>
  <c r="Y5758" i="5"/>
  <c r="Y5759" i="5" l="1"/>
  <c r="X5760" i="5"/>
  <c r="Y5760" i="5" l="1"/>
  <c r="X5761" i="5"/>
  <c r="Y5761" i="5" l="1"/>
  <c r="X5762" i="5"/>
  <c r="Y5762" i="5" l="1"/>
  <c r="X5763" i="5"/>
  <c r="Y5763" i="5" l="1"/>
  <c r="X5764" i="5"/>
  <c r="Y5764" i="5" l="1"/>
  <c r="X5765" i="5"/>
  <c r="Y5765" i="5" l="1"/>
  <c r="X5766" i="5"/>
  <c r="Y5766" i="5" l="1"/>
  <c r="X5767" i="5"/>
  <c r="X5768" i="5" l="1"/>
  <c r="Y5767" i="5"/>
  <c r="X5769" i="5" l="1"/>
  <c r="Y5768" i="5"/>
  <c r="Y5769" i="5" l="1"/>
  <c r="X5770" i="5"/>
  <c r="X5771" i="5" l="1"/>
  <c r="Y5770" i="5"/>
  <c r="Y5771" i="5" l="1"/>
  <c r="X5772" i="5"/>
  <c r="Y5772" i="5" l="1"/>
  <c r="X5773" i="5"/>
  <c r="Y5773" i="5" l="1"/>
  <c r="X5774" i="5"/>
  <c r="Y5774" i="5" l="1"/>
  <c r="X5775" i="5"/>
  <c r="X5776" i="5" l="1"/>
  <c r="Y5775" i="5"/>
  <c r="X5777" i="5" l="1"/>
  <c r="Y5776" i="5"/>
  <c r="Y5777" i="5" l="1"/>
  <c r="X5778" i="5"/>
  <c r="X5779" i="5" l="1"/>
  <c r="Y5778" i="5"/>
  <c r="Y5779" i="5" l="1"/>
  <c r="X5780" i="5"/>
  <c r="X5781" i="5" l="1"/>
  <c r="Y5780" i="5"/>
  <c r="X5782" i="5" l="1"/>
  <c r="Y5781" i="5"/>
  <c r="Y5782" i="5" l="1"/>
  <c r="X5783" i="5"/>
  <c r="Y5783" i="5" l="1"/>
  <c r="X5784" i="5"/>
  <c r="Y5784" i="5" l="1"/>
  <c r="X5785" i="5"/>
  <c r="Y5785" i="5" l="1"/>
  <c r="X5786" i="5"/>
  <c r="Y5786" i="5" l="1"/>
  <c r="X5787" i="5"/>
  <c r="Y5787" i="5" l="1"/>
  <c r="X5788" i="5"/>
  <c r="X5789" i="5" l="1"/>
  <c r="Y5788" i="5"/>
  <c r="X5790" i="5" l="1"/>
  <c r="Y5789" i="5"/>
  <c r="Y5790" i="5" l="1"/>
  <c r="X5791" i="5"/>
  <c r="Y5791" i="5" l="1"/>
  <c r="X5792" i="5"/>
  <c r="X5793" i="5" l="1"/>
  <c r="Y5792" i="5"/>
  <c r="X5794" i="5" l="1"/>
  <c r="Y5793" i="5"/>
  <c r="X5795" i="5" l="1"/>
  <c r="Y5794" i="5"/>
  <c r="Y5795" i="5" l="1"/>
  <c r="X5796" i="5"/>
  <c r="X5797" i="5" l="1"/>
  <c r="Y5796" i="5"/>
  <c r="Y5797" i="5" l="1"/>
  <c r="X5798" i="5"/>
  <c r="X5799" i="5" l="1"/>
  <c r="Y5798" i="5"/>
  <c r="Y5799" i="5" l="1"/>
  <c r="X5800" i="5"/>
  <c r="Y5800" i="5" l="1"/>
  <c r="X5801" i="5"/>
  <c r="Y5801" i="5" l="1"/>
  <c r="X5802" i="5"/>
  <c r="Y5802" i="5" l="1"/>
  <c r="X5803" i="5"/>
  <c r="Y5803" i="5" l="1"/>
  <c r="X5804" i="5"/>
  <c r="Y5804" i="5" l="1"/>
  <c r="X5805" i="5"/>
  <c r="Y5805" i="5" l="1"/>
  <c r="X5806" i="5"/>
  <c r="X5807" i="5" l="1"/>
  <c r="Y5806" i="5"/>
  <c r="X5808" i="5" l="1"/>
  <c r="Y5807" i="5"/>
  <c r="Y5808" i="5" l="1"/>
  <c r="X5809" i="5"/>
  <c r="X5810" i="5" l="1"/>
  <c r="Y5809" i="5"/>
  <c r="Y5810" i="5" l="1"/>
  <c r="X5811" i="5"/>
  <c r="Y5811" i="5" l="1"/>
  <c r="X5812" i="5"/>
  <c r="X5813" i="5" l="1"/>
  <c r="Y5812" i="5"/>
  <c r="Y5813" i="5" l="1"/>
  <c r="X5814" i="5"/>
  <c r="Y5814" i="5" l="1"/>
  <c r="X5815" i="5"/>
  <c r="X5816" i="5" l="1"/>
  <c r="Y5815" i="5"/>
  <c r="Y5816" i="5" l="1"/>
  <c r="X5817" i="5"/>
  <c r="Y5817" i="5" l="1"/>
  <c r="X5818" i="5"/>
  <c r="Y5818" i="5" l="1"/>
  <c r="X5819" i="5"/>
  <c r="Y5819" i="5" l="1"/>
  <c r="X5820" i="5"/>
  <c r="X5821" i="5" l="1"/>
  <c r="Y5820" i="5"/>
  <c r="Y5821" i="5" l="1"/>
  <c r="X5822" i="5"/>
  <c r="X5823" i="5" l="1"/>
  <c r="Y5822" i="5"/>
  <c r="X5824" i="5" l="1"/>
  <c r="Y5823" i="5"/>
  <c r="Y5824" i="5" l="1"/>
  <c r="X5825" i="5"/>
  <c r="Y5825" i="5" l="1"/>
  <c r="X5826" i="5"/>
  <c r="X5827" i="5" l="1"/>
  <c r="Y5826" i="5"/>
  <c r="Y5827" i="5" l="1"/>
  <c r="X5828" i="5"/>
  <c r="X5829" i="5" l="1"/>
  <c r="Y5828" i="5"/>
  <c r="Y5829" i="5" l="1"/>
  <c r="X5830" i="5"/>
  <c r="Y5830" i="5" l="1"/>
  <c r="X5831" i="5"/>
  <c r="Y5831" i="5" l="1"/>
  <c r="X5832" i="5"/>
  <c r="Y5832" i="5" l="1"/>
  <c r="X5833" i="5"/>
  <c r="X5834" i="5" l="1"/>
  <c r="Y5833" i="5"/>
  <c r="X5835" i="5" l="1"/>
  <c r="Y5834" i="5"/>
  <c r="X5836" i="5" l="1"/>
  <c r="Y5835" i="5"/>
  <c r="X5837" i="5" l="1"/>
  <c r="Y5836" i="5"/>
  <c r="Y5837" i="5" l="1"/>
  <c r="X5838" i="5"/>
  <c r="Y5838" i="5" l="1"/>
  <c r="X5839" i="5"/>
  <c r="Y5839" i="5" l="1"/>
  <c r="X5840" i="5"/>
  <c r="X5841" i="5" l="1"/>
  <c r="Y5840" i="5"/>
  <c r="Y5841" i="5" l="1"/>
  <c r="X5842" i="5"/>
  <c r="X5843" i="5" l="1"/>
  <c r="Y5842" i="5"/>
  <c r="Y5843" i="5" l="1"/>
  <c r="X5844" i="5"/>
  <c r="X5845" i="5" l="1"/>
  <c r="Y5844" i="5"/>
  <c r="Y5845" i="5" l="1"/>
  <c r="X5846" i="5"/>
  <c r="X5847" i="5" l="1"/>
  <c r="Y5846" i="5"/>
  <c r="Y5847" i="5" l="1"/>
  <c r="X5848" i="5"/>
  <c r="Y5848" i="5" l="1"/>
  <c r="X5849" i="5"/>
  <c r="Y5849" i="5" l="1"/>
  <c r="X5850" i="5"/>
  <c r="Y5850" i="5" l="1"/>
  <c r="X5851" i="5"/>
  <c r="Y5851" i="5" l="1"/>
  <c r="X5852" i="5"/>
  <c r="X5853" i="5" l="1"/>
  <c r="Y5852" i="5"/>
  <c r="Y5853" i="5" l="1"/>
  <c r="X5854" i="5"/>
  <c r="Y5854" i="5" l="1"/>
  <c r="X5855" i="5"/>
  <c r="X5856" i="5" l="1"/>
  <c r="Y5855" i="5"/>
  <c r="Y5856" i="5" l="1"/>
  <c r="X5857" i="5"/>
  <c r="Y5857" i="5" l="1"/>
  <c r="X5858" i="5"/>
  <c r="Y5858" i="5" l="1"/>
  <c r="X5859" i="5"/>
  <c r="X5860" i="5" l="1"/>
  <c r="Y5859" i="5"/>
  <c r="X5861" i="5" l="1"/>
  <c r="Y5860" i="5"/>
  <c r="X5862" i="5" l="1"/>
  <c r="Y5861" i="5"/>
  <c r="Y5862" i="5" l="1"/>
  <c r="X5863" i="5"/>
  <c r="Y5863" i="5" l="1"/>
  <c r="X5864" i="5"/>
  <c r="Y5864" i="5" l="1"/>
  <c r="X5865" i="5"/>
  <c r="Y5865" i="5" l="1"/>
  <c r="X5866" i="5"/>
  <c r="Y5866" i="5" l="1"/>
  <c r="X5867" i="5"/>
  <c r="Y5867" i="5" l="1"/>
  <c r="X5868" i="5"/>
  <c r="X5869" i="5" l="1"/>
  <c r="Y5868" i="5"/>
  <c r="Y5869" i="5" l="1"/>
  <c r="X5870" i="5"/>
  <c r="X5871" i="5" l="1"/>
  <c r="Y5870" i="5"/>
  <c r="Y5871" i="5" l="1"/>
  <c r="X5872" i="5"/>
  <c r="X5873" i="5" l="1"/>
  <c r="Y5872" i="5"/>
  <c r="Y5873" i="5" l="1"/>
  <c r="X5874" i="5"/>
  <c r="Y5874" i="5" l="1"/>
  <c r="X5875" i="5"/>
  <c r="Y5875" i="5" l="1"/>
  <c r="X5876" i="5"/>
  <c r="Y5876" i="5" l="1"/>
  <c r="X5877" i="5"/>
  <c r="Y5877" i="5" l="1"/>
  <c r="X5878" i="5"/>
  <c r="Y5878" i="5" l="1"/>
  <c r="X5879" i="5"/>
  <c r="Y5879" i="5" l="1"/>
  <c r="X5880" i="5"/>
  <c r="Y5880" i="5" l="1"/>
  <c r="X5881" i="5"/>
  <c r="Y5881" i="5" l="1"/>
  <c r="X5882" i="5"/>
  <c r="X5883" i="5" l="1"/>
  <c r="Y5882" i="5"/>
  <c r="X5884" i="5" l="1"/>
  <c r="Y5883" i="5"/>
  <c r="Y5884" i="5" l="1"/>
  <c r="X5885" i="5"/>
  <c r="Y5885" i="5" l="1"/>
  <c r="X5886" i="5"/>
  <c r="Y5886" i="5" l="1"/>
  <c r="X5887" i="5"/>
  <c r="Y5887" i="5" l="1"/>
  <c r="X5888" i="5"/>
  <c r="X5889" i="5" l="1"/>
  <c r="Y5888" i="5"/>
  <c r="Y5889" i="5" l="1"/>
  <c r="X5890" i="5"/>
  <c r="X5891" i="5" l="1"/>
  <c r="Y5890" i="5"/>
  <c r="Y5891" i="5" l="1"/>
  <c r="X5892" i="5"/>
  <c r="Y5892" i="5" l="1"/>
  <c r="X5893" i="5"/>
  <c r="Y5893" i="5" l="1"/>
  <c r="X5894" i="5"/>
  <c r="Y5894" i="5" l="1"/>
  <c r="X5895" i="5"/>
  <c r="Y5895" i="5" l="1"/>
  <c r="X5896" i="5"/>
  <c r="Y5896" i="5" l="1"/>
  <c r="X5897" i="5"/>
  <c r="X5898" i="5" l="1"/>
  <c r="Y5897" i="5"/>
  <c r="Y5898" i="5" l="1"/>
  <c r="X5899" i="5"/>
  <c r="Y5899" i="5" l="1"/>
  <c r="X5900" i="5"/>
  <c r="X5901" i="5" l="1"/>
  <c r="Y5900" i="5"/>
  <c r="X5902" i="5" l="1"/>
  <c r="Y5901" i="5"/>
  <c r="Y5902" i="5" l="1"/>
  <c r="X5903" i="5"/>
  <c r="Y5903" i="5" l="1"/>
  <c r="X5904" i="5"/>
  <c r="Y5904" i="5" l="1"/>
  <c r="X5905" i="5"/>
  <c r="Y5905" i="5" l="1"/>
  <c r="X5906" i="5"/>
  <c r="X5907" i="5" l="1"/>
  <c r="Y5906" i="5"/>
  <c r="X5908" i="5" l="1"/>
  <c r="Y5907" i="5"/>
  <c r="Y5908" i="5" l="1"/>
  <c r="X5909" i="5"/>
  <c r="Y5909" i="5" l="1"/>
  <c r="X5910" i="5"/>
  <c r="Y5910" i="5" l="1"/>
  <c r="X5911" i="5"/>
  <c r="Y5911" i="5" l="1"/>
  <c r="X5912" i="5"/>
  <c r="Y5912" i="5" l="1"/>
  <c r="X5913" i="5"/>
  <c r="Y5913" i="5" l="1"/>
  <c r="X5914" i="5"/>
  <c r="X5915" i="5" l="1"/>
  <c r="Y5914" i="5"/>
  <c r="Y5915" i="5" l="1"/>
  <c r="X5916" i="5"/>
  <c r="X5917" i="5" l="1"/>
  <c r="Y5916" i="5"/>
  <c r="Y5917" i="5" l="1"/>
  <c r="X5918" i="5"/>
  <c r="X5919" i="5" l="1"/>
  <c r="Y5918" i="5"/>
  <c r="Y5919" i="5" l="1"/>
  <c r="X5920" i="5"/>
  <c r="Y5920" i="5" l="1"/>
  <c r="X5921" i="5"/>
  <c r="Y5921" i="5" l="1"/>
  <c r="X5922" i="5"/>
  <c r="X5923" i="5" l="1"/>
  <c r="Y5922" i="5"/>
  <c r="Y5923" i="5" l="1"/>
  <c r="X5924" i="5"/>
  <c r="X5925" i="5" l="1"/>
  <c r="Y5924" i="5"/>
  <c r="Y5925" i="5" l="1"/>
  <c r="X5926" i="5"/>
  <c r="Y5926" i="5" l="1"/>
  <c r="X5927" i="5"/>
  <c r="Y5927" i="5" l="1"/>
  <c r="X5928" i="5"/>
  <c r="Y5928" i="5" l="1"/>
  <c r="X5929" i="5"/>
  <c r="Y5929" i="5" l="1"/>
  <c r="X5930" i="5"/>
  <c r="Y5930" i="5" l="1"/>
  <c r="X5931" i="5"/>
  <c r="X5932" i="5" l="1"/>
  <c r="Y5931" i="5"/>
  <c r="Y5932" i="5" l="1"/>
  <c r="X5933" i="5"/>
  <c r="Y5933" i="5" l="1"/>
  <c r="X5934" i="5"/>
  <c r="Y5934" i="5" l="1"/>
  <c r="X5935" i="5"/>
  <c r="X5936" i="5" l="1"/>
  <c r="Y5935" i="5"/>
  <c r="X5937" i="5" l="1"/>
  <c r="Y5936" i="5"/>
  <c r="Y5937" i="5" l="1"/>
  <c r="X5938" i="5"/>
  <c r="X5939" i="5" l="1"/>
  <c r="Y5938" i="5"/>
  <c r="Y5939" i="5" l="1"/>
  <c r="X5940" i="5"/>
  <c r="X5941" i="5" l="1"/>
  <c r="Y5940" i="5"/>
  <c r="Y5941" i="5" l="1"/>
  <c r="X5942" i="5"/>
  <c r="X5943" i="5" l="1"/>
  <c r="Y5942" i="5"/>
  <c r="Y5943" i="5" l="1"/>
  <c r="X5944" i="5"/>
  <c r="Y5944" i="5" l="1"/>
  <c r="X5945" i="5"/>
  <c r="Y5945" i="5" l="1"/>
  <c r="X5946" i="5"/>
  <c r="Y5946" i="5" l="1"/>
  <c r="X5947" i="5"/>
  <c r="X5948" i="5" l="1"/>
  <c r="Y5947" i="5"/>
  <c r="Y5948" i="5" l="1"/>
  <c r="X5949" i="5"/>
  <c r="X5950" i="5" l="1"/>
  <c r="Y5949" i="5"/>
  <c r="Y5950" i="5" l="1"/>
  <c r="X5951" i="5"/>
  <c r="Y5951" i="5" l="1"/>
  <c r="X5952" i="5"/>
  <c r="Y5952" i="5" l="1"/>
  <c r="X5953" i="5"/>
  <c r="Y5953" i="5" l="1"/>
  <c r="X5954" i="5"/>
  <c r="Y5954" i="5" l="1"/>
  <c r="X5955" i="5"/>
  <c r="X5956" i="5" l="1"/>
  <c r="Y5955" i="5"/>
  <c r="X5957" i="5" l="1"/>
  <c r="Y5956" i="5"/>
  <c r="X5958" i="5" l="1"/>
  <c r="Y5957" i="5"/>
  <c r="Y5958" i="5" l="1"/>
  <c r="X5959" i="5"/>
  <c r="Y5959" i="5" l="1"/>
  <c r="X5960" i="5"/>
  <c r="Y5960" i="5" l="1"/>
  <c r="X5961" i="5"/>
  <c r="Y5961" i="5" l="1"/>
  <c r="X5962" i="5"/>
  <c r="X5963" i="5" l="1"/>
  <c r="Y5962" i="5"/>
  <c r="Y5963" i="5" l="1"/>
  <c r="X5964" i="5"/>
  <c r="Y5964" i="5" l="1"/>
  <c r="X5965" i="5"/>
  <c r="Y5965" i="5" l="1"/>
  <c r="X5966" i="5"/>
  <c r="Y5966" i="5" l="1"/>
  <c r="X5967" i="5"/>
  <c r="Y5967" i="5" l="1"/>
  <c r="X5968" i="5"/>
  <c r="Y5968" i="5" l="1"/>
  <c r="X5969" i="5"/>
  <c r="X5970" i="5" l="1"/>
  <c r="Y5969" i="5"/>
  <c r="X5971" i="5" l="1"/>
  <c r="Y5970" i="5"/>
  <c r="X5972" i="5" l="1"/>
  <c r="Y5971" i="5"/>
  <c r="X5973" i="5" l="1"/>
  <c r="Y5972" i="5"/>
  <c r="Y5973" i="5" l="1"/>
  <c r="X5974" i="5"/>
  <c r="Y5974" i="5" l="1"/>
  <c r="X5975" i="5"/>
  <c r="Y5975" i="5" l="1"/>
  <c r="X5976" i="5"/>
  <c r="Y5976" i="5" l="1"/>
  <c r="X5977" i="5"/>
  <c r="X5978" i="5" l="1"/>
  <c r="Y5977" i="5"/>
  <c r="X5979" i="5" l="1"/>
  <c r="Y5978" i="5"/>
  <c r="Y5979" i="5" l="1"/>
  <c r="X5980" i="5"/>
  <c r="X5981" i="5" l="1"/>
  <c r="Y5980" i="5"/>
  <c r="Y5981" i="5" l="1"/>
  <c r="X5982" i="5"/>
  <c r="X5983" i="5" l="1"/>
  <c r="Y5982" i="5"/>
  <c r="Y5983" i="5" l="1"/>
  <c r="X5984" i="5"/>
  <c r="Y5984" i="5" l="1"/>
  <c r="X5985" i="5"/>
  <c r="Y5985" i="5" l="1"/>
  <c r="X5986" i="5"/>
  <c r="X5987" i="5" l="1"/>
  <c r="Y5986" i="5"/>
  <c r="Y5987" i="5" l="1"/>
  <c r="X5988" i="5"/>
  <c r="X5989" i="5" l="1"/>
  <c r="Y5988" i="5"/>
  <c r="Y5989" i="5" l="1"/>
  <c r="X5990" i="5"/>
  <c r="Y5990" i="5" l="1"/>
  <c r="X5991" i="5"/>
  <c r="X5992" i="5" l="1"/>
  <c r="Y5991" i="5"/>
  <c r="Y5992" i="5" l="1"/>
  <c r="X5993" i="5"/>
  <c r="Y5993" i="5" l="1"/>
  <c r="X5994" i="5"/>
  <c r="Y5994" i="5" l="1"/>
  <c r="X5995" i="5"/>
  <c r="Y5995" i="5" l="1"/>
  <c r="X5996" i="5"/>
  <c r="Y5996" i="5" l="1"/>
  <c r="X5997" i="5"/>
  <c r="Y5997" i="5" l="1"/>
  <c r="X5998" i="5"/>
  <c r="Y5998" i="5" l="1"/>
  <c r="X5999" i="5"/>
  <c r="Y5999" i="5" l="1"/>
  <c r="X6000" i="5"/>
  <c r="Y6000" i="5" l="1"/>
  <c r="X6001" i="5"/>
  <c r="Y6001" i="5" l="1"/>
  <c r="X6002" i="5"/>
  <c r="Y6002" i="5" l="1"/>
  <c r="X6003" i="5"/>
  <c r="Y6003" i="5" l="1"/>
  <c r="X6004" i="5"/>
  <c r="X6005" i="5" l="1"/>
  <c r="Y6004" i="5"/>
  <c r="X6006" i="5" l="1"/>
  <c r="Y6005" i="5"/>
  <c r="Y6006" i="5" l="1"/>
  <c r="X6007" i="5"/>
  <c r="Y6007" i="5" l="1"/>
  <c r="X6008" i="5"/>
  <c r="Y6008" i="5" l="1"/>
  <c r="X6009" i="5"/>
  <c r="Y6009" i="5" l="1"/>
  <c r="X6010" i="5"/>
  <c r="Y6010" i="5" l="1"/>
  <c r="X6011" i="5"/>
  <c r="Y6011" i="5" l="1"/>
  <c r="X6012" i="5"/>
  <c r="Y6012" i="5" l="1"/>
  <c r="X6013" i="5"/>
  <c r="Y6013" i="5" l="1"/>
  <c r="X6014" i="5"/>
  <c r="Y6014" i="5" l="1"/>
  <c r="X6015" i="5"/>
  <c r="X6016" i="5" l="1"/>
  <c r="Y6015" i="5"/>
  <c r="Y6016" i="5" l="1"/>
  <c r="X6017" i="5"/>
  <c r="Y6017" i="5" l="1"/>
  <c r="X6018" i="5"/>
  <c r="Y6018" i="5" l="1"/>
  <c r="X6019" i="5"/>
  <c r="Y6019" i="5" l="1"/>
  <c r="X6020" i="5"/>
  <c r="X6021" i="5" l="1"/>
  <c r="Y6020" i="5"/>
  <c r="Y6021" i="5" l="1"/>
  <c r="X6022" i="5"/>
  <c r="Y6022" i="5" l="1"/>
  <c r="X6023" i="5"/>
  <c r="Y6023" i="5" l="1"/>
  <c r="X6024" i="5"/>
  <c r="Y6024" i="5" l="1"/>
  <c r="X6025" i="5"/>
  <c r="Y6025" i="5" l="1"/>
  <c r="X6026" i="5"/>
  <c r="Y6026" i="5" l="1"/>
  <c r="X6027" i="5"/>
  <c r="Y6027" i="5" l="1"/>
  <c r="X6028" i="5"/>
  <c r="X6029" i="5" l="1"/>
  <c r="Y6028" i="5"/>
  <c r="Y6029" i="5" l="1"/>
  <c r="X6030" i="5"/>
  <c r="Y6030" i="5" l="1"/>
  <c r="X6031" i="5"/>
  <c r="Y6031" i="5" l="1"/>
  <c r="X6032" i="5"/>
  <c r="Y6032" i="5" l="1"/>
  <c r="X6033" i="5"/>
  <c r="Y6033" i="5" l="1"/>
  <c r="X6034" i="5"/>
  <c r="X6035" i="5" l="1"/>
  <c r="Y6034" i="5"/>
  <c r="Y6035" i="5" l="1"/>
  <c r="X6036" i="5"/>
  <c r="X6037" i="5" l="1"/>
  <c r="Y6036" i="5"/>
  <c r="X6038" i="5" l="1"/>
  <c r="Y6037" i="5"/>
  <c r="X6039" i="5" l="1"/>
  <c r="Y6038" i="5"/>
  <c r="X6040" i="5" l="1"/>
  <c r="Y6039" i="5"/>
  <c r="X6041" i="5" l="1"/>
  <c r="Y6040" i="5"/>
  <c r="Y6041" i="5" l="1"/>
  <c r="X6042" i="5"/>
  <c r="Y6042" i="5" l="1"/>
  <c r="X6043" i="5"/>
  <c r="X6044" i="5" l="1"/>
  <c r="Y6043" i="5"/>
  <c r="X6045" i="5" l="1"/>
  <c r="Y6044" i="5"/>
  <c r="Y6045" i="5" l="1"/>
  <c r="X6046" i="5"/>
  <c r="Y6046" i="5" l="1"/>
  <c r="X6047" i="5"/>
  <c r="Y6047" i="5" l="1"/>
  <c r="X6048" i="5"/>
  <c r="Y6048" i="5" l="1"/>
  <c r="X6049" i="5"/>
  <c r="Y6049" i="5" l="1"/>
  <c r="X6050" i="5"/>
  <c r="Y6050" i="5" l="1"/>
  <c r="X6051" i="5"/>
  <c r="X6052" i="5" l="1"/>
  <c r="Y6051" i="5"/>
  <c r="X6053" i="5" l="1"/>
  <c r="Y6052" i="5"/>
  <c r="X6054" i="5" l="1"/>
  <c r="Y6053" i="5"/>
  <c r="Y6054" i="5" l="1"/>
  <c r="X6055" i="5"/>
  <c r="Y6055" i="5" l="1"/>
  <c r="X6056" i="5"/>
  <c r="Y6056" i="5" l="1"/>
  <c r="X6057" i="5"/>
  <c r="Y6057" i="5" l="1"/>
  <c r="X6058" i="5"/>
  <c r="Y6058" i="5" l="1"/>
  <c r="X6059" i="5"/>
  <c r="Y6059" i="5" l="1"/>
  <c r="X6060" i="5"/>
  <c r="Y6060" i="5" l="1"/>
  <c r="X6061" i="5"/>
  <c r="Y6061" i="5" l="1"/>
  <c r="X6062" i="5"/>
  <c r="X6063" i="5" l="1"/>
  <c r="Y6062" i="5"/>
  <c r="Y6063" i="5" l="1"/>
  <c r="X6064" i="5"/>
  <c r="Y6064" i="5" l="1"/>
  <c r="X6065" i="5"/>
  <c r="Y6065" i="5" l="1"/>
  <c r="X6066" i="5"/>
  <c r="X6067" i="5" l="1"/>
  <c r="Y6066" i="5"/>
  <c r="X6068" i="5" l="1"/>
  <c r="Y6067" i="5"/>
  <c r="X6069" i="5" l="1"/>
  <c r="Y6068" i="5"/>
  <c r="Y6069" i="5" l="1"/>
  <c r="X6070" i="5"/>
  <c r="Y6070" i="5" l="1"/>
  <c r="X6071" i="5"/>
  <c r="Y6071" i="5" l="1"/>
  <c r="X6072" i="5"/>
  <c r="Y6072" i="5" l="1"/>
  <c r="X6073" i="5"/>
  <c r="X6074" i="5" l="1"/>
  <c r="Y6073" i="5"/>
  <c r="Y6074" i="5" l="1"/>
  <c r="X6075" i="5"/>
  <c r="Y6075" i="5" l="1"/>
  <c r="X6076" i="5"/>
  <c r="X6077" i="5" l="1"/>
  <c r="Y6076" i="5"/>
  <c r="Y6077" i="5" l="1"/>
  <c r="X6078" i="5"/>
  <c r="X6079" i="5" l="1"/>
  <c r="Y6078" i="5"/>
  <c r="Y6079" i="5" l="1"/>
  <c r="X6080" i="5"/>
  <c r="X6081" i="5" l="1"/>
  <c r="Y6080" i="5"/>
  <c r="Y6081" i="5" l="1"/>
  <c r="X6082" i="5"/>
  <c r="Y6082" i="5" l="1"/>
  <c r="X6083" i="5"/>
  <c r="Y6083" i="5" l="1"/>
  <c r="X6084" i="5"/>
  <c r="X6085" i="5" l="1"/>
  <c r="Y6084" i="5"/>
  <c r="Y6085" i="5" l="1"/>
  <c r="X6086" i="5"/>
  <c r="Y6086" i="5" l="1"/>
  <c r="X6087" i="5"/>
  <c r="Y6087" i="5" l="1"/>
  <c r="X6088" i="5"/>
  <c r="Y6088" i="5" l="1"/>
  <c r="X6089" i="5"/>
  <c r="X6090" i="5" l="1"/>
  <c r="Y6089" i="5"/>
  <c r="X6091" i="5" l="1"/>
  <c r="Y6090" i="5"/>
  <c r="X6092" i="5" l="1"/>
  <c r="Y6091" i="5"/>
  <c r="X6093" i="5" l="1"/>
  <c r="Y6092" i="5"/>
  <c r="Y6093" i="5" l="1"/>
  <c r="X6094" i="5"/>
  <c r="Y6094" i="5" l="1"/>
  <c r="X6095" i="5"/>
  <c r="Y6095" i="5" l="1"/>
  <c r="X6096" i="5"/>
  <c r="X6097" i="5" l="1"/>
  <c r="Y6096" i="5"/>
  <c r="X6098" i="5" l="1"/>
  <c r="Y6097" i="5"/>
  <c r="X6099" i="5" l="1"/>
  <c r="Y6098" i="5"/>
  <c r="Y6099" i="5" l="1"/>
  <c r="X6100" i="5"/>
  <c r="X6101" i="5" l="1"/>
  <c r="Y6100" i="5"/>
  <c r="Y6101" i="5" l="1"/>
  <c r="X6102" i="5"/>
  <c r="X6103" i="5" l="1"/>
  <c r="Y6102" i="5"/>
  <c r="Y6103" i="5" l="1"/>
  <c r="X6104" i="5"/>
  <c r="X6105" i="5" l="1"/>
  <c r="Y6104" i="5"/>
  <c r="Y6105" i="5" l="1"/>
  <c r="X6106" i="5"/>
  <c r="Y6106" i="5" l="1"/>
  <c r="X6107" i="5"/>
  <c r="Y6107" i="5" l="1"/>
  <c r="X6108" i="5"/>
  <c r="X6109" i="5" l="1"/>
  <c r="Y6108" i="5"/>
  <c r="Y6109" i="5" l="1"/>
  <c r="X6110" i="5"/>
  <c r="Y6110" i="5" l="1"/>
  <c r="X6111" i="5"/>
  <c r="Y6111" i="5" l="1"/>
  <c r="X6112" i="5"/>
  <c r="Y6112" i="5" l="1"/>
  <c r="X6113" i="5"/>
  <c r="Y6113" i="5" l="1"/>
  <c r="X6114" i="5"/>
  <c r="Y6114" i="5" l="1"/>
  <c r="X6115" i="5"/>
  <c r="X6116" i="5" l="1"/>
  <c r="Y6115" i="5"/>
  <c r="X6117" i="5" l="1"/>
  <c r="Y6116" i="5"/>
  <c r="X6118" i="5" l="1"/>
  <c r="Y6117" i="5"/>
  <c r="Y6118" i="5" l="1"/>
  <c r="X6119" i="5"/>
  <c r="Y6119" i="5" l="1"/>
  <c r="X6120" i="5"/>
  <c r="Y6120" i="5" l="1"/>
  <c r="X6121" i="5"/>
  <c r="Y6121" i="5" l="1"/>
  <c r="X6122" i="5"/>
  <c r="Y6122" i="5" l="1"/>
  <c r="X6123" i="5"/>
  <c r="X6124" i="5" l="1"/>
  <c r="Y6123" i="5"/>
  <c r="Y6124" i="5" l="1"/>
  <c r="X6125" i="5"/>
  <c r="Y6125" i="5" l="1"/>
  <c r="X6126" i="5"/>
  <c r="Y6126" i="5" l="1"/>
  <c r="X6127" i="5"/>
  <c r="Y6127" i="5" l="1"/>
  <c r="X6128" i="5"/>
  <c r="Y6128" i="5" l="1"/>
  <c r="X6129" i="5"/>
  <c r="X6130" i="5" l="1"/>
  <c r="Y6129" i="5"/>
  <c r="X6131" i="5" l="1"/>
  <c r="Y6130" i="5"/>
  <c r="Y6131" i="5" l="1"/>
  <c r="X6132" i="5"/>
  <c r="X6133" i="5" l="1"/>
  <c r="Y6132" i="5"/>
  <c r="Y6133" i="5" l="1"/>
  <c r="X6134" i="5"/>
  <c r="Y6134" i="5" l="1"/>
  <c r="X6135" i="5"/>
  <c r="Y6135" i="5" l="1"/>
  <c r="X6136" i="5"/>
  <c r="X6137" i="5" l="1"/>
  <c r="Y6136" i="5"/>
  <c r="Y6137" i="5" l="1"/>
  <c r="X6138" i="5"/>
  <c r="Y6138" i="5" l="1"/>
  <c r="X6139" i="5"/>
  <c r="Y6139" i="5" l="1"/>
  <c r="X6140" i="5"/>
  <c r="X6141" i="5" l="1"/>
  <c r="Y6140" i="5"/>
  <c r="Y6141" i="5" l="1"/>
  <c r="X6142" i="5"/>
  <c r="Y6142" i="5" l="1"/>
  <c r="X6143" i="5"/>
  <c r="Y6143" i="5" l="1"/>
  <c r="X6144" i="5"/>
  <c r="Y6144" i="5" l="1"/>
  <c r="X6145" i="5"/>
  <c r="X6146" i="5" l="1"/>
  <c r="Y6145" i="5"/>
  <c r="X6147" i="5" l="1"/>
  <c r="Y6146" i="5"/>
  <c r="Y6147" i="5" l="1"/>
  <c r="X6148" i="5"/>
  <c r="Y6148" i="5" l="1"/>
  <c r="X6149" i="5"/>
  <c r="Y6149" i="5" l="1"/>
  <c r="X6150" i="5"/>
  <c r="X6151" i="5" l="1"/>
  <c r="Y6150" i="5"/>
  <c r="Y6151" i="5" l="1"/>
  <c r="X6152" i="5"/>
  <c r="Y6152" i="5" l="1"/>
  <c r="X6153" i="5"/>
  <c r="Y6153" i="5" l="1"/>
  <c r="X6154" i="5"/>
  <c r="Y6154" i="5" l="1"/>
  <c r="X6155" i="5"/>
  <c r="Y6155" i="5" l="1"/>
  <c r="X6156" i="5"/>
  <c r="X6157" i="5" l="1"/>
  <c r="Y6156" i="5"/>
  <c r="X6158" i="5" l="1"/>
  <c r="Y6157" i="5"/>
  <c r="X6159" i="5" l="1"/>
  <c r="Y6158" i="5"/>
  <c r="X6160" i="5" l="1"/>
  <c r="Y6159" i="5"/>
  <c r="Y6160" i="5" l="1"/>
  <c r="X6161" i="5"/>
  <c r="Y6161" i="5" l="1"/>
  <c r="X6162" i="5"/>
  <c r="Y6162" i="5" l="1"/>
  <c r="X6163" i="5"/>
  <c r="Y6163" i="5" l="1"/>
  <c r="X6164" i="5"/>
  <c r="X6165" i="5" l="1"/>
  <c r="Y6164" i="5"/>
  <c r="Y6165" i="5" l="1"/>
  <c r="X6166" i="5"/>
  <c r="Y6166" i="5" l="1"/>
  <c r="X6167" i="5"/>
  <c r="Y6167" i="5" l="1"/>
  <c r="X6168" i="5"/>
  <c r="X6169" i="5" l="1"/>
  <c r="Y6168" i="5"/>
  <c r="X6170" i="5" l="1"/>
  <c r="Y6169" i="5"/>
  <c r="Y6170" i="5" l="1"/>
  <c r="X6171" i="5"/>
  <c r="Y6171" i="5" l="1"/>
  <c r="X6172" i="5"/>
  <c r="X6173" i="5" l="1"/>
  <c r="Y6172" i="5"/>
  <c r="X6174" i="5" l="1"/>
  <c r="Y6173" i="5"/>
  <c r="X6175" i="5" l="1"/>
  <c r="Y6174" i="5"/>
  <c r="Y6175" i="5" l="1"/>
  <c r="X6176" i="5"/>
  <c r="X6177" i="5" l="1"/>
  <c r="Y6176" i="5"/>
  <c r="Y6177" i="5" l="1"/>
  <c r="X6178" i="5"/>
  <c r="X6179" i="5" l="1"/>
  <c r="Y6178" i="5"/>
  <c r="Y6179" i="5" l="1"/>
  <c r="X6180" i="5"/>
  <c r="X6181" i="5" l="1"/>
  <c r="Y6180" i="5"/>
  <c r="Y6181" i="5" l="1"/>
  <c r="X6182" i="5"/>
  <c r="X6183" i="5" l="1"/>
  <c r="Y6182" i="5"/>
  <c r="Y6183" i="5" l="1"/>
  <c r="X6184" i="5"/>
  <c r="Y6184" i="5" l="1"/>
  <c r="X6185" i="5"/>
  <c r="Y6185" i="5" l="1"/>
  <c r="X6186" i="5"/>
  <c r="Y6186" i="5" l="1"/>
  <c r="X6187" i="5"/>
  <c r="X6188" i="5" l="1"/>
  <c r="Y6187" i="5"/>
  <c r="X6189" i="5" l="1"/>
  <c r="Y6188" i="5"/>
  <c r="X6190" i="5" l="1"/>
  <c r="Y6189" i="5"/>
  <c r="Y6190" i="5" l="1"/>
  <c r="X6191" i="5"/>
  <c r="Y6191" i="5" l="1"/>
  <c r="X6192" i="5"/>
  <c r="X6193" i="5" l="1"/>
  <c r="Y6192" i="5"/>
  <c r="X6194" i="5" l="1"/>
  <c r="Y6193" i="5"/>
  <c r="X6195" i="5" l="1"/>
  <c r="Y6194" i="5"/>
  <c r="X6196" i="5" l="1"/>
  <c r="Y6195" i="5"/>
  <c r="X6197" i="5" l="1"/>
  <c r="Y6196" i="5"/>
  <c r="Y6197" i="5" l="1"/>
  <c r="X6198" i="5"/>
  <c r="X6199" i="5" l="1"/>
  <c r="Y6198" i="5"/>
  <c r="Y6199" i="5" l="1"/>
  <c r="X6200" i="5"/>
  <c r="Y6200" i="5" l="1"/>
  <c r="X6201" i="5"/>
  <c r="Y6201" i="5" l="1"/>
  <c r="X6202" i="5"/>
  <c r="Y6202" i="5" l="1"/>
  <c r="X6203" i="5"/>
  <c r="X6204" i="5" l="1"/>
  <c r="Y6203" i="5"/>
  <c r="X6205" i="5" l="1"/>
  <c r="Y6204" i="5"/>
  <c r="X6206" i="5" l="1"/>
  <c r="Y6205" i="5"/>
  <c r="Y6206" i="5" l="1"/>
  <c r="X6207" i="5"/>
  <c r="Y6207" i="5" l="1"/>
  <c r="X6208" i="5"/>
  <c r="Y6208" i="5" l="1"/>
  <c r="X6209" i="5"/>
  <c r="X6210" i="5" l="1"/>
  <c r="Y6209" i="5"/>
  <c r="Y6210" i="5" l="1"/>
  <c r="X6211" i="5"/>
  <c r="Y6211" i="5" l="1"/>
  <c r="X6212" i="5"/>
  <c r="Y6212" i="5" l="1"/>
  <c r="X6213" i="5"/>
  <c r="Y6213" i="5" l="1"/>
  <c r="X6214" i="5"/>
  <c r="Y6214" i="5" l="1"/>
  <c r="X6215" i="5"/>
  <c r="Y6215" i="5" l="1"/>
  <c r="X6216" i="5"/>
  <c r="Y6216" i="5" l="1"/>
  <c r="X6217" i="5"/>
  <c r="Y6217" i="5" l="1"/>
  <c r="X6218" i="5"/>
  <c r="Y6218" i="5" l="1"/>
  <c r="X6219" i="5"/>
  <c r="Y6219" i="5" l="1"/>
  <c r="X6220" i="5"/>
  <c r="Y6220" i="5" l="1"/>
  <c r="X6221" i="5"/>
  <c r="Y6221" i="5" l="1"/>
  <c r="X6222" i="5"/>
  <c r="Y6222" i="5" l="1"/>
  <c r="X6223" i="5"/>
  <c r="Y6223" i="5" l="1"/>
  <c r="X6224" i="5"/>
  <c r="Y6224" i="5" l="1"/>
  <c r="X6225" i="5"/>
  <c r="Y6225" i="5" l="1"/>
  <c r="X6226" i="5"/>
  <c r="Y6226" i="5" l="1"/>
  <c r="X6227" i="5"/>
  <c r="Y6227" i="5" l="1"/>
  <c r="X6228" i="5"/>
  <c r="X6229" i="5" l="1"/>
  <c r="Y6228" i="5"/>
  <c r="Y6229" i="5" l="1"/>
  <c r="X6230" i="5"/>
  <c r="X6231" i="5" l="1"/>
  <c r="Y6230" i="5"/>
  <c r="Y6231" i="5" l="1"/>
  <c r="X6232" i="5"/>
  <c r="Y6232" i="5" l="1"/>
  <c r="X6233" i="5"/>
  <c r="X6234" i="5" l="1"/>
  <c r="Y6233" i="5"/>
  <c r="Y6234" i="5" l="1"/>
  <c r="X6235" i="5"/>
  <c r="Y6235" i="5" l="1"/>
  <c r="X6236" i="5"/>
  <c r="Y6236" i="5" l="1"/>
  <c r="X6237" i="5"/>
  <c r="Y6237" i="5" l="1"/>
  <c r="X6238" i="5"/>
  <c r="Y6238" i="5" l="1"/>
  <c r="X6239" i="5"/>
  <c r="X6240" i="5" l="1"/>
  <c r="Y6239" i="5"/>
  <c r="X6241" i="5" l="1"/>
  <c r="Y6240" i="5"/>
  <c r="Y6241" i="5" l="1"/>
  <c r="X6242" i="5"/>
  <c r="X6243" i="5" l="1"/>
  <c r="Y6242" i="5"/>
  <c r="Y6243" i="5" l="1"/>
  <c r="X6244" i="5"/>
  <c r="Y6244" i="5" l="1"/>
  <c r="X6245" i="5"/>
  <c r="Y6245" i="5" l="1"/>
  <c r="X6246" i="5"/>
  <c r="Y6246" i="5" l="1"/>
  <c r="X6247" i="5"/>
  <c r="X6248" i="5" l="1"/>
  <c r="Y6247" i="5"/>
  <c r="Y6248" i="5" l="1"/>
  <c r="X6249" i="5"/>
  <c r="Y6249" i="5" l="1"/>
  <c r="X6250" i="5"/>
  <c r="Y6250" i="5" l="1"/>
  <c r="X6251" i="5"/>
  <c r="Y6251" i="5" l="1"/>
  <c r="X6252" i="5"/>
  <c r="Y6252" i="5" l="1"/>
  <c r="X6253" i="5"/>
  <c r="Y6253" i="5" l="1"/>
  <c r="X6254" i="5"/>
  <c r="Y6254" i="5" l="1"/>
  <c r="X6255" i="5"/>
  <c r="Y6255" i="5" l="1"/>
  <c r="X6256" i="5"/>
  <c r="Y6256" i="5" l="1"/>
  <c r="X6257" i="5"/>
  <c r="X6258" i="5" l="1"/>
  <c r="Y6257" i="5"/>
  <c r="X6259" i="5" l="1"/>
  <c r="Y6258" i="5"/>
  <c r="Y6259" i="5" l="1"/>
  <c r="X6260" i="5"/>
  <c r="Y6260" i="5" l="1"/>
  <c r="X6261" i="5"/>
  <c r="Y6261" i="5" l="1"/>
  <c r="X6262" i="5"/>
  <c r="X6263" i="5" l="1"/>
  <c r="Y6262" i="5"/>
  <c r="X6264" i="5" l="1"/>
  <c r="Y6263" i="5"/>
  <c r="Y6264" i="5" l="1"/>
  <c r="X6265" i="5"/>
  <c r="Y6265" i="5" l="1"/>
  <c r="X6266" i="5"/>
  <c r="Y6266" i="5" l="1"/>
  <c r="X6267" i="5"/>
  <c r="X6268" i="5" l="1"/>
  <c r="Y6267" i="5"/>
  <c r="X6269" i="5" l="1"/>
  <c r="Y6268" i="5"/>
  <c r="X6270" i="5" l="1"/>
  <c r="Y6269" i="5"/>
  <c r="Y6270" i="5" l="1"/>
  <c r="X6271" i="5"/>
  <c r="Y6271" i="5" l="1"/>
  <c r="X6272" i="5"/>
  <c r="Y6272" i="5" l="1"/>
  <c r="X6273" i="5"/>
  <c r="Y6273" i="5" l="1"/>
  <c r="X6274" i="5"/>
  <c r="Y6274" i="5" l="1"/>
  <c r="X6275" i="5"/>
  <c r="Y6275" i="5" l="1"/>
  <c r="X6276" i="5"/>
  <c r="X6277" i="5" l="1"/>
  <c r="Y6276" i="5"/>
  <c r="X6278" i="5" l="1"/>
  <c r="Y6277" i="5"/>
  <c r="Y6278" i="5" l="1"/>
  <c r="X6279" i="5"/>
  <c r="Y6279" i="5" l="1"/>
  <c r="X6280" i="5"/>
  <c r="Y6280" i="5" l="1"/>
  <c r="X6281" i="5"/>
  <c r="Y6281" i="5" l="1"/>
  <c r="X6282" i="5"/>
  <c r="Y6282" i="5" l="1"/>
  <c r="X6283" i="5"/>
  <c r="Y6283" i="5" l="1"/>
  <c r="X6284" i="5"/>
  <c r="X6285" i="5" l="1"/>
  <c r="Y6284" i="5"/>
  <c r="Y6285" i="5" l="1"/>
  <c r="X6286" i="5"/>
  <c r="Y6286" i="5" l="1"/>
  <c r="X6287" i="5"/>
  <c r="X6288" i="5" l="1"/>
  <c r="Y6287" i="5"/>
  <c r="Y6288" i="5" l="1"/>
  <c r="X6289" i="5"/>
  <c r="Y6289" i="5" l="1"/>
  <c r="X6290" i="5"/>
  <c r="Y6290" i="5" l="1"/>
  <c r="X6291" i="5"/>
  <c r="Y6291" i="5" l="1"/>
  <c r="X6292" i="5"/>
  <c r="Y6292" i="5" l="1"/>
  <c r="X6293" i="5"/>
  <c r="X6294" i="5" l="1"/>
  <c r="Y6293" i="5"/>
  <c r="Y6294" i="5" l="1"/>
  <c r="X6295" i="5"/>
  <c r="Y6295" i="5" l="1"/>
  <c r="X6296" i="5"/>
  <c r="Y6296" i="5" l="1"/>
  <c r="X6297" i="5"/>
  <c r="Y6297" i="5" l="1"/>
  <c r="X6298" i="5"/>
  <c r="Y6298" i="5" l="1"/>
  <c r="X6299" i="5"/>
  <c r="Y6299" i="5" l="1"/>
  <c r="X6300" i="5"/>
  <c r="X6301" i="5" l="1"/>
  <c r="Y6300" i="5"/>
  <c r="Y6301" i="5" l="1"/>
  <c r="X6302" i="5"/>
  <c r="Y6302" i="5" l="1"/>
  <c r="X6303" i="5"/>
  <c r="X6304" i="5" l="1"/>
  <c r="Y6303" i="5"/>
  <c r="Y6304" i="5" l="1"/>
  <c r="X6305" i="5"/>
  <c r="Y6305" i="5" l="1"/>
  <c r="X6306" i="5"/>
  <c r="X6307" i="5" l="1"/>
  <c r="Y6306" i="5"/>
  <c r="Y6307" i="5" l="1"/>
  <c r="X6308" i="5"/>
  <c r="X6309" i="5" l="1"/>
  <c r="Y6308" i="5"/>
  <c r="Y6309" i="5" l="1"/>
  <c r="X6310" i="5"/>
  <c r="Y6310" i="5" l="1"/>
  <c r="X6311" i="5"/>
  <c r="X6312" i="5" l="1"/>
  <c r="Y6311" i="5"/>
  <c r="X6313" i="5" l="1"/>
  <c r="Y6312" i="5"/>
  <c r="Y6313" i="5" l="1"/>
  <c r="X6314" i="5"/>
  <c r="Y6314" i="5" l="1"/>
  <c r="X6315" i="5"/>
  <c r="Y6315" i="5" l="1"/>
  <c r="X6316" i="5"/>
  <c r="X6317" i="5" l="1"/>
  <c r="Y6316" i="5"/>
  <c r="Y6317" i="5" l="1"/>
  <c r="X6318" i="5"/>
  <c r="X6319" i="5" l="1"/>
  <c r="Y6318" i="5"/>
  <c r="Y6319" i="5" l="1"/>
  <c r="X6320" i="5"/>
  <c r="Y6320" i="5" l="1"/>
  <c r="X6321" i="5"/>
  <c r="Y6321" i="5" l="1"/>
  <c r="X6322" i="5"/>
  <c r="X6323" i="5" l="1"/>
  <c r="Y6322" i="5"/>
  <c r="X6324" i="5" l="1"/>
  <c r="Y6323" i="5"/>
  <c r="Y6324" i="5" l="1"/>
  <c r="X6325" i="5"/>
  <c r="Y6325" i="5" l="1"/>
  <c r="X6326" i="5"/>
  <c r="Y6326" i="5" l="1"/>
  <c r="X6327" i="5"/>
  <c r="X6328" i="5" l="1"/>
  <c r="Y6327" i="5"/>
  <c r="X6329" i="5" l="1"/>
  <c r="Y6328" i="5"/>
  <c r="X6330" i="5" l="1"/>
  <c r="Y6329" i="5"/>
  <c r="Y6330" i="5" l="1"/>
  <c r="X6331" i="5"/>
  <c r="Y6331" i="5" l="1"/>
  <c r="X6332" i="5"/>
  <c r="X6333" i="5" l="1"/>
  <c r="Y6332" i="5"/>
  <c r="Y6333" i="5" l="1"/>
  <c r="X6334" i="5"/>
  <c r="X6335" i="5" l="1"/>
  <c r="Y6334" i="5"/>
  <c r="X6336" i="5" l="1"/>
  <c r="Y6335" i="5"/>
  <c r="X6337" i="5" l="1"/>
  <c r="Y6336" i="5"/>
  <c r="Y6337" i="5" l="1"/>
  <c r="X6338" i="5"/>
  <c r="Y6338" i="5" l="1"/>
  <c r="X6339" i="5"/>
  <c r="Y6339" i="5" l="1"/>
  <c r="X6340" i="5"/>
  <c r="X6341" i="5" l="1"/>
  <c r="Y6340" i="5"/>
  <c r="X6342" i="5" l="1"/>
  <c r="Y6341" i="5"/>
  <c r="Y6342" i="5" l="1"/>
  <c r="X6343" i="5"/>
  <c r="Y6343" i="5" l="1"/>
  <c r="X6344" i="5"/>
  <c r="Y6344" i="5" l="1"/>
  <c r="X6345" i="5"/>
  <c r="Y6345" i="5" l="1"/>
  <c r="X6346" i="5"/>
  <c r="Y6346" i="5" l="1"/>
  <c r="X6347" i="5"/>
  <c r="X6348" i="5" l="1"/>
  <c r="Y6347" i="5"/>
  <c r="Y6348" i="5" l="1"/>
  <c r="X6349" i="5"/>
  <c r="Y6349" i="5" l="1"/>
  <c r="X6350" i="5"/>
  <c r="Y6350" i="5" l="1"/>
  <c r="X6351" i="5"/>
  <c r="Y6351" i="5" l="1"/>
  <c r="X6352" i="5"/>
  <c r="Y6352" i="5" l="1"/>
  <c r="X6353" i="5"/>
  <c r="Y6353" i="5" l="1"/>
  <c r="X6354" i="5"/>
  <c r="X6355" i="5" l="1"/>
  <c r="Y6354" i="5"/>
  <c r="X6356" i="5" l="1"/>
  <c r="Y6355" i="5"/>
  <c r="X6357" i="5" l="1"/>
  <c r="Y6356" i="5"/>
  <c r="Y6357" i="5" l="1"/>
  <c r="X6358" i="5"/>
  <c r="Y6358" i="5" l="1"/>
  <c r="X6359" i="5"/>
  <c r="Y6359" i="5" l="1"/>
  <c r="X6360" i="5"/>
  <c r="Y6360" i="5" l="1"/>
  <c r="X6361" i="5"/>
  <c r="Y6361" i="5" l="1"/>
  <c r="X6362" i="5"/>
  <c r="Y6362" i="5" l="1"/>
  <c r="X6363" i="5"/>
  <c r="Y6363" i="5" l="1"/>
  <c r="X6364" i="5"/>
  <c r="X6365" i="5" l="1"/>
  <c r="Y6364" i="5"/>
  <c r="Y6365" i="5" l="1"/>
  <c r="X6366" i="5"/>
  <c r="Y6366" i="5" l="1"/>
  <c r="X6367" i="5"/>
  <c r="Y6367" i="5" l="1"/>
  <c r="X6368" i="5"/>
  <c r="X6369" i="5" l="1"/>
  <c r="Y6368" i="5"/>
  <c r="Y6369" i="5" l="1"/>
  <c r="X6370" i="5"/>
  <c r="X6371" i="5" l="1"/>
  <c r="Y6370" i="5"/>
  <c r="Y6371" i="5" l="1"/>
  <c r="X6372" i="5"/>
  <c r="X6373" i="5" l="1"/>
  <c r="Y6372" i="5"/>
  <c r="Y6373" i="5" l="1"/>
  <c r="X6374" i="5"/>
  <c r="X6375" i="5" l="1"/>
  <c r="Y6374" i="5"/>
  <c r="Y6375" i="5" l="1"/>
  <c r="X6376" i="5"/>
  <c r="Y6376" i="5" l="1"/>
  <c r="X6377" i="5"/>
  <c r="Y6377" i="5" l="1"/>
  <c r="X6378" i="5"/>
  <c r="Y6378" i="5" l="1"/>
  <c r="X6379" i="5"/>
  <c r="Y6379" i="5" l="1"/>
  <c r="X6380" i="5"/>
  <c r="X6381" i="5" l="1"/>
  <c r="Y6380" i="5"/>
  <c r="X6382" i="5" l="1"/>
  <c r="Y6381" i="5"/>
  <c r="Y6382" i="5" l="1"/>
  <c r="X6383" i="5"/>
  <c r="X6384" i="5" l="1"/>
  <c r="Y6383" i="5"/>
  <c r="Y6384" i="5" l="1"/>
  <c r="X6385" i="5"/>
  <c r="X6386" i="5" l="1"/>
  <c r="Y6385" i="5"/>
  <c r="Y6386" i="5" l="1"/>
  <c r="X6387" i="5"/>
  <c r="X6388" i="5" l="1"/>
  <c r="Y6387" i="5"/>
  <c r="X6389" i="5" l="1"/>
  <c r="Y6388" i="5"/>
  <c r="Y6389" i="5" l="1"/>
  <c r="X6390" i="5"/>
  <c r="Y6390" i="5" l="1"/>
  <c r="X6391" i="5"/>
  <c r="Y6391" i="5" l="1"/>
  <c r="X6392" i="5"/>
  <c r="Y6392" i="5" l="1"/>
  <c r="X6393" i="5"/>
  <c r="Y6393" i="5" l="1"/>
  <c r="X6394" i="5"/>
  <c r="Y6394" i="5" l="1"/>
  <c r="X6395" i="5"/>
  <c r="Y6395" i="5" l="1"/>
  <c r="X6396" i="5"/>
  <c r="X6397" i="5" l="1"/>
  <c r="Y6396" i="5"/>
  <c r="Y6397" i="5" l="1"/>
  <c r="X6398" i="5"/>
  <c r="Y6398" i="5" l="1"/>
  <c r="X6399" i="5"/>
  <c r="Y6399" i="5" l="1"/>
  <c r="X6400" i="5"/>
  <c r="X6401" i="5" l="1"/>
  <c r="Y6400" i="5"/>
  <c r="X6402" i="5" l="1"/>
  <c r="Y6401" i="5"/>
  <c r="Y6402" i="5" l="1"/>
  <c r="X6403" i="5"/>
  <c r="Y6403" i="5" l="1"/>
  <c r="X6404" i="5"/>
  <c r="X6405" i="5" l="1"/>
  <c r="Y6404" i="5"/>
  <c r="Y6405" i="5" l="1"/>
  <c r="X6406" i="5"/>
  <c r="Y6406" i="5" l="1"/>
  <c r="X6407" i="5"/>
  <c r="Y6407" i="5" l="1"/>
  <c r="X6408" i="5"/>
  <c r="Y6408" i="5" l="1"/>
  <c r="X6409" i="5"/>
  <c r="Y6409" i="5" l="1"/>
  <c r="X6410" i="5"/>
  <c r="Y6410" i="5" l="1"/>
  <c r="X6411" i="5"/>
  <c r="Y6411" i="5" l="1"/>
  <c r="X6412" i="5"/>
  <c r="Y6412" i="5" l="1"/>
  <c r="X6413" i="5"/>
  <c r="Y6413" i="5" l="1"/>
  <c r="X6414" i="5"/>
  <c r="Y6414" i="5" l="1"/>
  <c r="X6415" i="5"/>
  <c r="X6416" i="5" l="1"/>
  <c r="Y6415" i="5"/>
  <c r="X6417" i="5" l="1"/>
  <c r="Y6416" i="5"/>
  <c r="Y6417" i="5" l="1"/>
  <c r="X6418" i="5"/>
  <c r="Y6418" i="5" l="1"/>
  <c r="X6419" i="5"/>
  <c r="Y6419" i="5" l="1"/>
  <c r="X6420" i="5"/>
  <c r="Y6420" i="5" l="1"/>
  <c r="X6421" i="5"/>
  <c r="Y6421" i="5" l="1"/>
  <c r="X6422" i="5"/>
  <c r="X6423" i="5" l="1"/>
  <c r="Y6422" i="5"/>
  <c r="X6424" i="5" l="1"/>
  <c r="Y6423" i="5"/>
  <c r="Y6424" i="5" l="1"/>
  <c r="X6425" i="5"/>
  <c r="Y6425" i="5" l="1"/>
  <c r="X6426" i="5"/>
  <c r="X6427" i="5" l="1"/>
  <c r="Y6426" i="5"/>
  <c r="Y6427" i="5" l="1"/>
  <c r="X6428" i="5"/>
  <c r="Y6428" i="5" l="1"/>
  <c r="X6429" i="5"/>
  <c r="Y6429" i="5" l="1"/>
  <c r="X6430" i="5"/>
  <c r="Y6430" i="5" l="1"/>
  <c r="X6431" i="5"/>
  <c r="Y6431" i="5" l="1"/>
  <c r="X6432" i="5"/>
  <c r="X6433" i="5" l="1"/>
  <c r="Y6432" i="5"/>
  <c r="Y6433" i="5" l="1"/>
  <c r="X6434" i="5"/>
  <c r="X6435" i="5" l="1"/>
  <c r="Y6434" i="5"/>
  <c r="Y6435" i="5" l="1"/>
  <c r="X6436" i="5"/>
  <c r="Y6436" i="5" l="1"/>
  <c r="X6437" i="5"/>
  <c r="Y6437" i="5" l="1"/>
  <c r="X6438" i="5"/>
  <c r="Y6438" i="5" l="1"/>
  <c r="X6439" i="5"/>
  <c r="Y6439" i="5" l="1"/>
  <c r="X6440" i="5"/>
  <c r="Y6440" i="5" l="1"/>
  <c r="X6441" i="5"/>
  <c r="Y6441" i="5" l="1"/>
  <c r="X6442" i="5"/>
  <c r="X6443" i="5" l="1"/>
  <c r="Y6442" i="5"/>
  <c r="X6444" i="5" l="1"/>
  <c r="Y6443" i="5"/>
  <c r="X6445" i="5" l="1"/>
  <c r="Y6444" i="5"/>
  <c r="Y6445" i="5" l="1"/>
  <c r="X6446" i="5"/>
  <c r="Y6446" i="5" l="1"/>
  <c r="X6447" i="5"/>
  <c r="Y6447" i="5" l="1"/>
  <c r="X6448" i="5"/>
  <c r="Y6448" i="5" l="1"/>
  <c r="X6449" i="5"/>
  <c r="Y6449" i="5" l="1"/>
  <c r="X6450" i="5"/>
  <c r="X6451" i="5" l="1"/>
  <c r="Y6450" i="5"/>
  <c r="Y6451" i="5" l="1"/>
  <c r="X6452" i="5"/>
  <c r="X6453" i="5" l="1"/>
  <c r="Y6452" i="5"/>
  <c r="Y6453" i="5" l="1"/>
  <c r="X6454" i="5"/>
  <c r="X6455" i="5" l="1"/>
  <c r="Y6454" i="5"/>
  <c r="Y6455" i="5" l="1"/>
  <c r="X6456" i="5"/>
  <c r="Y6456" i="5" l="1"/>
  <c r="X6457" i="5"/>
  <c r="Y6457" i="5" l="1"/>
  <c r="X6458" i="5"/>
  <c r="X6459" i="5" l="1"/>
  <c r="Y6458" i="5"/>
  <c r="Y6459" i="5" l="1"/>
  <c r="X6460" i="5"/>
  <c r="X6461" i="5" l="1"/>
  <c r="Y6460" i="5"/>
  <c r="Y6461" i="5" l="1"/>
  <c r="X6462" i="5"/>
  <c r="Y6462" i="5" l="1"/>
  <c r="X6463" i="5"/>
  <c r="Y6463" i="5" l="1"/>
  <c r="X6464" i="5"/>
  <c r="Y6464" i="5" l="1"/>
  <c r="X6465" i="5"/>
  <c r="X6466" i="5" l="1"/>
  <c r="Y6465" i="5"/>
  <c r="X6467" i="5" l="1"/>
  <c r="Y6466" i="5"/>
  <c r="Y6467" i="5" l="1"/>
  <c r="X6468" i="5"/>
  <c r="X6469" i="5" l="1"/>
  <c r="Y6468" i="5"/>
  <c r="Y6469" i="5" l="1"/>
  <c r="X6470" i="5"/>
  <c r="Y6470" i="5" l="1"/>
  <c r="X6471" i="5"/>
  <c r="Y6471" i="5" l="1"/>
  <c r="X6472" i="5"/>
  <c r="Y6472" i="5" l="1"/>
  <c r="X6473" i="5"/>
  <c r="Y6473" i="5" l="1"/>
  <c r="X6474" i="5"/>
  <c r="Y6474" i="5" l="1"/>
  <c r="X6475" i="5"/>
  <c r="X6476" i="5" l="1"/>
  <c r="Y6475" i="5"/>
  <c r="X6477" i="5" l="1"/>
  <c r="Y6476" i="5"/>
  <c r="X6478" i="5" l="1"/>
  <c r="Y6477" i="5"/>
  <c r="Y6478" i="5" l="1"/>
  <c r="X6479" i="5"/>
  <c r="Y6479" i="5" l="1"/>
  <c r="X6480" i="5"/>
  <c r="Y6480" i="5" l="1"/>
  <c r="X6481" i="5"/>
  <c r="Y6481" i="5" l="1"/>
  <c r="X6482" i="5"/>
  <c r="Y6482" i="5" l="1"/>
  <c r="X6483" i="5"/>
  <c r="X6484" i="5" l="1"/>
  <c r="Y6483" i="5"/>
  <c r="Y6484" i="5" l="1"/>
  <c r="X6485" i="5"/>
  <c r="Y6485" i="5" l="1"/>
  <c r="X6486" i="5"/>
  <c r="Y6486" i="5" l="1"/>
  <c r="X6487" i="5"/>
  <c r="Y6487" i="5" l="1"/>
  <c r="X6488" i="5"/>
  <c r="Y6488" i="5" l="1"/>
  <c r="X6489" i="5"/>
  <c r="X6490" i="5" l="1"/>
  <c r="Y6489" i="5"/>
  <c r="X6491" i="5" l="1"/>
  <c r="Y6490" i="5"/>
  <c r="X6492" i="5" l="1"/>
  <c r="Y6491" i="5"/>
  <c r="X6493" i="5" l="1"/>
  <c r="Y6492" i="5"/>
  <c r="Y6493" i="5" l="1"/>
  <c r="X6494" i="5"/>
  <c r="Y6494" i="5" l="1"/>
  <c r="X6495" i="5"/>
  <c r="Y6495" i="5" l="1"/>
  <c r="X6496" i="5"/>
  <c r="Y6496" i="5" l="1"/>
  <c r="X6497" i="5"/>
  <c r="X6498" i="5" l="1"/>
  <c r="Y6497" i="5"/>
  <c r="Y6498" i="5" l="1"/>
  <c r="X6499" i="5"/>
  <c r="Y6499" i="5" l="1"/>
  <c r="X6500" i="5"/>
  <c r="Y6500" i="5" l="1"/>
  <c r="X6501" i="5"/>
  <c r="X6502" i="5" l="1"/>
  <c r="Y6501" i="5"/>
  <c r="Y6502" i="5" l="1"/>
  <c r="X6503" i="5"/>
  <c r="Y6503" i="5" l="1"/>
  <c r="X6504" i="5"/>
  <c r="Y6504" i="5" l="1"/>
  <c r="X6505" i="5"/>
  <c r="X6506" i="5" l="1"/>
  <c r="Y6505" i="5"/>
  <c r="X6507" i="5" l="1"/>
  <c r="Y6506" i="5"/>
  <c r="Y6507" i="5" l="1"/>
  <c r="X6508" i="5"/>
  <c r="X6509" i="5" l="1"/>
  <c r="Y6508" i="5"/>
  <c r="Y6509" i="5" l="1"/>
  <c r="X6510" i="5"/>
  <c r="X6511" i="5" l="1"/>
  <c r="Y6510" i="5"/>
  <c r="Y6511" i="5" l="1"/>
  <c r="X6512" i="5"/>
  <c r="X6513" i="5" l="1"/>
  <c r="Y6512" i="5"/>
  <c r="Y6513" i="5" l="1"/>
  <c r="X6514" i="5"/>
  <c r="X6515" i="5" l="1"/>
  <c r="Y6514" i="5"/>
  <c r="X6516" i="5" l="1"/>
  <c r="Y6515" i="5"/>
  <c r="Y6516" i="5" l="1"/>
  <c r="X6517" i="5"/>
  <c r="Y6517" i="5" l="1"/>
  <c r="X6518" i="5"/>
  <c r="Y6518" i="5" l="1"/>
  <c r="X6519" i="5"/>
  <c r="Y6519" i="5" l="1"/>
  <c r="X6520" i="5"/>
  <c r="X6521" i="5" l="1"/>
  <c r="Y6520" i="5"/>
  <c r="X6522" i="5" l="1"/>
  <c r="Y6521" i="5"/>
  <c r="X6523" i="5" l="1"/>
  <c r="Y6522" i="5"/>
  <c r="Y6523" i="5" l="1"/>
  <c r="X6524" i="5"/>
  <c r="Y6524" i="5" l="1"/>
  <c r="X6525" i="5"/>
  <c r="Y6525" i="5" l="1"/>
  <c r="X6526" i="5"/>
  <c r="Y6526" i="5" l="1"/>
  <c r="X6527" i="5"/>
  <c r="Y6527" i="5" l="1"/>
  <c r="X6528" i="5"/>
  <c r="Y6528" i="5" l="1"/>
  <c r="X6529" i="5"/>
  <c r="X6530" i="5" l="1"/>
  <c r="Y6529" i="5"/>
  <c r="Y6530" i="5" l="1"/>
  <c r="X6531" i="5"/>
  <c r="Y6531" i="5" l="1"/>
  <c r="X6532" i="5"/>
  <c r="X6533" i="5" l="1"/>
  <c r="Y6532" i="5"/>
  <c r="Y6533" i="5" l="1"/>
  <c r="X6534" i="5"/>
  <c r="Y6534" i="5" l="1"/>
  <c r="X6535" i="5"/>
  <c r="Y6535" i="5" l="1"/>
  <c r="X6536" i="5"/>
  <c r="Y6536" i="5" l="1"/>
  <c r="X6537" i="5"/>
  <c r="Y6537" i="5" l="1"/>
  <c r="X6538" i="5"/>
  <c r="Y6538" i="5" l="1"/>
  <c r="X6539" i="5"/>
  <c r="Y6539" i="5" l="1"/>
  <c r="X6540" i="5"/>
  <c r="X6541" i="5" l="1"/>
  <c r="Y6540" i="5"/>
  <c r="X6542" i="5" l="1"/>
  <c r="Y6541" i="5"/>
  <c r="Y6542" i="5" l="1"/>
  <c r="X6543" i="5"/>
  <c r="Y6543" i="5" l="1"/>
  <c r="X6544" i="5"/>
  <c r="X6545" i="5" l="1"/>
  <c r="Y6544" i="5"/>
  <c r="Y6545" i="5" l="1"/>
  <c r="X6546" i="5"/>
  <c r="Y6546" i="5" l="1"/>
  <c r="X6547" i="5"/>
  <c r="Y6547" i="5" l="1"/>
  <c r="X6548" i="5"/>
  <c r="X6549" i="5" l="1"/>
  <c r="Y6548" i="5"/>
  <c r="Y6549" i="5" l="1"/>
  <c r="X6550" i="5"/>
  <c r="Y6550" i="5" l="1"/>
  <c r="X6551" i="5"/>
  <c r="Y6551" i="5" l="1"/>
  <c r="X6552" i="5"/>
  <c r="Y6552" i="5" l="1"/>
  <c r="X6553" i="5"/>
  <c r="Y6553" i="5" l="1"/>
  <c r="X6554" i="5"/>
  <c r="X6555" i="5" l="1"/>
  <c r="Y6554" i="5"/>
  <c r="X6556" i="5" l="1"/>
  <c r="Y6555" i="5"/>
  <c r="X6557" i="5" l="1"/>
  <c r="Y6556" i="5"/>
  <c r="Y6557" i="5" l="1"/>
  <c r="X6558" i="5"/>
  <c r="X6559" i="5" l="1"/>
  <c r="Y6558" i="5"/>
  <c r="Y6559" i="5" l="1"/>
  <c r="X6560" i="5"/>
  <c r="X6561" i="5" l="1"/>
  <c r="Y6560" i="5"/>
  <c r="Y6561" i="5" l="1"/>
  <c r="X6562" i="5"/>
  <c r="X6563" i="5" l="1"/>
  <c r="Y6562" i="5"/>
  <c r="Y6563" i="5" l="1"/>
  <c r="X6564" i="5"/>
  <c r="X6565" i="5" l="1"/>
  <c r="Y6564" i="5"/>
  <c r="Y6565" i="5" l="1"/>
  <c r="X6566" i="5"/>
  <c r="Y6566" i="5" l="1"/>
  <c r="X6567" i="5"/>
  <c r="Y6567" i="5" l="1"/>
  <c r="X6568" i="5"/>
  <c r="Y6568" i="5" l="1"/>
  <c r="X6569" i="5"/>
  <c r="X6570" i="5" l="1"/>
  <c r="Y6569" i="5"/>
  <c r="X6571" i="5" l="1"/>
  <c r="Y6570" i="5"/>
  <c r="Y6571" i="5" l="1"/>
  <c r="X6572" i="5"/>
  <c r="X6573" i="5" l="1"/>
  <c r="Y6572" i="5"/>
  <c r="Y6573" i="5" l="1"/>
  <c r="X6574" i="5"/>
  <c r="Y6574" i="5" l="1"/>
  <c r="X6575" i="5"/>
  <c r="Y6575" i="5" l="1"/>
  <c r="X6576" i="5"/>
  <c r="X6577" i="5" l="1"/>
  <c r="Y6576" i="5"/>
  <c r="Y6577" i="5" l="1"/>
  <c r="X6578" i="5"/>
  <c r="Y6578" i="5" l="1"/>
  <c r="X6579" i="5"/>
  <c r="Y6579" i="5" l="1"/>
  <c r="X6580" i="5"/>
  <c r="Y6580" i="5" l="1"/>
  <c r="X6581" i="5"/>
  <c r="X6582" i="5" l="1"/>
  <c r="Y6581" i="5"/>
  <c r="Y6582" i="5" l="1"/>
  <c r="X6583" i="5"/>
  <c r="Y6583" i="5" l="1"/>
  <c r="X6584" i="5"/>
  <c r="Y6584" i="5" l="1"/>
  <c r="X6585" i="5"/>
  <c r="X6586" i="5" l="1"/>
  <c r="Y6585" i="5"/>
  <c r="X6587" i="5" l="1"/>
  <c r="Y6586" i="5"/>
  <c r="X6588" i="5" l="1"/>
  <c r="Y6587" i="5"/>
  <c r="X6589" i="5" l="1"/>
  <c r="Y6588" i="5"/>
  <c r="Y6589" i="5" l="1"/>
  <c r="X6590" i="5"/>
  <c r="Y6590" i="5" l="1"/>
  <c r="X6591" i="5"/>
  <c r="Y6591" i="5" l="1"/>
  <c r="X6592" i="5"/>
  <c r="X6593" i="5" l="1"/>
  <c r="Y6592" i="5"/>
  <c r="X6594" i="5" l="1"/>
  <c r="Y6593" i="5"/>
  <c r="Y6594" i="5" l="1"/>
  <c r="X6595" i="5"/>
  <c r="Y6595" i="5" l="1"/>
  <c r="X6596" i="5"/>
  <c r="X6597" i="5" l="1"/>
  <c r="Y6596" i="5"/>
  <c r="Y6597" i="5" l="1"/>
  <c r="X6598" i="5"/>
  <c r="Y6598" i="5" l="1"/>
  <c r="X6599" i="5"/>
  <c r="Y6599" i="5" l="1"/>
  <c r="X6600" i="5"/>
  <c r="Y6600" i="5" l="1"/>
  <c r="X6601" i="5"/>
  <c r="X6602" i="5" l="1"/>
  <c r="Y6601" i="5"/>
  <c r="X6603" i="5" l="1"/>
  <c r="Y6602" i="5"/>
  <c r="Y6603" i="5" l="1"/>
  <c r="X6604" i="5"/>
  <c r="X6605" i="5" l="1"/>
  <c r="Y6604" i="5"/>
  <c r="Y6605" i="5" l="1"/>
  <c r="X6606" i="5"/>
  <c r="Y6606" i="5" l="1"/>
  <c r="X6607" i="5"/>
  <c r="Y6607" i="5" l="1"/>
  <c r="X6608" i="5"/>
  <c r="Y6608" i="5" l="1"/>
  <c r="X6609" i="5"/>
  <c r="Y6609" i="5" l="1"/>
  <c r="X6610" i="5"/>
  <c r="X6611" i="5" l="1"/>
  <c r="Y6610" i="5"/>
  <c r="X6612" i="5" l="1"/>
  <c r="Y6611" i="5"/>
  <c r="Y6612" i="5" l="1"/>
  <c r="X6613" i="5"/>
  <c r="Y6613" i="5" l="1"/>
  <c r="X6614" i="5"/>
  <c r="Y6614" i="5" l="1"/>
  <c r="X6615" i="5"/>
  <c r="Y6615" i="5" l="1"/>
  <c r="X6616" i="5"/>
  <c r="Y6616" i="5" l="1"/>
  <c r="X6617" i="5"/>
  <c r="X6618" i="5" l="1"/>
  <c r="Y6617" i="5"/>
  <c r="X6619" i="5" l="1"/>
  <c r="Y6618" i="5"/>
  <c r="Y6619" i="5" l="1"/>
  <c r="X6620" i="5"/>
  <c r="X6621" i="5" l="1"/>
  <c r="Y6620" i="5"/>
  <c r="Y6621" i="5" l="1"/>
  <c r="X6622" i="5"/>
  <c r="X6623" i="5" l="1"/>
  <c r="Y6622" i="5"/>
  <c r="Y6623" i="5" l="1"/>
  <c r="X6624" i="5"/>
  <c r="X6625" i="5" l="1"/>
  <c r="Y6624" i="5"/>
  <c r="Y6625" i="5" l="1"/>
  <c r="X6626" i="5"/>
  <c r="Y6626" i="5" l="1"/>
  <c r="X6627" i="5"/>
  <c r="Y6627" i="5" l="1"/>
  <c r="X6628" i="5"/>
  <c r="Y6628" i="5" l="1"/>
  <c r="X6629" i="5"/>
  <c r="X6630" i="5" l="1"/>
  <c r="Y6629" i="5"/>
  <c r="Y6630" i="5" l="1"/>
  <c r="X6631" i="5"/>
  <c r="Y6631" i="5" l="1"/>
  <c r="X6632" i="5"/>
  <c r="Y6632" i="5" l="1"/>
  <c r="X6633" i="5"/>
  <c r="Y6633" i="5" l="1"/>
  <c r="X6634" i="5"/>
  <c r="Y6634" i="5" l="1"/>
  <c r="X6635" i="5"/>
  <c r="X6636" i="5" l="1"/>
  <c r="Y6635" i="5"/>
  <c r="X6637" i="5" l="1"/>
  <c r="Y6636" i="5"/>
  <c r="Y6637" i="5" l="1"/>
  <c r="X6638" i="5"/>
  <c r="Y6638" i="5" l="1"/>
  <c r="X6639" i="5"/>
  <c r="Y6639" i="5" l="1"/>
  <c r="X6640" i="5"/>
  <c r="Y6640" i="5" l="1"/>
  <c r="X6641" i="5"/>
  <c r="Y6641" i="5" l="1"/>
  <c r="X6642" i="5"/>
  <c r="Y6642" i="5" l="1"/>
  <c r="X6643" i="5"/>
  <c r="Y6643" i="5" l="1"/>
  <c r="X6644" i="5"/>
  <c r="X6645" i="5" l="1"/>
  <c r="Y6644" i="5"/>
  <c r="Y6645" i="5" l="1"/>
  <c r="X6646" i="5"/>
  <c r="X6647" i="5" l="1"/>
  <c r="Y6646" i="5"/>
  <c r="Y6647" i="5" l="1"/>
  <c r="X6648" i="5"/>
  <c r="Y6648" i="5" l="1"/>
  <c r="X6649" i="5"/>
  <c r="X6650" i="5" l="1"/>
  <c r="Y6649" i="5"/>
  <c r="Y6650" i="5" l="1"/>
  <c r="X6651" i="5"/>
  <c r="Y6651" i="5" l="1"/>
  <c r="X6652" i="5"/>
  <c r="Y6652" i="5" l="1"/>
  <c r="X6653" i="5"/>
  <c r="Y6653" i="5" l="1"/>
  <c r="X6654" i="5"/>
  <c r="Y6654" i="5" l="1"/>
  <c r="X6655" i="5"/>
  <c r="Y6655" i="5" l="1"/>
  <c r="X6656" i="5"/>
  <c r="Y6656" i="5" l="1"/>
  <c r="X6657" i="5"/>
  <c r="Y6657" i="5" l="1"/>
  <c r="X6658" i="5"/>
  <c r="Y6658" i="5" l="1"/>
  <c r="X6659" i="5"/>
  <c r="Y6659" i="5" l="1"/>
  <c r="X6660" i="5"/>
  <c r="X6661" i="5" l="1"/>
  <c r="Y6660" i="5"/>
  <c r="Y6661" i="5" l="1"/>
  <c r="X6662" i="5"/>
  <c r="Y6662" i="5" l="1"/>
  <c r="X6663" i="5"/>
  <c r="Y6663" i="5" l="1"/>
  <c r="X6664" i="5"/>
  <c r="Y6664" i="5" l="1"/>
  <c r="X6665" i="5"/>
  <c r="Y6665" i="5" l="1"/>
  <c r="X6666" i="5"/>
  <c r="Y6666" i="5" l="1"/>
  <c r="X6667" i="5"/>
  <c r="X6668" i="5" l="1"/>
  <c r="Y6667" i="5"/>
  <c r="X6669" i="5" l="1"/>
  <c r="Y6668" i="5"/>
  <c r="Y6669" i="5" l="1"/>
  <c r="X6670" i="5"/>
  <c r="Y6670" i="5" l="1"/>
  <c r="X6671" i="5"/>
  <c r="X6672" i="5" l="1"/>
  <c r="Y6671" i="5"/>
  <c r="Y6672" i="5" l="1"/>
  <c r="X6673" i="5"/>
  <c r="Y6673" i="5" l="1"/>
  <c r="X6674" i="5"/>
  <c r="Y6674" i="5" l="1"/>
  <c r="X6675" i="5"/>
  <c r="Y6675" i="5" l="1"/>
  <c r="X6676" i="5"/>
  <c r="Y6676" i="5" l="1"/>
  <c r="X6677" i="5"/>
  <c r="Y6677" i="5" l="1"/>
  <c r="X6678" i="5"/>
  <c r="X6679" i="5" l="1"/>
  <c r="Y6678" i="5"/>
  <c r="Y6679" i="5" l="1"/>
  <c r="X6680" i="5"/>
  <c r="X6681" i="5" l="1"/>
  <c r="Y6680" i="5"/>
  <c r="Y6681" i="5" l="1"/>
  <c r="X6682" i="5"/>
  <c r="Y6682" i="5" l="1"/>
  <c r="X6683" i="5"/>
  <c r="Y6683" i="5" l="1"/>
  <c r="X6684" i="5"/>
  <c r="X6685" i="5" l="1"/>
  <c r="Y6684" i="5"/>
  <c r="X6686" i="5" l="1"/>
  <c r="Y6685" i="5"/>
  <c r="X6687" i="5" l="1"/>
  <c r="Y6686" i="5"/>
  <c r="Y6687" i="5" l="1"/>
  <c r="X6688" i="5"/>
  <c r="X6689" i="5" l="1"/>
  <c r="Y6688" i="5"/>
  <c r="Y6689" i="5" l="1"/>
  <c r="X6690" i="5"/>
  <c r="Y6690" i="5" l="1"/>
  <c r="X6691" i="5"/>
  <c r="Y6691" i="5" l="1"/>
  <c r="X6692" i="5"/>
  <c r="X6693" i="5" l="1"/>
  <c r="Y6692" i="5"/>
  <c r="X6694" i="5" l="1"/>
  <c r="Y6693" i="5"/>
  <c r="X6695" i="5" l="1"/>
  <c r="Y6694" i="5"/>
  <c r="Y6695" i="5" l="1"/>
  <c r="X6696" i="5"/>
  <c r="Y6696" i="5" l="1"/>
  <c r="X6697" i="5"/>
  <c r="Y6697" i="5" l="1"/>
  <c r="X6698" i="5"/>
  <c r="Y6698" i="5" l="1"/>
  <c r="X6699" i="5"/>
  <c r="X6700" i="5" l="1"/>
  <c r="Y6699" i="5"/>
  <c r="X6701" i="5" l="1"/>
  <c r="Y6700" i="5"/>
  <c r="Y6701" i="5" l="1"/>
  <c r="X6702" i="5"/>
  <c r="Y6702" i="5" l="1"/>
  <c r="X6703" i="5"/>
  <c r="Y6703" i="5" l="1"/>
  <c r="X6704" i="5"/>
  <c r="X6705" i="5" l="1"/>
  <c r="Y6704" i="5"/>
  <c r="Y6705" i="5" l="1"/>
  <c r="X6706" i="5"/>
  <c r="Y6706" i="5" l="1"/>
  <c r="X6707" i="5"/>
  <c r="Y6707" i="5" l="1"/>
  <c r="X6708" i="5"/>
  <c r="X6709" i="5" l="1"/>
  <c r="Y6708" i="5"/>
  <c r="X6710" i="5" l="1"/>
  <c r="Y6709" i="5"/>
  <c r="Y6710" i="5" l="1"/>
  <c r="X6711" i="5"/>
  <c r="Y6711" i="5" l="1"/>
  <c r="X6712" i="5"/>
  <c r="X6713" i="5" l="1"/>
  <c r="Y6712" i="5"/>
  <c r="X6714" i="5" l="1"/>
  <c r="Y6713" i="5"/>
  <c r="Y6714" i="5" l="1"/>
  <c r="X6715" i="5"/>
  <c r="Y6715" i="5" l="1"/>
  <c r="X6716" i="5"/>
  <c r="X6717" i="5" l="1"/>
  <c r="Y6716" i="5"/>
  <c r="Y6717" i="5" l="1"/>
  <c r="X6718" i="5"/>
  <c r="Y6718" i="5" l="1"/>
  <c r="X6719" i="5"/>
  <c r="Y6719" i="5" l="1"/>
  <c r="X6720" i="5"/>
  <c r="Y6720" i="5" l="1"/>
  <c r="X6721" i="5"/>
  <c r="Y6721" i="5" l="1"/>
  <c r="X6722" i="5"/>
  <c r="Y6722" i="5" l="1"/>
  <c r="X6723" i="5"/>
  <c r="X6724" i="5" l="1"/>
  <c r="Y6723" i="5"/>
  <c r="Y6724" i="5" l="1"/>
  <c r="X6725" i="5"/>
  <c r="X6726" i="5" l="1"/>
  <c r="Y6725" i="5"/>
  <c r="Y6726" i="5" l="1"/>
  <c r="X6727" i="5"/>
  <c r="X6728" i="5" l="1"/>
  <c r="Y6727" i="5"/>
  <c r="Y6728" i="5" l="1"/>
  <c r="X6729" i="5"/>
  <c r="Y6729" i="5" l="1"/>
  <c r="X6730" i="5"/>
  <c r="Y6730" i="5" l="1"/>
  <c r="X6731" i="5"/>
  <c r="X6732" i="5" l="1"/>
  <c r="Y6731" i="5"/>
  <c r="X6733" i="5" l="1"/>
  <c r="Y6732" i="5"/>
  <c r="Y6733" i="5" l="1"/>
  <c r="X6734" i="5"/>
  <c r="Y6734" i="5" l="1"/>
  <c r="X6735" i="5"/>
  <c r="Y6735" i="5" l="1"/>
  <c r="X6736" i="5"/>
  <c r="Y6736" i="5" l="1"/>
  <c r="X6737" i="5"/>
  <c r="Y6737" i="5" l="1"/>
  <c r="X6738" i="5"/>
  <c r="X6739" i="5" l="1"/>
  <c r="Y6738" i="5"/>
  <c r="X6740" i="5" l="1"/>
  <c r="Y6739" i="5"/>
  <c r="X6741" i="5" l="1"/>
  <c r="Y6740" i="5"/>
  <c r="Y6741" i="5" l="1"/>
  <c r="X6742" i="5"/>
  <c r="Y6742" i="5" l="1"/>
  <c r="X6743" i="5"/>
  <c r="Y6743" i="5" l="1"/>
  <c r="X6744" i="5"/>
  <c r="Y6744" i="5" l="1"/>
  <c r="X6745" i="5"/>
  <c r="Y6745" i="5" l="1"/>
  <c r="X6746" i="5"/>
  <c r="Y6746" i="5" l="1"/>
  <c r="X6747" i="5"/>
  <c r="Y6747" i="5" l="1"/>
  <c r="X6748" i="5"/>
  <c r="X6749" i="5" l="1"/>
  <c r="Y6748" i="5"/>
  <c r="Y6749" i="5" l="1"/>
  <c r="X6750" i="5"/>
  <c r="Y6750" i="5" l="1"/>
  <c r="X6751" i="5"/>
  <c r="Y6751" i="5" l="1"/>
  <c r="X6752" i="5"/>
  <c r="Y6752" i="5" l="1"/>
  <c r="X6753" i="5"/>
  <c r="Y6753" i="5" l="1"/>
  <c r="X6754" i="5"/>
  <c r="X6755" i="5" l="1"/>
  <c r="Y6754" i="5"/>
  <c r="Y6755" i="5" l="1"/>
  <c r="X6756" i="5"/>
  <c r="Y6756" i="5" l="1"/>
  <c r="X6757" i="5"/>
  <c r="Y6757" i="5" l="1"/>
  <c r="X6758" i="5"/>
  <c r="Y6758" i="5" l="1"/>
  <c r="X6759" i="5"/>
  <c r="X6760" i="5" l="1"/>
  <c r="Y6759" i="5"/>
  <c r="Y6760" i="5" l="1"/>
  <c r="X6761" i="5"/>
  <c r="Y6761" i="5" l="1"/>
  <c r="X6762" i="5"/>
  <c r="Y6762" i="5" l="1"/>
  <c r="X6763" i="5"/>
  <c r="X6764" i="5" l="1"/>
  <c r="Y6763" i="5"/>
  <c r="X6765" i="5" l="1"/>
  <c r="Y6764" i="5"/>
  <c r="X6766" i="5" l="1"/>
  <c r="Y6765" i="5"/>
  <c r="X6767" i="5" l="1"/>
  <c r="Y6766" i="5"/>
  <c r="Y6767" i="5" l="1"/>
  <c r="X6768" i="5"/>
  <c r="Y6768" i="5" l="1"/>
  <c r="X6769" i="5"/>
  <c r="Y6769" i="5" l="1"/>
  <c r="X6770" i="5"/>
  <c r="Y6770" i="5" l="1"/>
  <c r="X6771" i="5"/>
  <c r="Y6771" i="5" l="1"/>
  <c r="X6772" i="5"/>
  <c r="X6773" i="5" l="1"/>
  <c r="Y6772" i="5"/>
  <c r="Y6773" i="5" l="1"/>
  <c r="X6774" i="5"/>
  <c r="Y6774" i="5" l="1"/>
  <c r="X6775" i="5"/>
  <c r="Y6775" i="5" l="1"/>
  <c r="X6776" i="5"/>
  <c r="Y6776" i="5" l="1"/>
  <c r="X6777" i="5"/>
  <c r="Y6777" i="5" l="1"/>
  <c r="X6778" i="5"/>
  <c r="Y6778" i="5" l="1"/>
  <c r="X6779" i="5"/>
  <c r="X6780" i="5" l="1"/>
  <c r="Y6779" i="5"/>
  <c r="X6781" i="5" l="1"/>
  <c r="Y6780" i="5"/>
  <c r="Y6781" i="5" l="1"/>
  <c r="X6782" i="5"/>
  <c r="Y6782" i="5" l="1"/>
  <c r="X6783" i="5"/>
  <c r="Y6783" i="5" l="1"/>
  <c r="X6784" i="5"/>
  <c r="Y6784" i="5" l="1"/>
  <c r="X6785" i="5"/>
  <c r="Y6785" i="5" l="1"/>
  <c r="X6786" i="5"/>
  <c r="X6787" i="5" l="1"/>
  <c r="Y6786" i="5"/>
  <c r="Y6787" i="5" l="1"/>
  <c r="X6788" i="5"/>
  <c r="X6789" i="5" l="1"/>
  <c r="Y6788" i="5"/>
  <c r="Y6789" i="5" l="1"/>
  <c r="X6790" i="5"/>
  <c r="X6791" i="5" l="1"/>
  <c r="Y6790" i="5"/>
  <c r="X6792" i="5" l="1"/>
  <c r="Y6791" i="5"/>
  <c r="X6793" i="5" l="1"/>
  <c r="Y6792" i="5"/>
  <c r="Y6793" i="5" l="1"/>
  <c r="X6794" i="5"/>
  <c r="Y6794" i="5" l="1"/>
  <c r="X6795" i="5"/>
  <c r="Y6795" i="5" l="1"/>
  <c r="X6796" i="5"/>
  <c r="X6797" i="5" l="1"/>
  <c r="Y6796" i="5"/>
  <c r="Y6797" i="5" l="1"/>
  <c r="X6798" i="5"/>
  <c r="Y6798" i="5" l="1"/>
  <c r="X6799" i="5"/>
  <c r="Y6799" i="5" l="1"/>
  <c r="X6800" i="5"/>
  <c r="Y6800" i="5" l="1"/>
  <c r="X6801" i="5"/>
  <c r="Y6801" i="5" l="1"/>
  <c r="X6802" i="5"/>
  <c r="X6803" i="5" l="1"/>
  <c r="Y6802" i="5"/>
  <c r="X6804" i="5" l="1"/>
  <c r="Y6803" i="5"/>
  <c r="X6805" i="5" l="1"/>
  <c r="Y6804" i="5"/>
  <c r="X6806" i="5" l="1"/>
  <c r="Y6805" i="5"/>
  <c r="Y6806" i="5" l="1"/>
  <c r="X6807" i="5"/>
  <c r="Y6807" i="5" l="1"/>
  <c r="X6808" i="5"/>
  <c r="Y6808" i="5" l="1"/>
  <c r="X6809" i="5"/>
  <c r="Y6809" i="5" l="1"/>
  <c r="X6810" i="5"/>
  <c r="Y6810" i="5" l="1"/>
  <c r="X6811" i="5"/>
  <c r="Y6811" i="5" l="1"/>
  <c r="X6812" i="5"/>
  <c r="Y6812" i="5" l="1"/>
  <c r="X6813" i="5"/>
  <c r="X6814" i="5" l="1"/>
  <c r="Y6813" i="5"/>
  <c r="X6815" i="5" l="1"/>
  <c r="Y6814" i="5"/>
  <c r="Y6815" i="5" l="1"/>
  <c r="X6816" i="5"/>
  <c r="X6817" i="5" l="1"/>
  <c r="Y6816" i="5"/>
  <c r="Y6817" i="5" l="1"/>
  <c r="X6818" i="5"/>
  <c r="Y6818" i="5" l="1"/>
  <c r="X6819" i="5"/>
  <c r="Y6819" i="5" l="1"/>
  <c r="X6820" i="5"/>
  <c r="X6821" i="5" l="1"/>
  <c r="Y6820" i="5"/>
  <c r="X6822" i="5" l="1"/>
  <c r="Y6821" i="5"/>
  <c r="Y6822" i="5" l="1"/>
  <c r="X6823" i="5"/>
  <c r="Y6823" i="5" l="1"/>
  <c r="X6824" i="5"/>
  <c r="Y6824" i="5" l="1"/>
  <c r="X6825" i="5"/>
  <c r="X6826" i="5" l="1"/>
  <c r="Y6825" i="5"/>
  <c r="X6827" i="5" l="1"/>
  <c r="Y6826" i="5"/>
  <c r="Y6827" i="5" l="1"/>
  <c r="X6828" i="5"/>
  <c r="X6829" i="5" l="1"/>
  <c r="Y6828" i="5"/>
  <c r="Y6829" i="5" l="1"/>
  <c r="X6830" i="5"/>
  <c r="X6831" i="5" l="1"/>
  <c r="Y6830" i="5"/>
  <c r="Y6831" i="5" l="1"/>
  <c r="X6832" i="5"/>
  <c r="Y6832" i="5" l="1"/>
  <c r="X6833" i="5"/>
  <c r="Y6833" i="5" l="1"/>
  <c r="X6834" i="5"/>
  <c r="Y6834" i="5" l="1"/>
  <c r="X6835" i="5"/>
  <c r="X6836" i="5" l="1"/>
  <c r="Y6835" i="5"/>
  <c r="X6837" i="5" l="1"/>
  <c r="Y6836" i="5"/>
  <c r="Y6837" i="5" l="1"/>
  <c r="X6838" i="5"/>
  <c r="Y6838" i="5" l="1"/>
  <c r="X6839" i="5"/>
  <c r="Y6839" i="5" l="1"/>
  <c r="X6840" i="5"/>
  <c r="Y6840" i="5" l="1"/>
  <c r="X6841" i="5"/>
  <c r="Y6841" i="5" l="1"/>
  <c r="X6842" i="5"/>
  <c r="Y6842" i="5" l="1"/>
  <c r="X6843" i="5"/>
  <c r="X6844" i="5" l="1"/>
  <c r="Y6843" i="5"/>
  <c r="X6845" i="5" l="1"/>
  <c r="Y6844" i="5"/>
  <c r="Y6845" i="5" l="1"/>
  <c r="X6846" i="5"/>
  <c r="Y6846" i="5" l="1"/>
  <c r="X6847" i="5"/>
  <c r="Y6847" i="5" l="1"/>
  <c r="X6848" i="5"/>
  <c r="Y6848" i="5" l="1"/>
  <c r="X6849" i="5"/>
  <c r="Y6849" i="5" l="1"/>
  <c r="X6850" i="5"/>
  <c r="X6851" i="5" l="1"/>
  <c r="Y6850" i="5"/>
  <c r="Y6851" i="5" l="1"/>
  <c r="X6852" i="5"/>
  <c r="X6853" i="5" l="1"/>
  <c r="Y6852" i="5"/>
  <c r="X6854" i="5" l="1"/>
  <c r="Y6853" i="5"/>
  <c r="Y6854" i="5" l="1"/>
  <c r="X6855" i="5"/>
  <c r="Y6855" i="5" l="1"/>
  <c r="X6856" i="5"/>
  <c r="Y6856" i="5" l="1"/>
  <c r="X6857" i="5"/>
  <c r="Y6857" i="5" l="1"/>
  <c r="X6858" i="5"/>
  <c r="Y6858" i="5" l="1"/>
  <c r="X6859" i="5"/>
  <c r="Y6859" i="5" l="1"/>
  <c r="X6860" i="5"/>
  <c r="X6861" i="5" l="1"/>
  <c r="Y6860" i="5"/>
  <c r="Y6861" i="5" l="1"/>
  <c r="X6862" i="5"/>
  <c r="Y6862" i="5" l="1"/>
  <c r="X6863" i="5"/>
  <c r="Y6863" i="5" l="1"/>
  <c r="X6864" i="5"/>
  <c r="Y6864" i="5" l="1"/>
  <c r="X6865" i="5"/>
  <c r="X6866" i="5" l="1"/>
  <c r="Y6865" i="5"/>
  <c r="Y6866" i="5" l="1"/>
  <c r="X6867" i="5"/>
  <c r="Y6867" i="5" l="1"/>
  <c r="X6868" i="5"/>
  <c r="Y6868" i="5" l="1"/>
  <c r="X6869" i="5"/>
  <c r="Y6869" i="5" l="1"/>
  <c r="X6870" i="5"/>
  <c r="Y6870" i="5" l="1"/>
  <c r="X6871" i="5"/>
  <c r="Y6871" i="5" l="1"/>
  <c r="X6872" i="5"/>
  <c r="Y6872" i="5" l="1"/>
  <c r="X6873" i="5"/>
  <c r="X6874" i="5" l="1"/>
  <c r="Y6873" i="5"/>
  <c r="X6875" i="5" l="1"/>
  <c r="Y6874" i="5"/>
  <c r="Y6875" i="5" l="1"/>
  <c r="X6876" i="5"/>
  <c r="Y6876" i="5" l="1"/>
  <c r="X6877" i="5"/>
  <c r="Y6877" i="5" l="1"/>
  <c r="X6878" i="5"/>
  <c r="X6879" i="5" l="1"/>
  <c r="Y6878" i="5"/>
  <c r="Y6879" i="5" l="1"/>
  <c r="X6880" i="5"/>
  <c r="Y6880" i="5" l="1"/>
  <c r="X6881" i="5"/>
  <c r="Y6881" i="5" l="1"/>
  <c r="X6882" i="5"/>
  <c r="Y6882" i="5" l="1"/>
  <c r="X6883" i="5"/>
  <c r="X6884" i="5" l="1"/>
  <c r="Y6883" i="5"/>
  <c r="Y6884" i="5" l="1"/>
  <c r="X6885" i="5"/>
  <c r="Y6885" i="5" l="1"/>
  <c r="X6886" i="5"/>
  <c r="Y6886" i="5" l="1"/>
  <c r="X6887" i="5"/>
  <c r="Y6887" i="5" l="1"/>
  <c r="X6888" i="5"/>
  <c r="Y6888" i="5" l="1"/>
  <c r="X6889" i="5"/>
  <c r="Y6889" i="5" l="1"/>
  <c r="X6890" i="5"/>
  <c r="Y6890" i="5" l="1"/>
  <c r="X6891" i="5"/>
  <c r="Y6891" i="5" l="1"/>
  <c r="X6892" i="5"/>
  <c r="Y6892" i="5" l="1"/>
  <c r="X6893" i="5"/>
  <c r="X6894" i="5" l="1"/>
  <c r="Y6893" i="5"/>
  <c r="Y6894" i="5" l="1"/>
  <c r="X6895" i="5"/>
  <c r="Y6895" i="5" l="1"/>
  <c r="X6896" i="5"/>
  <c r="Y6896" i="5" l="1"/>
  <c r="X6897" i="5"/>
  <c r="Y6897" i="5" l="1"/>
  <c r="X6898" i="5"/>
  <c r="X6899" i="5" l="1"/>
  <c r="Y6898" i="5"/>
  <c r="X6900" i="5" l="1"/>
  <c r="Y6899" i="5"/>
  <c r="Y6900" i="5" l="1"/>
  <c r="X6901" i="5"/>
  <c r="Y6901" i="5" l="1"/>
  <c r="X6902" i="5"/>
  <c r="Y6902" i="5" l="1"/>
  <c r="X6903" i="5"/>
  <c r="X6904" i="5" l="1"/>
  <c r="Y6903" i="5"/>
  <c r="Y6904" i="5" l="1"/>
  <c r="X6905" i="5"/>
  <c r="Y6905" i="5" l="1"/>
  <c r="X6906" i="5"/>
  <c r="X6907" i="5" l="1"/>
  <c r="Y6906" i="5"/>
  <c r="X6908" i="5" l="1"/>
  <c r="Y6907" i="5"/>
  <c r="Y6908" i="5" l="1"/>
  <c r="X6909" i="5"/>
  <c r="X6910" i="5" l="1"/>
  <c r="Y6909" i="5"/>
  <c r="Y6910" i="5" l="1"/>
  <c r="X6911" i="5"/>
  <c r="X6912" i="5" l="1"/>
  <c r="Y6911" i="5"/>
  <c r="Y6912" i="5" l="1"/>
  <c r="X6913" i="5"/>
  <c r="Y6913" i="5" l="1"/>
  <c r="X6914" i="5"/>
  <c r="X6915" i="5" l="1"/>
  <c r="Y6914" i="5"/>
  <c r="Y6915" i="5" l="1"/>
  <c r="X6916" i="5"/>
  <c r="Y6916" i="5" l="1"/>
  <c r="X6917" i="5"/>
  <c r="Y6917" i="5" l="1"/>
  <c r="X6918" i="5"/>
  <c r="Y6918" i="5" l="1"/>
  <c r="X6919" i="5"/>
  <c r="X6920" i="5" l="1"/>
  <c r="Y6919" i="5"/>
  <c r="Y6920" i="5" l="1"/>
  <c r="X6921" i="5"/>
  <c r="Y6921" i="5" l="1"/>
  <c r="X6922" i="5"/>
  <c r="X6923" i="5" l="1"/>
  <c r="Y6922" i="5"/>
  <c r="X6924" i="5" l="1"/>
  <c r="Y6923" i="5"/>
  <c r="Y6924" i="5" l="1"/>
  <c r="X6925" i="5"/>
  <c r="Y6925" i="5" l="1"/>
  <c r="X6926" i="5"/>
  <c r="Y6926" i="5" l="1"/>
  <c r="X6927" i="5"/>
  <c r="Y6927" i="5" l="1"/>
  <c r="X6928" i="5"/>
  <c r="Y6928" i="5" l="1"/>
  <c r="X6929" i="5"/>
  <c r="Y6929" i="5" l="1"/>
  <c r="X6930" i="5"/>
  <c r="Y6930" i="5" l="1"/>
  <c r="X6931" i="5"/>
  <c r="X6932" i="5" l="1"/>
  <c r="Y6931" i="5"/>
  <c r="Y6932" i="5" l="1"/>
  <c r="X6933" i="5"/>
  <c r="Y6933" i="5" l="1"/>
  <c r="X6934" i="5"/>
  <c r="Y6934" i="5" l="1"/>
  <c r="X6935" i="5"/>
  <c r="Y6935" i="5" l="1"/>
  <c r="X6936" i="5"/>
  <c r="X6937" i="5" l="1"/>
  <c r="Y6936" i="5"/>
  <c r="X6938" i="5" l="1"/>
  <c r="Y6937" i="5"/>
  <c r="X6939" i="5" l="1"/>
  <c r="Y6938" i="5"/>
  <c r="X6940" i="5" l="1"/>
  <c r="Y6939" i="5"/>
  <c r="X6941" i="5" l="1"/>
  <c r="Y6940" i="5"/>
  <c r="X6942" i="5" l="1"/>
  <c r="Y6941" i="5"/>
  <c r="Y6942" i="5" l="1"/>
  <c r="X6943" i="5"/>
  <c r="Y6943" i="5" l="1"/>
  <c r="X6944" i="5"/>
  <c r="X6945" i="5" l="1"/>
  <c r="Y6944" i="5"/>
  <c r="Y6945" i="5" l="1"/>
  <c r="X6946" i="5"/>
  <c r="X6947" i="5" l="1"/>
  <c r="Y6946" i="5"/>
  <c r="Y6947" i="5" l="1"/>
  <c r="X6948" i="5"/>
  <c r="Y6948" i="5" l="1"/>
  <c r="X6949" i="5"/>
  <c r="Y6949" i="5" l="1"/>
  <c r="X6950" i="5"/>
  <c r="X6951" i="5" l="1"/>
  <c r="Y6950" i="5"/>
  <c r="Y6951" i="5" l="1"/>
  <c r="X6952" i="5"/>
  <c r="Y6952" i="5" l="1"/>
  <c r="X6953" i="5"/>
  <c r="X6954" i="5" l="1"/>
  <c r="Y6953" i="5"/>
  <c r="X6955" i="5" l="1"/>
  <c r="Y6954" i="5"/>
  <c r="X6956" i="5" l="1"/>
  <c r="Y6955" i="5"/>
  <c r="Y6956" i="5" l="1"/>
  <c r="X6957" i="5"/>
  <c r="Y6957" i="5" l="1"/>
  <c r="X6958" i="5"/>
  <c r="X6959" i="5" l="1"/>
  <c r="Y6958" i="5"/>
  <c r="Y6959" i="5" l="1"/>
  <c r="X6960" i="5"/>
  <c r="Y6960" i="5" l="1"/>
  <c r="X6961" i="5"/>
  <c r="X6962" i="5" l="1"/>
  <c r="Y6961" i="5"/>
  <c r="X6963" i="5" l="1"/>
  <c r="Y6962" i="5"/>
  <c r="X6964" i="5" l="1"/>
  <c r="Y6963" i="5"/>
  <c r="Y6964" i="5" l="1"/>
  <c r="X6965" i="5"/>
  <c r="X6966" i="5" l="1"/>
  <c r="Y6965" i="5"/>
  <c r="Y6966" i="5" l="1"/>
  <c r="X6967" i="5"/>
  <c r="Y6967" i="5" l="1"/>
  <c r="X6968" i="5"/>
  <c r="X6969" i="5" l="1"/>
  <c r="Y6968" i="5"/>
  <c r="Y6969" i="5" l="1"/>
  <c r="X6970" i="5"/>
  <c r="X6971" i="5" l="1"/>
  <c r="Y6970" i="5"/>
  <c r="X6972" i="5" l="1"/>
  <c r="Y6971" i="5"/>
  <c r="Y6972" i="5" l="1"/>
  <c r="X6973" i="5"/>
  <c r="Y6973" i="5" l="1"/>
  <c r="X6974" i="5"/>
  <c r="X6975" i="5" l="1"/>
  <c r="Y6974" i="5"/>
  <c r="Y6975" i="5" l="1"/>
  <c r="X6976" i="5"/>
  <c r="Y6976" i="5" l="1"/>
  <c r="X6977" i="5"/>
  <c r="Y6977" i="5" l="1"/>
  <c r="X6978" i="5"/>
  <c r="Y6978" i="5" l="1"/>
  <c r="X6979" i="5"/>
  <c r="Y6979" i="5" l="1"/>
  <c r="X6980" i="5"/>
  <c r="Y6980" i="5" l="1"/>
  <c r="X6981" i="5"/>
  <c r="X6982" i="5" l="1"/>
  <c r="Y6981" i="5"/>
  <c r="Y6982" i="5" l="1"/>
  <c r="X6983" i="5"/>
  <c r="Y6983" i="5" l="1"/>
  <c r="X6984" i="5"/>
  <c r="Y6984" i="5" l="1"/>
  <c r="X6985" i="5"/>
  <c r="X6986" i="5" l="1"/>
  <c r="Y6985" i="5"/>
  <c r="X6987" i="5" l="1"/>
  <c r="Y6986" i="5"/>
  <c r="Y6987" i="5" l="1"/>
  <c r="X6988" i="5"/>
  <c r="Y6988" i="5" l="1"/>
  <c r="X6989" i="5"/>
  <c r="X6990" i="5" l="1"/>
  <c r="Y6989" i="5"/>
  <c r="X6991" i="5" l="1"/>
  <c r="Y6990" i="5"/>
  <c r="Y6991" i="5" l="1"/>
  <c r="X6992" i="5"/>
  <c r="Y6992" i="5" l="1"/>
  <c r="X6993" i="5"/>
  <c r="Y6993" i="5" l="1"/>
  <c r="X6994" i="5"/>
  <c r="Y6994" i="5" l="1"/>
  <c r="X6995" i="5"/>
  <c r="X6996" i="5" l="1"/>
  <c r="Y6995" i="5"/>
  <c r="Y6996" i="5" l="1"/>
  <c r="X6997" i="5"/>
  <c r="Y6997" i="5" l="1"/>
  <c r="X6998" i="5"/>
  <c r="X6999" i="5" l="1"/>
  <c r="Y6998" i="5"/>
  <c r="X7000" i="5" l="1"/>
  <c r="Y6999" i="5"/>
  <c r="X7001" i="5" l="1"/>
  <c r="Y7000" i="5"/>
  <c r="Y7001" i="5" l="1"/>
  <c r="X7002" i="5"/>
  <c r="X7003" i="5" l="1"/>
  <c r="Y7002" i="5"/>
  <c r="X7004" i="5" l="1"/>
  <c r="Y7003" i="5"/>
  <c r="X7005" i="5" l="1"/>
  <c r="Y7004" i="5"/>
  <c r="Y7005" i="5" l="1"/>
  <c r="X7006" i="5"/>
  <c r="Y7006" i="5" l="1"/>
  <c r="X7007" i="5"/>
  <c r="Y7007" i="5" l="1"/>
  <c r="X7008" i="5"/>
  <c r="X7009" i="5" l="1"/>
  <c r="Y7008" i="5"/>
  <c r="X7010" i="5" l="1"/>
  <c r="Y7009" i="5"/>
  <c r="X7011" i="5" l="1"/>
  <c r="Y7010" i="5"/>
  <c r="X7012" i="5" l="1"/>
  <c r="Y7011" i="5"/>
  <c r="Y7012" i="5" l="1"/>
  <c r="X7013" i="5"/>
  <c r="Y7013" i="5" l="1"/>
  <c r="X7014" i="5"/>
  <c r="Y7014" i="5" l="1"/>
  <c r="X7015" i="5"/>
  <c r="Y7015" i="5" l="1"/>
  <c r="X7016" i="5"/>
  <c r="X7017" i="5" l="1"/>
  <c r="Y7016" i="5"/>
  <c r="Y7017" i="5" l="1"/>
  <c r="X7018" i="5"/>
  <c r="Y7018" i="5" l="1"/>
  <c r="X7019" i="5"/>
  <c r="X7020" i="5" l="1"/>
  <c r="Y7019" i="5"/>
  <c r="X7021" i="5" l="1"/>
  <c r="Y7020" i="5"/>
  <c r="X7022" i="5" l="1"/>
  <c r="Y7021" i="5"/>
  <c r="Y7022" i="5" l="1"/>
  <c r="X7023" i="5"/>
  <c r="Y7023" i="5" l="1"/>
  <c r="X7024" i="5"/>
  <c r="Y7024" i="5" l="1"/>
  <c r="X7025" i="5"/>
  <c r="Y7025" i="5" l="1"/>
  <c r="X7026" i="5"/>
  <c r="Y7026" i="5" l="1"/>
  <c r="X7027" i="5"/>
  <c r="Y7027" i="5" l="1"/>
  <c r="X7028" i="5"/>
  <c r="Y7028" i="5" l="1"/>
  <c r="X7029" i="5"/>
  <c r="Y7029" i="5" l="1"/>
  <c r="X7030" i="5"/>
  <c r="X7031" i="5" l="1"/>
  <c r="Y7030" i="5"/>
  <c r="X7032" i="5" l="1"/>
  <c r="Y7031" i="5"/>
  <c r="Y7032" i="5" l="1"/>
  <c r="X7033" i="5"/>
  <c r="Y7033" i="5" l="1"/>
  <c r="X7034" i="5"/>
  <c r="X7035" i="5" l="1"/>
  <c r="Y7034" i="5"/>
  <c r="X7036" i="5" l="1"/>
  <c r="Y7035" i="5"/>
  <c r="Y7036" i="5" l="1"/>
  <c r="X7037" i="5"/>
  <c r="Y7037" i="5" l="1"/>
  <c r="X7038" i="5"/>
  <c r="Y7038" i="5" l="1"/>
  <c r="X7039" i="5"/>
  <c r="Y7039" i="5" l="1"/>
  <c r="X7040" i="5"/>
  <c r="Y7040" i="5" l="1"/>
  <c r="X7041" i="5"/>
  <c r="Y7041" i="5" l="1"/>
  <c r="X7042" i="5"/>
  <c r="X7043" i="5" l="1"/>
  <c r="Y7042" i="5"/>
  <c r="X7044" i="5" l="1"/>
  <c r="Y7043" i="5"/>
  <c r="X7045" i="5" l="1"/>
  <c r="Y7044" i="5"/>
  <c r="Y7045" i="5" l="1"/>
  <c r="X7046" i="5"/>
  <c r="Y7046" i="5" l="1"/>
  <c r="X7047" i="5"/>
  <c r="Y7047" i="5" l="1"/>
  <c r="X7048" i="5"/>
  <c r="Y7048" i="5" l="1"/>
  <c r="X7049" i="5"/>
  <c r="X7050" i="5" l="1"/>
  <c r="Y7049" i="5"/>
  <c r="X7051" i="5" l="1"/>
  <c r="Y7050" i="5"/>
  <c r="Y7051" i="5" l="1"/>
  <c r="X7052" i="5"/>
  <c r="Y7052" i="5" l="1"/>
  <c r="X7053" i="5"/>
  <c r="Y7053" i="5" l="1"/>
  <c r="X7054" i="5"/>
  <c r="Y7054" i="5" l="1"/>
  <c r="X7055" i="5"/>
  <c r="Y7055" i="5" l="1"/>
  <c r="X7056" i="5"/>
  <c r="Y7056" i="5" l="1"/>
  <c r="X7057" i="5"/>
  <c r="X7058" i="5" l="1"/>
  <c r="Y7057" i="5"/>
  <c r="Y7058" i="5" l="1"/>
  <c r="X7059" i="5"/>
  <c r="X7060" i="5" l="1"/>
  <c r="Y7059" i="5"/>
  <c r="Y7060" i="5" l="1"/>
  <c r="X7061" i="5"/>
  <c r="Y7061" i="5" l="1"/>
  <c r="X7062" i="5"/>
  <c r="Y7062" i="5" l="1"/>
  <c r="X7063" i="5"/>
  <c r="X7064" i="5" l="1"/>
  <c r="Y7063" i="5"/>
  <c r="Y7064" i="5" l="1"/>
  <c r="X7065" i="5"/>
  <c r="Y7065" i="5" l="1"/>
  <c r="X7066" i="5"/>
  <c r="X7067" i="5" l="1"/>
  <c r="Y7066" i="5"/>
  <c r="Y7067" i="5" l="1"/>
  <c r="X7068" i="5"/>
  <c r="X7069" i="5" l="1"/>
  <c r="Y7068" i="5"/>
  <c r="Y7069" i="5" l="1"/>
  <c r="X7070" i="5"/>
  <c r="Y7070" i="5" l="1"/>
  <c r="X7071" i="5"/>
  <c r="Y7071" i="5" l="1"/>
  <c r="X7072" i="5"/>
  <c r="Y7072" i="5" l="1"/>
  <c r="X7073" i="5"/>
  <c r="X7074" i="5" l="1"/>
  <c r="Y7073" i="5"/>
  <c r="X7075" i="5" l="1"/>
  <c r="Y7074" i="5"/>
  <c r="X7076" i="5" l="1"/>
  <c r="Y7075" i="5"/>
  <c r="Y7076" i="5" l="1"/>
  <c r="X7077" i="5"/>
  <c r="Y7077" i="5" l="1"/>
  <c r="X7078" i="5"/>
  <c r="Y7078" i="5" l="1"/>
  <c r="X7079" i="5"/>
  <c r="Y7079" i="5" l="1"/>
  <c r="X7080" i="5"/>
  <c r="Y7080" i="5" l="1"/>
  <c r="X7081" i="5"/>
  <c r="X7082" i="5" l="1"/>
  <c r="Y7081" i="5"/>
  <c r="Y7082" i="5" l="1"/>
  <c r="X7083" i="5"/>
  <c r="X7084" i="5" l="1"/>
  <c r="Y7083" i="5"/>
  <c r="Y7084" i="5" l="1"/>
  <c r="X7085" i="5"/>
  <c r="Y7085" i="5" l="1"/>
  <c r="X7086" i="5"/>
  <c r="X7087" i="5" l="1"/>
  <c r="Y7086" i="5"/>
  <c r="X7088" i="5" l="1"/>
  <c r="Y7087" i="5"/>
  <c r="X7089" i="5" l="1"/>
  <c r="Y7088" i="5"/>
  <c r="Y7089" i="5" l="1"/>
  <c r="X7090" i="5"/>
  <c r="X7091" i="5" l="1"/>
  <c r="Y7090" i="5"/>
  <c r="X7092" i="5" l="1"/>
  <c r="Y7091" i="5"/>
  <c r="Y7092" i="5" l="1"/>
  <c r="X7093" i="5"/>
  <c r="X7094" i="5" l="1"/>
  <c r="Y7093" i="5"/>
  <c r="Y7094" i="5" l="1"/>
  <c r="X7095" i="5"/>
  <c r="Y7095" i="5" l="1"/>
  <c r="X7096" i="5"/>
  <c r="Y7096" i="5" l="1"/>
  <c r="X7097" i="5"/>
  <c r="Y7097" i="5" l="1"/>
  <c r="X7098" i="5"/>
  <c r="X7099" i="5" l="1"/>
  <c r="Y7098" i="5"/>
  <c r="X7100" i="5" l="1"/>
  <c r="Y7099" i="5"/>
  <c r="Y7100" i="5" l="1"/>
  <c r="X7101" i="5"/>
  <c r="Y7101" i="5" l="1"/>
  <c r="X7102" i="5"/>
  <c r="X7103" i="5" l="1"/>
  <c r="Y7102" i="5"/>
  <c r="X7104" i="5" l="1"/>
  <c r="Y7103" i="5"/>
  <c r="X7105" i="5" l="1"/>
  <c r="Y7104" i="5"/>
  <c r="Y7105" i="5" l="1"/>
  <c r="X7106" i="5"/>
  <c r="Y7106" i="5" l="1"/>
  <c r="X7107" i="5"/>
  <c r="X7108" i="5" l="1"/>
  <c r="Y7107" i="5"/>
  <c r="Y7108" i="5" l="1"/>
  <c r="X7109" i="5"/>
  <c r="Y7109" i="5" l="1"/>
  <c r="X7110" i="5"/>
  <c r="X7111" i="5" l="1"/>
  <c r="Y7110" i="5"/>
  <c r="X7112" i="5" l="1"/>
  <c r="Y7111" i="5"/>
  <c r="Y7112" i="5" l="1"/>
  <c r="X7113" i="5"/>
  <c r="Y7113" i="5" l="1"/>
  <c r="X7114" i="5"/>
  <c r="Y7114" i="5" l="1"/>
  <c r="X7115" i="5"/>
  <c r="X7116" i="5" l="1"/>
  <c r="Y7115" i="5"/>
  <c r="Y7116" i="5" l="1"/>
  <c r="X7117" i="5"/>
  <c r="Y7117" i="5" l="1"/>
  <c r="X7118" i="5"/>
  <c r="X7119" i="5" l="1"/>
  <c r="Y7118" i="5"/>
  <c r="Y7119" i="5" l="1"/>
  <c r="X7120" i="5"/>
  <c r="X7121" i="5" l="1"/>
  <c r="Y7120" i="5"/>
  <c r="X7122" i="5" l="1"/>
  <c r="Y7121" i="5"/>
  <c r="X7123" i="5" l="1"/>
  <c r="Y7122" i="5"/>
  <c r="X7124" i="5" l="1"/>
  <c r="Y7123" i="5"/>
  <c r="X7125" i="5" l="1"/>
  <c r="Y7124" i="5"/>
  <c r="Y7125" i="5" l="1"/>
  <c r="X7126" i="5"/>
  <c r="X7127" i="5" l="1"/>
  <c r="Y7126" i="5"/>
  <c r="Y7127" i="5" l="1"/>
  <c r="X7128" i="5"/>
  <c r="Y7128" i="5" l="1"/>
  <c r="X7129" i="5"/>
  <c r="Y7129" i="5" l="1"/>
  <c r="X7130" i="5"/>
  <c r="X7131" i="5" l="1"/>
  <c r="Y7130" i="5"/>
  <c r="X7132" i="5" l="1"/>
  <c r="Y7131" i="5"/>
  <c r="X7133" i="5" l="1"/>
  <c r="Y7132" i="5"/>
  <c r="Y7133" i="5" l="1"/>
  <c r="X7134" i="5"/>
  <c r="X7135" i="5" l="1"/>
  <c r="Y7134" i="5"/>
  <c r="Y7135" i="5" l="1"/>
  <c r="X7136" i="5"/>
  <c r="Y7136" i="5" l="1"/>
  <c r="X7137" i="5"/>
  <c r="Y7137" i="5" l="1"/>
  <c r="X7138" i="5"/>
  <c r="X7139" i="5" l="1"/>
  <c r="Y7138" i="5"/>
  <c r="X7140" i="5" l="1"/>
  <c r="Y7139" i="5"/>
  <c r="Y7140" i="5" l="1"/>
  <c r="X7141" i="5"/>
  <c r="Y7141" i="5" l="1"/>
  <c r="X7142" i="5"/>
  <c r="Y7142" i="5" l="1"/>
  <c r="X7143" i="5"/>
  <c r="Y7143" i="5" l="1"/>
  <c r="X7144" i="5"/>
  <c r="X7145" i="5" l="1"/>
  <c r="Y7144" i="5"/>
  <c r="Y7145" i="5" l="1"/>
  <c r="X7146" i="5"/>
  <c r="X7147" i="5" l="1"/>
  <c r="Y7146" i="5"/>
  <c r="X7148" i="5" l="1"/>
  <c r="Y7147" i="5"/>
  <c r="X7149" i="5" l="1"/>
  <c r="Y7148" i="5"/>
  <c r="Y7149" i="5" l="1"/>
  <c r="X7150" i="5"/>
  <c r="Y7150" i="5" l="1"/>
  <c r="X7151" i="5"/>
  <c r="Y7151" i="5" l="1"/>
  <c r="X7152" i="5"/>
  <c r="X7153" i="5" l="1"/>
  <c r="Y7152" i="5"/>
  <c r="Y7153" i="5" l="1"/>
  <c r="X7154" i="5"/>
  <c r="Y7154" i="5" l="1"/>
  <c r="X7155" i="5"/>
  <c r="X7156" i="5" l="1"/>
  <c r="Y7155" i="5"/>
  <c r="Y7156" i="5" l="1"/>
  <c r="X7157" i="5"/>
  <c r="X7158" i="5" l="1"/>
  <c r="Y7157" i="5"/>
  <c r="Y7158" i="5" l="1"/>
  <c r="X7159" i="5"/>
  <c r="X7160" i="5" l="1"/>
  <c r="Y7159" i="5"/>
  <c r="Y7160" i="5" l="1"/>
  <c r="X7161" i="5"/>
  <c r="Y7161" i="5" l="1"/>
  <c r="X7162" i="5"/>
  <c r="X7163" i="5" l="1"/>
  <c r="Y7162" i="5"/>
  <c r="X7164" i="5" l="1"/>
  <c r="Y7163" i="5"/>
  <c r="X7165" i="5" l="1"/>
  <c r="Y7164" i="5"/>
  <c r="Y7165" i="5" l="1"/>
  <c r="X7166" i="5"/>
  <c r="X7167" i="5" l="1"/>
  <c r="Y7166" i="5"/>
  <c r="Y7167" i="5" l="1"/>
  <c r="X7168" i="5"/>
  <c r="Y7168" i="5" l="1"/>
  <c r="X7169" i="5"/>
  <c r="Y7169" i="5" l="1"/>
  <c r="X7170" i="5"/>
  <c r="X7171" i="5" l="1"/>
  <c r="Y7170" i="5"/>
  <c r="Y7171" i="5" l="1"/>
  <c r="X7172" i="5"/>
  <c r="Y7172" i="5" l="1"/>
  <c r="X7173" i="5"/>
  <c r="Y7173" i="5" l="1"/>
  <c r="X7174" i="5"/>
  <c r="X7175" i="5" l="1"/>
  <c r="Y7174" i="5"/>
  <c r="Y7175" i="5" l="1"/>
  <c r="X7176" i="5"/>
  <c r="Y7176" i="5" l="1"/>
  <c r="X7177" i="5"/>
  <c r="Y7177" i="5" l="1"/>
  <c r="X7178" i="5"/>
  <c r="X7179" i="5" l="1"/>
  <c r="Y7178" i="5"/>
  <c r="Y7179" i="5" l="1"/>
  <c r="X7180" i="5"/>
  <c r="Y7180" i="5" l="1"/>
  <c r="X7181" i="5"/>
  <c r="Y7181" i="5" l="1"/>
  <c r="X7182" i="5"/>
  <c r="Y7182" i="5" l="1"/>
  <c r="X7183" i="5"/>
  <c r="X7184" i="5" l="1"/>
  <c r="Y7183" i="5"/>
  <c r="Y7184" i="5" l="1"/>
  <c r="X7185" i="5"/>
  <c r="X7186" i="5" l="1"/>
  <c r="Y7185" i="5"/>
  <c r="X7187" i="5" l="1"/>
  <c r="Y7186" i="5"/>
  <c r="Y7187" i="5" l="1"/>
  <c r="X7188" i="5"/>
  <c r="Y7188" i="5" l="1"/>
  <c r="X7189" i="5"/>
  <c r="Y7189" i="5" l="1"/>
  <c r="X7190" i="5"/>
  <c r="Y7190" i="5" l="1"/>
  <c r="X7191" i="5"/>
  <c r="X7192" i="5" l="1"/>
  <c r="Y7191" i="5"/>
  <c r="Y7192" i="5" l="1"/>
  <c r="X7193" i="5"/>
  <c r="Y7193" i="5" l="1"/>
  <c r="X7194" i="5"/>
  <c r="X7195" i="5" l="1"/>
  <c r="Y7194" i="5"/>
  <c r="Y7195" i="5" l="1"/>
  <c r="X7196" i="5"/>
  <c r="Y7196" i="5" l="1"/>
  <c r="X7197" i="5"/>
  <c r="Y7197" i="5" l="1"/>
  <c r="X7198" i="5"/>
  <c r="X7199" i="5" l="1"/>
  <c r="Y7198" i="5"/>
  <c r="X7200" i="5" l="1"/>
  <c r="Y7199" i="5"/>
  <c r="Y7200" i="5" l="1"/>
  <c r="X7201" i="5"/>
  <c r="Y7201" i="5" l="1"/>
  <c r="X7202" i="5"/>
  <c r="X7203" i="5" l="1"/>
  <c r="Y7202" i="5"/>
  <c r="X7204" i="5" l="1"/>
  <c r="Y7203" i="5"/>
  <c r="Y7204" i="5" l="1"/>
  <c r="X7205" i="5"/>
  <c r="Y7205" i="5" l="1"/>
  <c r="X7206" i="5"/>
  <c r="Y7206" i="5" l="1"/>
  <c r="X7207" i="5"/>
  <c r="Y7207" i="5" l="1"/>
  <c r="X7208" i="5"/>
  <c r="X7209" i="5" l="1"/>
  <c r="Y7208" i="5"/>
  <c r="Y7209" i="5" l="1"/>
  <c r="X7210" i="5"/>
  <c r="X7211" i="5" l="1"/>
  <c r="Y7210" i="5"/>
  <c r="Y7211" i="5" l="1"/>
  <c r="X7212" i="5"/>
  <c r="Y7212" i="5" l="1"/>
  <c r="X7213" i="5"/>
  <c r="Y7213" i="5" l="1"/>
  <c r="X7214" i="5"/>
  <c r="X7215" i="5" l="1"/>
  <c r="Y7214" i="5"/>
  <c r="Y7215" i="5" l="1"/>
  <c r="X7216" i="5"/>
  <c r="Y7216" i="5" l="1"/>
  <c r="X7217" i="5"/>
  <c r="Y7217" i="5" l="1"/>
  <c r="X7218" i="5"/>
  <c r="Y7218" i="5" l="1"/>
  <c r="X7219" i="5"/>
  <c r="X7220" i="5" l="1"/>
  <c r="Y7219" i="5"/>
  <c r="X7221" i="5" l="1"/>
  <c r="Y7220" i="5"/>
  <c r="X7222" i="5" l="1"/>
  <c r="Y7221" i="5"/>
  <c r="Y7222" i="5" l="1"/>
  <c r="X7223" i="5"/>
  <c r="Y7223" i="5" l="1"/>
  <c r="X7224" i="5"/>
  <c r="Y7224" i="5" l="1"/>
  <c r="X7225" i="5"/>
  <c r="X7226" i="5" l="1"/>
  <c r="Y7225" i="5"/>
  <c r="X7227" i="5" l="1"/>
  <c r="Y7226" i="5"/>
  <c r="X7228" i="5" l="1"/>
  <c r="Y7227" i="5"/>
  <c r="Y7228" i="5" l="1"/>
  <c r="X7229" i="5"/>
  <c r="Y7229" i="5" l="1"/>
  <c r="X7230" i="5"/>
  <c r="Y7230" i="5" l="1"/>
  <c r="X7231" i="5"/>
  <c r="Y7231" i="5" l="1"/>
  <c r="X7232" i="5"/>
  <c r="X7233" i="5" l="1"/>
  <c r="Y7232" i="5"/>
  <c r="X7234" i="5" l="1"/>
  <c r="Y7233" i="5"/>
  <c r="Y7234" i="5" l="1"/>
  <c r="X7235" i="5"/>
  <c r="Y7235" i="5" l="1"/>
  <c r="X7236" i="5"/>
  <c r="Y7236" i="5" l="1"/>
  <c r="X7237" i="5"/>
  <c r="Y7237" i="5" l="1"/>
  <c r="X7238" i="5"/>
  <c r="Y7238" i="5" l="1"/>
  <c r="X7239" i="5"/>
  <c r="Y7239" i="5" l="1"/>
  <c r="X7240" i="5"/>
  <c r="X7241" i="5" l="1"/>
  <c r="Y7240" i="5"/>
  <c r="Y7241" i="5" l="1"/>
  <c r="X7242" i="5"/>
  <c r="X7243" i="5" l="1"/>
  <c r="Y7242" i="5"/>
  <c r="X7244" i="5" l="1"/>
  <c r="Y7243" i="5"/>
  <c r="Y7244" i="5" l="1"/>
  <c r="X7245" i="5"/>
  <c r="Y7245" i="5" l="1"/>
  <c r="X7246" i="5"/>
  <c r="Y7246" i="5" l="1"/>
  <c r="X7247" i="5"/>
  <c r="Y7247" i="5" l="1"/>
  <c r="X7248" i="5"/>
  <c r="Y7248" i="5" l="1"/>
  <c r="X7249" i="5"/>
  <c r="X7250" i="5" l="1"/>
  <c r="Y7249" i="5"/>
  <c r="X7251" i="5" l="1"/>
  <c r="Y7250" i="5"/>
  <c r="Y7251" i="5" l="1"/>
  <c r="X7252" i="5"/>
  <c r="Y7252" i="5" l="1"/>
  <c r="X7253" i="5"/>
  <c r="Y7253" i="5" l="1"/>
  <c r="X7254" i="5"/>
  <c r="X7255" i="5" l="1"/>
  <c r="Y7254" i="5"/>
  <c r="Y7255" i="5" l="1"/>
  <c r="X7256" i="5"/>
  <c r="Y7256" i="5" l="1"/>
  <c r="X7257" i="5"/>
  <c r="Y7257" i="5" l="1"/>
  <c r="X7258" i="5"/>
  <c r="Y7258" i="5" l="1"/>
  <c r="X7259" i="5"/>
  <c r="X7260" i="5" l="1"/>
  <c r="Y7259" i="5"/>
  <c r="Y7260" i="5" l="1"/>
  <c r="X7261" i="5"/>
  <c r="X7262" i="5" l="1"/>
  <c r="Y7261" i="5"/>
  <c r="Y7262" i="5" l="1"/>
  <c r="X7263" i="5"/>
  <c r="Y7263" i="5" l="1"/>
  <c r="X7264" i="5"/>
  <c r="Y7264" i="5" l="1"/>
  <c r="X7265" i="5"/>
  <c r="Y7265" i="5" l="1"/>
  <c r="X7266" i="5"/>
  <c r="Y7266" i="5" l="1"/>
  <c r="X7267" i="5"/>
  <c r="X7268" i="5" l="1"/>
  <c r="Y7267" i="5"/>
  <c r="Y7268" i="5" l="1"/>
  <c r="X7269" i="5"/>
  <c r="X7270" i="5" l="1"/>
  <c r="Y7269" i="5"/>
  <c r="Y7270" i="5" l="1"/>
  <c r="X7271" i="5"/>
  <c r="Y7271" i="5" l="1"/>
  <c r="X7272" i="5"/>
  <c r="Y7272" i="5" l="1"/>
  <c r="X7273" i="5"/>
  <c r="Y7273" i="5" l="1"/>
  <c r="X7274" i="5"/>
  <c r="X7275" i="5" l="1"/>
  <c r="Y7274" i="5"/>
  <c r="Y7275" i="5" l="1"/>
  <c r="X7276" i="5"/>
  <c r="Y7276" i="5" l="1"/>
  <c r="X7277" i="5"/>
  <c r="Y7277" i="5" l="1"/>
  <c r="X7278" i="5"/>
  <c r="Y7278" i="5" l="1"/>
  <c r="X7279" i="5"/>
  <c r="Y7279" i="5" l="1"/>
  <c r="X7280" i="5"/>
  <c r="X7281" i="5" l="1"/>
  <c r="Y7280" i="5"/>
  <c r="Y7281" i="5" l="1"/>
  <c r="X7282" i="5"/>
  <c r="Y7282" i="5" l="1"/>
  <c r="X7283" i="5"/>
  <c r="X7284" i="5" l="1"/>
  <c r="Y7283" i="5"/>
  <c r="Y7284" i="5" l="1"/>
  <c r="X7285" i="5"/>
  <c r="X7286" i="5" l="1"/>
  <c r="Y7285" i="5"/>
  <c r="Y7286" i="5" l="1"/>
  <c r="X7287" i="5"/>
  <c r="Y7287" i="5" l="1"/>
  <c r="X7288" i="5"/>
  <c r="Y7288" i="5" l="1"/>
  <c r="X7289" i="5"/>
  <c r="Y7289" i="5" l="1"/>
  <c r="X7290" i="5"/>
  <c r="Y7290" i="5" l="1"/>
  <c r="X7291" i="5"/>
  <c r="Y7291" i="5" l="1"/>
  <c r="X7292" i="5"/>
  <c r="X7293" i="5" l="1"/>
  <c r="Y7292" i="5"/>
  <c r="Y7293" i="5" l="1"/>
  <c r="X7294" i="5"/>
  <c r="X7295" i="5" l="1"/>
  <c r="Y7294" i="5"/>
  <c r="Y7295" i="5" l="1"/>
  <c r="X7296" i="5"/>
  <c r="X7297" i="5" l="1"/>
  <c r="Y7296" i="5"/>
  <c r="Y7297" i="5" l="1"/>
  <c r="X7298" i="5"/>
  <c r="X7299" i="5" l="1"/>
  <c r="Y7298" i="5"/>
  <c r="X7300" i="5" l="1"/>
  <c r="Y7299" i="5"/>
  <c r="X7301" i="5" l="1"/>
  <c r="Y7300" i="5"/>
  <c r="Y7301" i="5" l="1"/>
  <c r="X7302" i="5"/>
  <c r="Y7302" i="5" l="1"/>
  <c r="X7303" i="5"/>
  <c r="Y7303" i="5" l="1"/>
  <c r="X7304" i="5"/>
  <c r="Y7304" i="5" l="1"/>
  <c r="X7305" i="5"/>
  <c r="Y7305" i="5" l="1"/>
  <c r="X7306" i="5"/>
  <c r="Y7306" i="5" l="1"/>
  <c r="X7307" i="5"/>
  <c r="X7308" i="5" l="1"/>
  <c r="Y7307" i="5"/>
  <c r="X7309" i="5" l="1"/>
  <c r="Y7308" i="5"/>
  <c r="Y7309" i="5" l="1"/>
  <c r="X7310" i="5"/>
  <c r="Y7310" i="5" l="1"/>
  <c r="X7311" i="5"/>
  <c r="Y7311" i="5" l="1"/>
  <c r="X7312" i="5"/>
  <c r="Y7312" i="5" l="1"/>
  <c r="X7313" i="5"/>
  <c r="Y7313" i="5" l="1"/>
  <c r="X7314" i="5"/>
  <c r="X7315" i="5" l="1"/>
  <c r="Y7314" i="5"/>
  <c r="X7316" i="5" l="1"/>
  <c r="Y7315" i="5"/>
  <c r="Y7316" i="5" l="1"/>
  <c r="X7317" i="5"/>
  <c r="Y7317" i="5" l="1"/>
  <c r="X7318" i="5"/>
  <c r="Y7318" i="5" l="1"/>
  <c r="X7319" i="5"/>
  <c r="Y7319" i="5" l="1"/>
  <c r="X7320" i="5"/>
  <c r="Y7320" i="5" l="1"/>
  <c r="X7321" i="5"/>
  <c r="Y7321" i="5" l="1"/>
  <c r="X7322" i="5"/>
  <c r="X7323" i="5" l="1"/>
  <c r="Y7322" i="5"/>
  <c r="Y7323" i="5" l="1"/>
  <c r="X7324" i="5"/>
  <c r="Y7324" i="5" l="1"/>
  <c r="X7325" i="5"/>
  <c r="Y7325" i="5" l="1"/>
  <c r="X7326" i="5"/>
  <c r="Y7326" i="5" l="1"/>
  <c r="X7327" i="5"/>
  <c r="X7328" i="5" l="1"/>
  <c r="Y7327" i="5"/>
  <c r="Y7328" i="5" l="1"/>
  <c r="X7329" i="5"/>
  <c r="Y7329" i="5" l="1"/>
  <c r="X7330" i="5"/>
  <c r="X7331" i="5" l="1"/>
  <c r="Y7330" i="5"/>
  <c r="Y7331" i="5" l="1"/>
  <c r="X7332" i="5"/>
  <c r="Y7332" i="5" l="1"/>
  <c r="X7333" i="5"/>
  <c r="Y7333" i="5" l="1"/>
  <c r="X7334" i="5"/>
  <c r="Y7334" i="5" l="1"/>
  <c r="X7335" i="5"/>
  <c r="Y7335" i="5" l="1"/>
  <c r="X7336" i="5"/>
  <c r="Y7336" i="5" l="1"/>
  <c r="X7337" i="5"/>
  <c r="Y7337" i="5" l="1"/>
  <c r="X7338" i="5"/>
  <c r="X7339" i="5" l="1"/>
  <c r="Y7338" i="5"/>
  <c r="Y7339" i="5" l="1"/>
  <c r="X7340" i="5"/>
  <c r="X7341" i="5" l="1"/>
  <c r="Y7340" i="5"/>
  <c r="Y7341" i="5" l="1"/>
  <c r="X7342" i="5"/>
  <c r="X7343" i="5" l="1"/>
  <c r="Y7342" i="5"/>
  <c r="Y7343" i="5" l="1"/>
  <c r="X7344" i="5"/>
  <c r="Y7344" i="5" l="1"/>
  <c r="X7345" i="5"/>
  <c r="Y7345" i="5" l="1"/>
  <c r="X7346" i="5"/>
  <c r="X7347" i="5" l="1"/>
  <c r="Y7346" i="5"/>
  <c r="X7348" i="5" l="1"/>
  <c r="Y7347" i="5"/>
  <c r="X7349" i="5" l="1"/>
  <c r="Y7348" i="5"/>
  <c r="Y7349" i="5" l="1"/>
  <c r="X7350" i="5"/>
  <c r="Y7350" i="5" l="1"/>
  <c r="X7351" i="5"/>
  <c r="Y7351" i="5" l="1"/>
  <c r="X7352" i="5"/>
  <c r="Y7352" i="5" l="1"/>
  <c r="X7353" i="5"/>
  <c r="Y7353" i="5" l="1"/>
  <c r="X7354" i="5"/>
  <c r="Y7354" i="5" l="1"/>
  <c r="X7355" i="5"/>
  <c r="X7356" i="5" l="1"/>
  <c r="Y7355" i="5"/>
  <c r="Y7356" i="5" l="1"/>
  <c r="X7357" i="5"/>
  <c r="X7358" i="5" l="1"/>
  <c r="Y7357" i="5"/>
  <c r="Y7358" i="5" l="1"/>
  <c r="X7359" i="5"/>
  <c r="Y7359" i="5" l="1"/>
  <c r="X7360" i="5"/>
  <c r="X7361" i="5" l="1"/>
  <c r="Y7360" i="5"/>
  <c r="X7362" i="5" l="1"/>
  <c r="Y7361" i="5"/>
  <c r="Y7362" i="5" l="1"/>
  <c r="X7363" i="5"/>
  <c r="X7364" i="5" l="1"/>
  <c r="Y7363" i="5"/>
  <c r="Y7364" i="5" l="1"/>
  <c r="X7365" i="5"/>
  <c r="X7366" i="5" l="1"/>
  <c r="Y7365" i="5"/>
  <c r="Y7366" i="5" l="1"/>
  <c r="X7367" i="5"/>
  <c r="Y7367" i="5" l="1"/>
  <c r="X7368" i="5"/>
  <c r="Y7368" i="5" l="1"/>
  <c r="X7369" i="5"/>
  <c r="Y7369" i="5" l="1"/>
  <c r="X7370" i="5"/>
  <c r="X7371" i="5" l="1"/>
  <c r="Y7370" i="5"/>
  <c r="X7372" i="5" l="1"/>
  <c r="Y7371" i="5"/>
  <c r="X7373" i="5" l="1"/>
  <c r="Y7372" i="5"/>
  <c r="Y7373" i="5" l="1"/>
  <c r="X7374" i="5"/>
  <c r="Y7374" i="5" l="1"/>
  <c r="X7375" i="5"/>
  <c r="Y7375" i="5" l="1"/>
  <c r="X7376" i="5"/>
  <c r="X7377" i="5" l="1"/>
  <c r="Y7376" i="5"/>
  <c r="Y7377" i="5" l="1"/>
  <c r="X7378" i="5"/>
  <c r="Y7378" i="5" l="1"/>
  <c r="X7379" i="5"/>
  <c r="X7380" i="5" l="1"/>
  <c r="Y7379" i="5"/>
  <c r="X7381" i="5" l="1"/>
  <c r="Y7380" i="5"/>
  <c r="Y7381" i="5" l="1"/>
  <c r="X7382" i="5"/>
  <c r="Y7382" i="5" l="1"/>
  <c r="X7383" i="5"/>
  <c r="Y7383" i="5" l="1"/>
  <c r="X7384" i="5"/>
  <c r="Y7384" i="5" l="1"/>
  <c r="X7385" i="5"/>
  <c r="Y7385" i="5" l="1"/>
  <c r="X7386" i="5"/>
  <c r="Y7386" i="5" l="1"/>
  <c r="X7387" i="5"/>
  <c r="X7388" i="5" l="1"/>
  <c r="Y7387" i="5"/>
  <c r="Y7388" i="5" l="1"/>
  <c r="X7389" i="5"/>
  <c r="Y7389" i="5" l="1"/>
  <c r="X7390" i="5"/>
  <c r="Y7390" i="5" l="1"/>
  <c r="X7391" i="5"/>
  <c r="Y7391" i="5" l="1"/>
  <c r="X7392" i="5"/>
  <c r="Y7392" i="5" l="1"/>
  <c r="X7393" i="5"/>
  <c r="Y7393" i="5" l="1"/>
  <c r="X7394" i="5"/>
  <c r="X7395" i="5" l="1"/>
  <c r="Y7394" i="5"/>
  <c r="Y7395" i="5" l="1"/>
  <c r="X7396" i="5"/>
  <c r="Y7396" i="5" l="1"/>
  <c r="X7397" i="5"/>
  <c r="Y7397" i="5" l="1"/>
  <c r="X7398" i="5"/>
  <c r="X7399" i="5" l="1"/>
  <c r="Y7398" i="5"/>
  <c r="Y7399" i="5" l="1"/>
  <c r="X7400" i="5"/>
  <c r="Y7400" i="5" l="1"/>
  <c r="X7401" i="5"/>
  <c r="Y7401" i="5" l="1"/>
  <c r="X7402" i="5"/>
  <c r="Y7402" i="5" l="1"/>
  <c r="X7403" i="5"/>
  <c r="Y7403" i="5" l="1"/>
  <c r="X7404" i="5"/>
  <c r="X7405" i="5" l="1"/>
  <c r="Y7404" i="5"/>
  <c r="X7406" i="5" l="1"/>
  <c r="Y7405" i="5"/>
  <c r="X7407" i="5" l="1"/>
  <c r="Y7406" i="5"/>
  <c r="Y7407" i="5" l="1"/>
  <c r="X7408" i="5"/>
  <c r="Y7408" i="5" l="1"/>
  <c r="X7409" i="5"/>
  <c r="Y7409" i="5" l="1"/>
  <c r="X7410" i="5"/>
  <c r="Y7410" i="5" l="1"/>
  <c r="X7411" i="5"/>
  <c r="X7412" i="5" l="1"/>
  <c r="Y7411" i="5"/>
  <c r="Y7412" i="5" l="1"/>
  <c r="X7413" i="5"/>
  <c r="Y7413" i="5" l="1"/>
  <c r="X7414" i="5"/>
  <c r="Y7414" i="5" l="1"/>
  <c r="X7415" i="5"/>
  <c r="X7416" i="5" l="1"/>
  <c r="Y7415" i="5"/>
  <c r="X7417" i="5" l="1"/>
  <c r="Y7416" i="5"/>
  <c r="Y7417" i="5" l="1"/>
  <c r="X7418" i="5"/>
  <c r="X7419" i="5" l="1"/>
  <c r="Y7418" i="5"/>
  <c r="X7420" i="5" l="1"/>
  <c r="Y7419" i="5"/>
  <c r="Y7420" i="5" l="1"/>
  <c r="X7421" i="5"/>
  <c r="Y7421" i="5" l="1"/>
  <c r="X7422" i="5"/>
  <c r="Y7422" i="5" l="1"/>
  <c r="X7423" i="5"/>
  <c r="Y7423" i="5" l="1"/>
  <c r="X7424" i="5"/>
  <c r="Y7424" i="5" l="1"/>
  <c r="X7425" i="5"/>
  <c r="Y7425" i="5" l="1"/>
  <c r="X7426" i="5"/>
  <c r="Y7426" i="5" l="1"/>
  <c r="X7427" i="5"/>
  <c r="X7428" i="5" l="1"/>
  <c r="Y7427" i="5"/>
  <c r="Y7428" i="5" l="1"/>
  <c r="X7429" i="5"/>
  <c r="X7430" i="5" l="1"/>
  <c r="Y7429" i="5"/>
  <c r="Y7430" i="5" l="1"/>
  <c r="X7431" i="5"/>
  <c r="X7432" i="5" l="1"/>
  <c r="Y7431" i="5"/>
  <c r="Y7432" i="5" l="1"/>
  <c r="X7433" i="5"/>
  <c r="Y7433" i="5" l="1"/>
  <c r="X7434" i="5"/>
  <c r="X7435" i="5" l="1"/>
  <c r="Y7434" i="5"/>
  <c r="X7436" i="5" l="1"/>
  <c r="Y7435" i="5"/>
  <c r="X7437" i="5" l="1"/>
  <c r="Y7436" i="5"/>
  <c r="X7438" i="5" l="1"/>
  <c r="Y7437" i="5"/>
  <c r="Y7438" i="5" l="1"/>
  <c r="X7439" i="5"/>
  <c r="Y7439" i="5" l="1"/>
  <c r="X7440" i="5"/>
  <c r="Y7440" i="5" l="1"/>
  <c r="X7441" i="5"/>
  <c r="X7442" i="5" l="1"/>
  <c r="Y7441" i="5"/>
  <c r="Y7442" i="5" l="1"/>
  <c r="X7443" i="5"/>
  <c r="Y7443" i="5" l="1"/>
  <c r="X7444" i="5"/>
  <c r="Y7444" i="5" l="1"/>
  <c r="X7445" i="5"/>
  <c r="X7446" i="5" l="1"/>
  <c r="Y7445" i="5"/>
  <c r="X7447" i="5" l="1"/>
  <c r="Y7446" i="5"/>
  <c r="Y7447" i="5" l="1"/>
  <c r="X7448" i="5"/>
  <c r="Y7448" i="5" l="1"/>
  <c r="X7449" i="5"/>
  <c r="Y7449" i="5" l="1"/>
  <c r="X7450" i="5"/>
  <c r="Y7450" i="5" l="1"/>
  <c r="X7451" i="5"/>
  <c r="Y7451" i="5" l="1"/>
  <c r="X7452" i="5"/>
  <c r="Y7452" i="5" l="1"/>
  <c r="X7453" i="5"/>
  <c r="Y7453" i="5" l="1"/>
  <c r="X7454" i="5"/>
  <c r="X7455" i="5" l="1"/>
  <c r="Y7454" i="5"/>
  <c r="Y7455" i="5" l="1"/>
  <c r="X7456" i="5"/>
  <c r="X7457" i="5" l="1"/>
  <c r="Y7456" i="5"/>
  <c r="Y7457" i="5" l="1"/>
  <c r="X7458" i="5"/>
  <c r="X7459" i="5" l="1"/>
  <c r="Y7458" i="5"/>
  <c r="Y7459" i="5" l="1"/>
  <c r="X7460" i="5"/>
  <c r="Y7460" i="5" l="1"/>
  <c r="X7461" i="5"/>
  <c r="Y7461" i="5" l="1"/>
  <c r="X7462" i="5"/>
  <c r="X7463" i="5" l="1"/>
  <c r="Y7462" i="5"/>
  <c r="Y7463" i="5" l="1"/>
  <c r="X7464" i="5"/>
  <c r="Y7464" i="5" l="1"/>
  <c r="X7465" i="5"/>
  <c r="Y7465" i="5" l="1"/>
  <c r="X7466" i="5"/>
  <c r="X7467" i="5" l="1"/>
  <c r="Y7466" i="5"/>
  <c r="X7468" i="5" l="1"/>
  <c r="Y7467" i="5"/>
  <c r="Y7468" i="5" l="1"/>
  <c r="X7469" i="5"/>
  <c r="Y7469" i="5" l="1"/>
  <c r="X7470" i="5"/>
  <c r="Y7470" i="5" l="1"/>
  <c r="X7471" i="5"/>
  <c r="Y7471" i="5" l="1"/>
  <c r="X7472" i="5"/>
  <c r="X7473" i="5" l="1"/>
  <c r="Y7472" i="5"/>
  <c r="X7474" i="5" l="1"/>
  <c r="Y7473" i="5"/>
  <c r="Y7474" i="5" l="1"/>
  <c r="X7475" i="5"/>
  <c r="X7476" i="5" l="1"/>
  <c r="Y7475" i="5"/>
  <c r="Y7476" i="5" l="1"/>
  <c r="X7477" i="5"/>
  <c r="Y7477" i="5" l="1"/>
  <c r="X7478" i="5"/>
  <c r="Y7478" i="5" l="1"/>
  <c r="X7479" i="5"/>
  <c r="Y7479" i="5" l="1"/>
  <c r="X7480" i="5"/>
  <c r="Y7480" i="5" l="1"/>
  <c r="X7481" i="5"/>
  <c r="Y7481" i="5" l="1"/>
  <c r="X7482" i="5"/>
  <c r="Y7482" i="5" l="1"/>
  <c r="X7483" i="5"/>
  <c r="X7484" i="5" l="1"/>
  <c r="Y7483" i="5"/>
  <c r="Y7484" i="5" l="1"/>
  <c r="X7485" i="5"/>
  <c r="Y7485" i="5" l="1"/>
  <c r="X7486" i="5"/>
  <c r="Y7486" i="5" l="1"/>
  <c r="X7487" i="5"/>
  <c r="Y7487" i="5" l="1"/>
  <c r="X7488" i="5"/>
  <c r="Y7488" i="5" l="1"/>
  <c r="X7489" i="5"/>
  <c r="X7490" i="5" l="1"/>
  <c r="Y7489" i="5"/>
  <c r="X7491" i="5" l="1"/>
  <c r="Y7490" i="5"/>
  <c r="Y7491" i="5" l="1"/>
  <c r="X7492" i="5"/>
  <c r="Y7492" i="5" l="1"/>
  <c r="X7493" i="5"/>
  <c r="Y7493" i="5" l="1"/>
  <c r="X7494" i="5"/>
  <c r="Y7494" i="5" l="1"/>
  <c r="X7495" i="5"/>
  <c r="X7496" i="5" l="1"/>
  <c r="Y7495" i="5"/>
  <c r="X7497" i="5" l="1"/>
  <c r="Y7496" i="5"/>
  <c r="Y7497" i="5" l="1"/>
  <c r="X7498" i="5"/>
  <c r="X7499" i="5" l="1"/>
  <c r="Y7498" i="5"/>
  <c r="X7500" i="5" l="1"/>
  <c r="Y7499" i="5"/>
  <c r="X7501" i="5" l="1"/>
  <c r="Y7500" i="5"/>
  <c r="Y7501" i="5" l="1"/>
  <c r="X7502" i="5"/>
  <c r="Y7502" i="5" l="1"/>
  <c r="X7503" i="5"/>
  <c r="Y7503" i="5" l="1"/>
  <c r="X7504" i="5"/>
  <c r="Y7504" i="5" l="1"/>
  <c r="X7505" i="5"/>
  <c r="X7506" i="5" l="1"/>
  <c r="Y7505" i="5"/>
  <c r="X7507" i="5" l="1"/>
  <c r="Y7506" i="5"/>
  <c r="X7508" i="5" l="1"/>
  <c r="Y7507" i="5"/>
  <c r="Y7508" i="5" l="1"/>
  <c r="X7509" i="5"/>
  <c r="X7510" i="5" l="1"/>
  <c r="Y7509" i="5"/>
  <c r="X7511" i="5" l="1"/>
  <c r="Y7510" i="5"/>
  <c r="X7512" i="5" l="1"/>
  <c r="Y7511" i="5"/>
  <c r="Y7512" i="5" l="1"/>
  <c r="X7513" i="5"/>
  <c r="Y7513" i="5" l="1"/>
  <c r="X7514" i="5"/>
  <c r="Y7514" i="5" l="1"/>
  <c r="X7515" i="5"/>
  <c r="X7516" i="5" l="1"/>
  <c r="Y7515" i="5"/>
  <c r="Y7516" i="5" l="1"/>
  <c r="X7517" i="5"/>
  <c r="Y7517" i="5" l="1"/>
  <c r="X7518" i="5"/>
  <c r="Y7518" i="5" l="1"/>
  <c r="X7519" i="5"/>
  <c r="Y7519" i="5" l="1"/>
  <c r="X7520" i="5"/>
  <c r="X7521" i="5" l="1"/>
  <c r="Y7520" i="5"/>
  <c r="Y7521" i="5" l="1"/>
  <c r="X7522" i="5"/>
  <c r="X7523" i="5" l="1"/>
  <c r="Y7522" i="5"/>
  <c r="X7524" i="5" l="1"/>
  <c r="Y7523" i="5"/>
  <c r="Y7524" i="5" l="1"/>
  <c r="X7525" i="5"/>
  <c r="Y7525" i="5" l="1"/>
  <c r="X7526" i="5"/>
  <c r="X7527" i="5" l="1"/>
  <c r="Y7526" i="5"/>
  <c r="X7528" i="5" l="1"/>
  <c r="Y7527" i="5"/>
  <c r="Y7528" i="5" l="1"/>
  <c r="X7529" i="5"/>
  <c r="Y7529" i="5" l="1"/>
  <c r="X7530" i="5"/>
  <c r="Y7530" i="5" l="1"/>
  <c r="X7531" i="5"/>
  <c r="X7532" i="5" l="1"/>
  <c r="Y7531" i="5"/>
  <c r="Y7532" i="5" l="1"/>
  <c r="X7533" i="5"/>
  <c r="Y7533" i="5" l="1"/>
  <c r="X7534" i="5"/>
  <c r="X7535" i="5" l="1"/>
  <c r="Y7534" i="5"/>
  <c r="Y7535" i="5" l="1"/>
  <c r="X7536" i="5"/>
  <c r="Y7536" i="5" l="1"/>
  <c r="X7537" i="5"/>
  <c r="X7538" i="5" l="1"/>
  <c r="Y7537" i="5"/>
  <c r="X7539" i="5" l="1"/>
  <c r="Y7538" i="5"/>
  <c r="X7540" i="5" l="1"/>
  <c r="Y7539" i="5"/>
  <c r="X7541" i="5" l="1"/>
  <c r="Y7540" i="5"/>
  <c r="X7542" i="5" l="1"/>
  <c r="Y7541" i="5"/>
  <c r="X7543" i="5" l="1"/>
  <c r="Y7542" i="5"/>
  <c r="Y7543" i="5" l="1"/>
  <c r="X7544" i="5"/>
  <c r="Y7544" i="5" l="1"/>
  <c r="X7545" i="5"/>
  <c r="X7546" i="5" l="1"/>
  <c r="Y7545" i="5"/>
  <c r="X7547" i="5" l="1"/>
  <c r="Y7546" i="5"/>
  <c r="X7548" i="5" l="1"/>
  <c r="Y7547" i="5"/>
  <c r="Y7548" i="5" l="1"/>
  <c r="X7549" i="5"/>
  <c r="Y7549" i="5" l="1"/>
  <c r="X7550" i="5"/>
  <c r="Y7550" i="5" l="1"/>
  <c r="X7551" i="5"/>
  <c r="Y7551" i="5" l="1"/>
  <c r="X7552" i="5"/>
  <c r="Y7552" i="5" l="1"/>
  <c r="X7553" i="5"/>
  <c r="Y7553" i="5" l="1"/>
  <c r="X7554" i="5"/>
  <c r="Y7554" i="5" l="1"/>
  <c r="X7555" i="5"/>
  <c r="X7556" i="5" l="1"/>
  <c r="Y7555" i="5"/>
  <c r="Y7556" i="5" l="1"/>
  <c r="X7557" i="5"/>
  <c r="Y7557" i="5" l="1"/>
  <c r="X7558" i="5"/>
  <c r="Y7558" i="5" l="1"/>
  <c r="X7559" i="5"/>
  <c r="X7560" i="5" l="1"/>
  <c r="Y7559" i="5"/>
  <c r="Y7560" i="5" l="1"/>
  <c r="X7561" i="5"/>
  <c r="X7562" i="5" l="1"/>
  <c r="Y7561" i="5"/>
  <c r="X7563" i="5" l="1"/>
  <c r="Y7562" i="5"/>
  <c r="X7564" i="5" l="1"/>
  <c r="Y7563" i="5"/>
  <c r="Y7564" i="5" l="1"/>
  <c r="X7565" i="5"/>
  <c r="Y7565" i="5" l="1"/>
  <c r="X7566" i="5"/>
  <c r="Y7566" i="5" l="1"/>
  <c r="X7567" i="5"/>
  <c r="X7568" i="5" l="1"/>
  <c r="Y7567" i="5"/>
  <c r="Y7568" i="5" l="1"/>
  <c r="X7569" i="5"/>
  <c r="Y7569" i="5" l="1"/>
  <c r="X7570" i="5"/>
  <c r="X7571" i="5" l="1"/>
  <c r="Y7570" i="5"/>
  <c r="X7572" i="5" l="1"/>
  <c r="Y7571" i="5"/>
  <c r="Y7572" i="5" l="1"/>
  <c r="X7573" i="5"/>
  <c r="Y7573" i="5" l="1"/>
  <c r="X7574" i="5"/>
  <c r="Y7574" i="5" l="1"/>
  <c r="X7575" i="5"/>
  <c r="Y7575" i="5" l="1"/>
  <c r="X7576" i="5"/>
  <c r="Y7576" i="5" l="1"/>
  <c r="X7577" i="5"/>
  <c r="X7578" i="5" l="1"/>
  <c r="Y7577" i="5"/>
  <c r="X7579" i="5" l="1"/>
  <c r="Y7578" i="5"/>
  <c r="Y7579" i="5" l="1"/>
  <c r="X7580" i="5"/>
  <c r="Y7580" i="5" l="1"/>
  <c r="X7581" i="5"/>
  <c r="Y7581" i="5" l="1"/>
  <c r="X7582" i="5"/>
  <c r="X7583" i="5" l="1"/>
  <c r="Y7582" i="5"/>
  <c r="Y7583" i="5" l="1"/>
  <c r="X7584" i="5"/>
  <c r="X7585" i="5" l="1"/>
  <c r="Y7584" i="5"/>
  <c r="Y7585" i="5" l="1"/>
  <c r="X7586" i="5"/>
  <c r="X7587" i="5" l="1"/>
  <c r="Y7586" i="5"/>
  <c r="Y7587" i="5" l="1"/>
  <c r="X7588" i="5"/>
  <c r="Y7588" i="5" l="1"/>
  <c r="X7589" i="5"/>
  <c r="Y7589" i="5" l="1"/>
  <c r="X7590" i="5"/>
  <c r="Y7590" i="5" l="1"/>
  <c r="X7591" i="5"/>
  <c r="X7592" i="5" l="1"/>
  <c r="Y7591" i="5"/>
  <c r="X7593" i="5" l="1"/>
  <c r="Y7592" i="5"/>
  <c r="Y7593" i="5" l="1"/>
  <c r="X7594" i="5"/>
  <c r="X7595" i="5" l="1"/>
  <c r="Y7594" i="5"/>
  <c r="X7596" i="5" l="1"/>
  <c r="Y7595" i="5"/>
  <c r="X7597" i="5" l="1"/>
  <c r="Y7596" i="5"/>
  <c r="Y7597" i="5" l="1"/>
  <c r="X7598" i="5"/>
  <c r="Y7598" i="5" l="1"/>
  <c r="X7599" i="5"/>
  <c r="Y7599" i="5" l="1"/>
  <c r="X7600" i="5"/>
  <c r="X7601" i="5" l="1"/>
  <c r="Y7600" i="5"/>
  <c r="Y7601" i="5" l="1"/>
  <c r="X7602" i="5"/>
  <c r="Y7602" i="5" l="1"/>
  <c r="X7603" i="5"/>
  <c r="X7604" i="5" l="1"/>
  <c r="Y7603" i="5"/>
  <c r="X7605" i="5" l="1"/>
  <c r="Y7604" i="5"/>
  <c r="X7606" i="5" l="1"/>
  <c r="Y7605" i="5"/>
  <c r="Y7606" i="5" l="1"/>
  <c r="X7607" i="5"/>
  <c r="Y7607" i="5" l="1"/>
  <c r="X7608" i="5"/>
  <c r="Y7608" i="5" l="1"/>
  <c r="X7609" i="5"/>
  <c r="Y7609" i="5" l="1"/>
  <c r="X7610" i="5"/>
  <c r="X7611" i="5" l="1"/>
  <c r="Y7610" i="5"/>
  <c r="X7612" i="5" l="1"/>
  <c r="Y7611" i="5"/>
  <c r="X7613" i="5" l="1"/>
  <c r="Y7612" i="5"/>
  <c r="Y7613" i="5" l="1"/>
  <c r="X7614" i="5"/>
  <c r="Y7614" i="5" l="1"/>
  <c r="X7615" i="5"/>
  <c r="Y7615" i="5" l="1"/>
  <c r="X7616" i="5"/>
  <c r="Y7616" i="5" l="1"/>
  <c r="X7617" i="5"/>
  <c r="Y7617" i="5" l="1"/>
  <c r="X7618" i="5"/>
  <c r="Y7618" i="5" l="1"/>
  <c r="X7619" i="5"/>
  <c r="X7620" i="5" l="1"/>
  <c r="Y7619" i="5"/>
  <c r="X7621" i="5" l="1"/>
  <c r="Y7620" i="5"/>
  <c r="Y7621" i="5" l="1"/>
  <c r="X7622" i="5"/>
  <c r="Y7622" i="5" l="1"/>
  <c r="X7623" i="5"/>
  <c r="Y7623" i="5" l="1"/>
  <c r="X7624" i="5"/>
  <c r="Y7624" i="5" l="1"/>
  <c r="X7625" i="5"/>
  <c r="X7626" i="5" l="1"/>
  <c r="Y7625" i="5"/>
  <c r="X7627" i="5" l="1"/>
  <c r="Y7626" i="5"/>
  <c r="X7628" i="5" l="1"/>
  <c r="Y7627" i="5"/>
  <c r="Y7628" i="5" l="1"/>
  <c r="X7629" i="5"/>
  <c r="Y7629" i="5" l="1"/>
  <c r="X7630" i="5"/>
  <c r="Y7630" i="5" l="1"/>
  <c r="X7631" i="5"/>
  <c r="X7632" i="5" l="1"/>
  <c r="Y7631" i="5"/>
  <c r="Y7632" i="5" l="1"/>
  <c r="X7633" i="5"/>
  <c r="Y7633" i="5" l="1"/>
  <c r="X7634" i="5"/>
  <c r="X7635" i="5" l="1"/>
  <c r="Y7634" i="5"/>
  <c r="X7636" i="5" l="1"/>
  <c r="Y7635" i="5"/>
  <c r="X7637" i="5" l="1"/>
  <c r="Y7636" i="5"/>
  <c r="X7638" i="5" l="1"/>
  <c r="Y7637" i="5"/>
  <c r="X7639" i="5" l="1"/>
  <c r="Y7638" i="5"/>
  <c r="Y7639" i="5" l="1"/>
  <c r="X7640" i="5"/>
  <c r="Y7640" i="5" l="1"/>
  <c r="X7641" i="5"/>
  <c r="X7642" i="5" l="1"/>
  <c r="Y7641" i="5"/>
  <c r="Y7642" i="5" l="1"/>
  <c r="X7643" i="5"/>
  <c r="X7644" i="5" l="1"/>
  <c r="Y7643" i="5"/>
  <c r="Y7644" i="5" l="1"/>
  <c r="X7645" i="5"/>
  <c r="Y7645" i="5" l="1"/>
  <c r="X7646" i="5"/>
  <c r="X7647" i="5" l="1"/>
  <c r="Y7646" i="5"/>
  <c r="Y7647" i="5" l="1"/>
  <c r="X7648" i="5"/>
  <c r="Y7648" i="5" l="1"/>
  <c r="X7649" i="5"/>
  <c r="Y7649" i="5" l="1"/>
  <c r="X7650" i="5"/>
  <c r="X7651" i="5" l="1"/>
  <c r="Y7650" i="5"/>
  <c r="X7652" i="5" l="1"/>
  <c r="Y7651" i="5"/>
  <c r="Y7652" i="5" l="1"/>
  <c r="X7653" i="5"/>
  <c r="X7654" i="5" l="1"/>
  <c r="Y7653" i="5"/>
  <c r="X7655" i="5" l="1"/>
  <c r="Y7654" i="5"/>
  <c r="Y7655" i="5" l="1"/>
  <c r="X7656" i="5"/>
  <c r="X7657" i="5" l="1"/>
  <c r="Y7656" i="5"/>
  <c r="X7658" i="5" l="1"/>
  <c r="Y7657" i="5"/>
  <c r="Y7658" i="5" l="1"/>
  <c r="X7659" i="5"/>
  <c r="X7660" i="5" l="1"/>
  <c r="Y7659" i="5"/>
  <c r="Y7660" i="5" l="1"/>
  <c r="X7661" i="5"/>
  <c r="X7662" i="5" l="1"/>
  <c r="Y7661" i="5"/>
  <c r="Y7662" i="5" l="1"/>
  <c r="X7663" i="5"/>
  <c r="X7664" i="5" l="1"/>
  <c r="Y7663" i="5"/>
  <c r="X7665" i="5" l="1"/>
  <c r="Y7664" i="5"/>
  <c r="X7666" i="5" l="1"/>
  <c r="Y7665" i="5"/>
  <c r="X7667" i="5" l="1"/>
  <c r="Y7666" i="5"/>
  <c r="X7668" i="5" l="1"/>
  <c r="Y7667" i="5"/>
  <c r="Y7668" i="5" l="1"/>
  <c r="X7669" i="5"/>
  <c r="Y7669" i="5" l="1"/>
  <c r="X7670" i="5"/>
  <c r="Y7670" i="5" l="1"/>
  <c r="X7671" i="5"/>
  <c r="Y7671" i="5" l="1"/>
  <c r="X7672" i="5"/>
  <c r="X7673" i="5" l="1"/>
  <c r="Y7672" i="5"/>
  <c r="Y7673" i="5" l="1"/>
  <c r="X7674" i="5"/>
  <c r="X7675" i="5" l="1"/>
  <c r="Y7674" i="5"/>
  <c r="X7676" i="5" l="1"/>
  <c r="Y7675" i="5"/>
  <c r="Y7676" i="5" l="1"/>
  <c r="X7677" i="5"/>
  <c r="Y7677" i="5" l="1"/>
  <c r="X7678" i="5"/>
  <c r="Y7678" i="5" l="1"/>
  <c r="X7679" i="5"/>
  <c r="Y7679" i="5" l="1"/>
  <c r="X7680" i="5"/>
  <c r="Y7680" i="5" l="1"/>
  <c r="X7681" i="5"/>
  <c r="X7682" i="5" l="1"/>
  <c r="Y7681" i="5"/>
  <c r="X7683" i="5" l="1"/>
  <c r="Y7682" i="5"/>
  <c r="X7684" i="5" l="1"/>
  <c r="Y7683" i="5"/>
  <c r="X7685" i="5" l="1"/>
  <c r="Y7684" i="5"/>
  <c r="Y7685" i="5" l="1"/>
  <c r="X7686" i="5"/>
  <c r="Y7686" i="5" l="1"/>
  <c r="X7687" i="5"/>
  <c r="X7688" i="5" l="1"/>
  <c r="Y7687" i="5"/>
  <c r="Y7688" i="5" l="1"/>
  <c r="X7689" i="5"/>
  <c r="Y7689" i="5" l="1"/>
  <c r="X7690" i="5"/>
  <c r="X7691" i="5" l="1"/>
  <c r="Y7690" i="5"/>
  <c r="X7692" i="5" l="1"/>
  <c r="Y7691" i="5"/>
  <c r="Y7692" i="5" l="1"/>
  <c r="X7693" i="5"/>
  <c r="Y7693" i="5" l="1"/>
  <c r="X7694" i="5"/>
  <c r="Y7694" i="5" l="1"/>
  <c r="X7695" i="5"/>
  <c r="X7696" i="5" l="1"/>
  <c r="Y7695" i="5"/>
  <c r="Y7696" i="5" l="1"/>
  <c r="X7697" i="5"/>
  <c r="Y7697" i="5" l="1"/>
  <c r="X7698" i="5"/>
  <c r="Y7698" i="5" l="1"/>
  <c r="X7699" i="5"/>
  <c r="X7700" i="5" l="1"/>
  <c r="Y7699" i="5"/>
  <c r="Y7700" i="5" l="1"/>
  <c r="X7701" i="5"/>
  <c r="Y7701" i="5" l="1"/>
  <c r="X7702" i="5"/>
  <c r="Y7702" i="5" l="1"/>
  <c r="X7703" i="5"/>
  <c r="X7704" i="5" l="1"/>
  <c r="Y7703" i="5"/>
  <c r="X7705" i="5" l="1"/>
  <c r="Y7704" i="5"/>
  <c r="X7706" i="5" l="1"/>
  <c r="Y7705" i="5"/>
  <c r="X7707" i="5" l="1"/>
  <c r="Y7706" i="5"/>
  <c r="X7708" i="5" l="1"/>
  <c r="Y7707" i="5"/>
  <c r="Y7708" i="5" l="1"/>
  <c r="X7709" i="5"/>
  <c r="Y7709" i="5" l="1"/>
  <c r="X7710" i="5"/>
  <c r="Y7710" i="5" l="1"/>
  <c r="X7711" i="5"/>
  <c r="Y7711" i="5" l="1"/>
  <c r="X7712" i="5"/>
  <c r="Y7712" i="5" l="1"/>
  <c r="X7713" i="5"/>
  <c r="Y7713" i="5" l="1"/>
  <c r="X7714" i="5"/>
  <c r="X7715" i="5" l="1"/>
  <c r="Y7714" i="5"/>
  <c r="X7716" i="5" l="1"/>
  <c r="Y7715" i="5"/>
  <c r="Y7716" i="5" l="1"/>
  <c r="X7717" i="5"/>
  <c r="Y7717" i="5" l="1"/>
  <c r="X7718" i="5"/>
  <c r="Y7718" i="5" l="1"/>
  <c r="X7719" i="5"/>
  <c r="Y7719" i="5" l="1"/>
  <c r="X7720" i="5"/>
  <c r="Y7720" i="5" l="1"/>
  <c r="X7721" i="5"/>
  <c r="X7722" i="5" l="1"/>
  <c r="Y7721" i="5"/>
  <c r="Y7722" i="5" l="1"/>
  <c r="X7723" i="5"/>
  <c r="X7724" i="5" l="1"/>
  <c r="Y7723" i="5"/>
  <c r="Y7724" i="5" l="1"/>
  <c r="X7725" i="5"/>
  <c r="Y7725" i="5" l="1"/>
  <c r="X7726" i="5"/>
  <c r="Y7726" i="5" l="1"/>
  <c r="X7727" i="5"/>
  <c r="X7728" i="5" l="1"/>
  <c r="Y7727" i="5"/>
  <c r="Y7728" i="5" l="1"/>
  <c r="X7729" i="5"/>
  <c r="X7730" i="5" l="1"/>
  <c r="Y7729" i="5"/>
  <c r="X7731" i="5" l="1"/>
  <c r="Y7730" i="5"/>
  <c r="X7732" i="5" l="1"/>
  <c r="Y7731" i="5"/>
  <c r="Y7732" i="5" l="1"/>
  <c r="X7733" i="5"/>
  <c r="Y7733" i="5" l="1"/>
  <c r="X7734" i="5"/>
  <c r="Y7734" i="5" l="1"/>
  <c r="X7735" i="5"/>
  <c r="X7736" i="5" l="1"/>
  <c r="Y7735" i="5"/>
  <c r="Y7736" i="5" l="1"/>
  <c r="X7737" i="5"/>
  <c r="Y7737" i="5" l="1"/>
  <c r="X7738" i="5"/>
  <c r="X7739" i="5" l="1"/>
  <c r="Y7738" i="5"/>
  <c r="Y7739" i="5" l="1"/>
  <c r="X7740" i="5"/>
  <c r="X7741" i="5" l="1"/>
  <c r="Y7740" i="5"/>
  <c r="Y7741" i="5" l="1"/>
  <c r="X7742" i="5"/>
  <c r="Y7742" i="5" l="1"/>
  <c r="X7743" i="5"/>
  <c r="Y7743" i="5" l="1"/>
  <c r="X7744" i="5"/>
  <c r="Y7744" i="5" l="1"/>
  <c r="X7745" i="5"/>
  <c r="Y7745" i="5" l="1"/>
  <c r="X7746" i="5"/>
  <c r="Y7746" i="5" l="1"/>
  <c r="X7747" i="5"/>
  <c r="X7748" i="5" l="1"/>
  <c r="Y7747" i="5"/>
  <c r="Y7748" i="5" l="1"/>
  <c r="X7749" i="5"/>
  <c r="Y7749" i="5" l="1"/>
  <c r="X7750" i="5"/>
  <c r="Y7750" i="5" l="1"/>
  <c r="X7751" i="5"/>
  <c r="Y7751" i="5" l="1"/>
  <c r="X7752" i="5"/>
  <c r="X7753" i="5" l="1"/>
  <c r="Y7752" i="5"/>
  <c r="Y7753" i="5" l="1"/>
  <c r="X7754" i="5"/>
  <c r="X7755" i="5" l="1"/>
  <c r="Y7754" i="5"/>
  <c r="Y7755" i="5" l="1"/>
  <c r="X7756" i="5"/>
  <c r="Y7756" i="5" l="1"/>
  <c r="X7757" i="5"/>
  <c r="Y7757" i="5" l="1"/>
  <c r="X7758" i="5"/>
  <c r="Y7758" i="5" l="1"/>
  <c r="X7759" i="5"/>
  <c r="Y7759" i="5" l="1"/>
  <c r="X7760" i="5"/>
  <c r="Y7760" i="5" l="1"/>
  <c r="X7761" i="5"/>
  <c r="Y7761" i="5" l="1"/>
  <c r="X7762" i="5"/>
  <c r="X7763" i="5" l="1"/>
  <c r="Y7762" i="5"/>
  <c r="X7764" i="5" l="1"/>
  <c r="Y7763" i="5"/>
  <c r="Y7764" i="5" l="1"/>
  <c r="X7765" i="5"/>
  <c r="Y7765" i="5" l="1"/>
  <c r="X7766" i="5"/>
  <c r="Y7766" i="5" l="1"/>
  <c r="X7767" i="5"/>
  <c r="Y7767" i="5" l="1"/>
  <c r="X7768" i="5"/>
  <c r="Y7768" i="5" l="1"/>
  <c r="X7769" i="5"/>
  <c r="Y7769" i="5" l="1"/>
  <c r="X7770" i="5"/>
  <c r="Y7770" i="5" l="1"/>
  <c r="X7771" i="5"/>
  <c r="Y7771" i="5" l="1"/>
  <c r="X7772" i="5"/>
  <c r="Y7772" i="5" l="1"/>
  <c r="X7773" i="5"/>
  <c r="Y7773" i="5" l="1"/>
  <c r="X7774" i="5"/>
  <c r="Y7774" i="5" l="1"/>
  <c r="X7775" i="5"/>
  <c r="Y7775" i="5" l="1"/>
  <c r="X7776" i="5"/>
  <c r="Y7776" i="5" l="1"/>
  <c r="X7777" i="5"/>
  <c r="X7778" i="5" l="1"/>
  <c r="Y7777" i="5"/>
  <c r="X7779" i="5" l="1"/>
  <c r="Y7778" i="5"/>
  <c r="X7780" i="5" l="1"/>
  <c r="Y7779" i="5"/>
  <c r="Y7780" i="5" l="1"/>
  <c r="X7781" i="5"/>
  <c r="Y7781" i="5" l="1"/>
  <c r="X7782" i="5"/>
  <c r="Y7782" i="5" l="1"/>
  <c r="X7783" i="5"/>
  <c r="Y7783" i="5" l="1"/>
  <c r="X7784" i="5"/>
  <c r="Y7784" i="5" l="1"/>
  <c r="X7785" i="5"/>
  <c r="Y7785" i="5" l="1"/>
  <c r="X7786" i="5"/>
  <c r="Y7786" i="5" l="1"/>
  <c r="X7787" i="5"/>
  <c r="X7788" i="5" l="1"/>
  <c r="Y7787" i="5"/>
  <c r="Y7788" i="5" l="1"/>
  <c r="X7789" i="5"/>
  <c r="Y7789" i="5" l="1"/>
  <c r="X7790" i="5"/>
  <c r="Y7790" i="5" l="1"/>
  <c r="X7791" i="5"/>
  <c r="Y7791" i="5" l="1"/>
  <c r="X7792" i="5"/>
  <c r="Y7792" i="5" l="1"/>
  <c r="X7793" i="5"/>
  <c r="Y7793" i="5" l="1"/>
  <c r="X7794" i="5"/>
  <c r="Y7794" i="5" l="1"/>
  <c r="X7795" i="5"/>
  <c r="X7796" i="5" l="1"/>
  <c r="Y7795" i="5"/>
  <c r="X7797" i="5" l="1"/>
  <c r="Y7796" i="5"/>
  <c r="X7798" i="5" l="1"/>
  <c r="Y7797" i="5"/>
  <c r="Y7798" i="5" l="1"/>
  <c r="X7799" i="5"/>
  <c r="Y7799" i="5" l="1"/>
  <c r="X7800" i="5"/>
  <c r="Y7800" i="5" l="1"/>
  <c r="X7801" i="5"/>
  <c r="Y7801" i="5" l="1"/>
  <c r="X7802" i="5"/>
  <c r="X7803" i="5" l="1"/>
  <c r="Y7802" i="5"/>
  <c r="X7804" i="5" l="1"/>
  <c r="Y7803" i="5"/>
  <c r="Y7804" i="5" l="1"/>
  <c r="X7805" i="5"/>
  <c r="Y7805" i="5" l="1"/>
  <c r="X7806" i="5"/>
  <c r="Y7806" i="5" l="1"/>
  <c r="X7807" i="5"/>
  <c r="Y7807" i="5" l="1"/>
  <c r="X7808" i="5"/>
  <c r="Y7808" i="5" l="1"/>
  <c r="X7809" i="5"/>
  <c r="Y7809" i="5" l="1"/>
  <c r="X7810" i="5"/>
  <c r="Y7810" i="5" l="1"/>
  <c r="X7811" i="5"/>
  <c r="X7812" i="5" l="1"/>
  <c r="Y7811" i="5"/>
  <c r="X7813" i="5" l="1"/>
  <c r="Y7812" i="5"/>
  <c r="X7814" i="5" l="1"/>
  <c r="Y7813" i="5"/>
  <c r="Y7814" i="5" l="1"/>
  <c r="X7815" i="5"/>
  <c r="Y7815" i="5" l="1"/>
  <c r="X7816" i="5"/>
  <c r="Y7816" i="5" l="1"/>
  <c r="X7817" i="5"/>
  <c r="X7818" i="5" l="1"/>
  <c r="Y7817" i="5"/>
  <c r="X7819" i="5" l="1"/>
  <c r="Y7818" i="5"/>
  <c r="Y7819" i="5" l="1"/>
  <c r="X7820" i="5"/>
  <c r="Y7820" i="5" l="1"/>
  <c r="X7821" i="5"/>
  <c r="Y7821" i="5" l="1"/>
  <c r="X7822" i="5"/>
  <c r="Y7822" i="5" l="1"/>
  <c r="X7823" i="5"/>
  <c r="Y7823" i="5" l="1"/>
  <c r="X7824" i="5"/>
  <c r="Y7824" i="5" l="1"/>
  <c r="X7825" i="5"/>
  <c r="Y7825" i="5" l="1"/>
  <c r="X7826" i="5"/>
  <c r="X7827" i="5" l="1"/>
  <c r="Y7826" i="5"/>
  <c r="Y7827" i="5" l="1"/>
  <c r="X7828" i="5"/>
  <c r="X7829" i="5" l="1"/>
  <c r="Y7828" i="5"/>
  <c r="Y7829" i="5" l="1"/>
  <c r="X7830" i="5"/>
  <c r="X7831" i="5" l="1"/>
  <c r="Y7830" i="5"/>
  <c r="Y7831" i="5" l="1"/>
  <c r="X7832" i="5"/>
  <c r="X7833" i="5" l="1"/>
  <c r="Y7832" i="5"/>
  <c r="Y7833" i="5" l="1"/>
  <c r="X7834" i="5"/>
  <c r="Y7834" i="5" l="1"/>
  <c r="X7835" i="5"/>
  <c r="X7836" i="5" l="1"/>
  <c r="Y7835" i="5"/>
  <c r="Y7836" i="5" l="1"/>
  <c r="X7837" i="5"/>
  <c r="Y7837" i="5" l="1"/>
  <c r="X7838" i="5"/>
  <c r="Y7838" i="5" l="1"/>
  <c r="X7839" i="5"/>
  <c r="Y7839" i="5" l="1"/>
  <c r="X7840" i="5"/>
  <c r="X7841" i="5" l="1"/>
  <c r="Y7840" i="5"/>
  <c r="Y7841" i="5" l="1"/>
  <c r="X7842" i="5"/>
  <c r="X7843" i="5" l="1"/>
  <c r="Y7842" i="5"/>
  <c r="X7844" i="5" l="1"/>
  <c r="Y7843" i="5"/>
  <c r="X7845" i="5" l="1"/>
  <c r="Y7844" i="5"/>
  <c r="Y7845" i="5" l="1"/>
  <c r="X7846" i="5"/>
  <c r="Y7846" i="5" l="1"/>
  <c r="X7847" i="5"/>
  <c r="Y7847" i="5" l="1"/>
  <c r="X7848" i="5"/>
  <c r="Y7848" i="5" l="1"/>
  <c r="X7849" i="5"/>
  <c r="Y7849" i="5" l="1"/>
  <c r="X7850" i="5"/>
  <c r="X7851" i="5" l="1"/>
  <c r="Y7850" i="5"/>
  <c r="X7852" i="5" l="1"/>
  <c r="Y7851" i="5"/>
  <c r="Y7852" i="5" l="1"/>
  <c r="X7853" i="5"/>
  <c r="Y7853" i="5" l="1"/>
  <c r="X7854" i="5"/>
  <c r="Y7854" i="5" l="1"/>
  <c r="X7855" i="5"/>
  <c r="Y7855" i="5" l="1"/>
  <c r="X7856" i="5"/>
  <c r="Y7856" i="5" l="1"/>
  <c r="X7857" i="5"/>
  <c r="Y7857" i="5" l="1"/>
  <c r="X7858" i="5"/>
  <c r="X7859" i="5" l="1"/>
  <c r="Y7858" i="5"/>
  <c r="Y7859" i="5" l="1"/>
  <c r="X7860" i="5"/>
  <c r="Y7860" i="5" l="1"/>
  <c r="X7861" i="5"/>
  <c r="Y7861" i="5" l="1"/>
  <c r="X7862" i="5"/>
  <c r="Y7862" i="5" l="1"/>
  <c r="X7863" i="5"/>
  <c r="X7864" i="5" l="1"/>
  <c r="Y7863" i="5"/>
  <c r="Y7864" i="5" l="1"/>
  <c r="X7865" i="5"/>
  <c r="Y7865" i="5" l="1"/>
  <c r="X7866" i="5"/>
  <c r="X7867" i="5" l="1"/>
  <c r="Y7866" i="5"/>
  <c r="X7868" i="5" l="1"/>
  <c r="Y7867" i="5"/>
  <c r="Y7868" i="5" l="1"/>
  <c r="X7869" i="5"/>
  <c r="Y7869" i="5" l="1"/>
  <c r="X7870" i="5"/>
  <c r="Y7870" i="5" l="1"/>
  <c r="X7871" i="5"/>
  <c r="Y7871" i="5" l="1"/>
  <c r="X7872" i="5"/>
  <c r="Y7872" i="5" l="1"/>
  <c r="X7873" i="5"/>
  <c r="Y7873" i="5" l="1"/>
  <c r="X7874" i="5"/>
  <c r="Y7874" i="5" l="1"/>
  <c r="X7875" i="5"/>
  <c r="X7876" i="5" l="1"/>
  <c r="Y7875" i="5"/>
  <c r="Y7876" i="5" l="1"/>
  <c r="X7877" i="5"/>
  <c r="Y7877" i="5" l="1"/>
  <c r="X7878" i="5"/>
  <c r="Y7878" i="5" l="1"/>
  <c r="X7879" i="5"/>
  <c r="X7880" i="5" l="1"/>
  <c r="Y7879" i="5"/>
  <c r="Y7880" i="5" l="1"/>
  <c r="X7881" i="5"/>
  <c r="Y7881" i="5" l="1"/>
  <c r="X7882" i="5"/>
  <c r="X7883" i="5" l="1"/>
  <c r="Y7882" i="5"/>
  <c r="X7884" i="5" l="1"/>
  <c r="Y7883" i="5"/>
  <c r="Y7884" i="5" l="1"/>
  <c r="X7885" i="5"/>
  <c r="Y7885" i="5" l="1"/>
  <c r="X7886" i="5"/>
  <c r="Y7886" i="5" l="1"/>
  <c r="X7887" i="5"/>
  <c r="X7888" i="5" l="1"/>
  <c r="Y7887" i="5"/>
  <c r="Y7888" i="5" l="1"/>
  <c r="X7889" i="5"/>
  <c r="Y7889" i="5" l="1"/>
  <c r="X7890" i="5"/>
  <c r="X7891" i="5" l="1"/>
  <c r="Y7890" i="5"/>
  <c r="X7892" i="5" l="1"/>
  <c r="Y7891" i="5"/>
  <c r="X7893" i="5" l="1"/>
  <c r="Y7892" i="5"/>
  <c r="Y7893" i="5" l="1"/>
  <c r="X7894" i="5"/>
  <c r="Y7894" i="5" l="1"/>
  <c r="X7895" i="5"/>
  <c r="Y7895" i="5" l="1"/>
  <c r="X7896" i="5"/>
  <c r="Y7896" i="5" l="1"/>
  <c r="X7897" i="5"/>
  <c r="Y7897" i="5" l="1"/>
  <c r="X7898" i="5"/>
  <c r="X7899" i="5" l="1"/>
  <c r="Y7898" i="5"/>
  <c r="Y7899" i="5" l="1"/>
  <c r="X7900" i="5"/>
  <c r="Y7900" i="5" l="1"/>
  <c r="X7901" i="5"/>
  <c r="Y7901" i="5" l="1"/>
  <c r="X7902" i="5"/>
  <c r="Y7902" i="5" l="1"/>
  <c r="X7903" i="5"/>
  <c r="Y7903" i="5" l="1"/>
  <c r="X7904" i="5"/>
  <c r="Y7904" i="5" l="1"/>
  <c r="X7905" i="5"/>
  <c r="Y7905" i="5" l="1"/>
  <c r="X7906" i="5"/>
  <c r="X7907" i="5" l="1"/>
  <c r="Y7906" i="5"/>
  <c r="X7908" i="5" l="1"/>
  <c r="Y7907" i="5"/>
  <c r="X7909" i="5" l="1"/>
  <c r="Y7908" i="5"/>
  <c r="Y7909" i="5" l="1"/>
  <c r="X7910" i="5"/>
  <c r="Y7910" i="5" l="1"/>
  <c r="X7911" i="5"/>
  <c r="Y7911" i="5" l="1"/>
  <c r="X7912" i="5"/>
  <c r="X7913" i="5" l="1"/>
  <c r="Y7912" i="5"/>
  <c r="X7914" i="5" l="1"/>
  <c r="Y7913" i="5"/>
  <c r="X7915" i="5" l="1"/>
  <c r="Y7914" i="5"/>
  <c r="X7916" i="5" l="1"/>
  <c r="Y7915" i="5"/>
  <c r="Y7916" i="5" l="1"/>
  <c r="X7917" i="5"/>
  <c r="Y7917" i="5" l="1"/>
  <c r="X7918" i="5"/>
  <c r="Y7918" i="5" l="1"/>
  <c r="X7919" i="5"/>
  <c r="Y7919" i="5" l="1"/>
  <c r="X7920" i="5"/>
  <c r="X7921" i="5" l="1"/>
  <c r="Y7920" i="5"/>
  <c r="Y7921" i="5" l="1"/>
  <c r="X7922" i="5"/>
  <c r="X7923" i="5" l="1"/>
  <c r="Y7922" i="5"/>
  <c r="X7924" i="5" l="1"/>
  <c r="Y7923" i="5"/>
  <c r="Y7924" i="5" l="1"/>
  <c r="X7925" i="5"/>
  <c r="Y7925" i="5" l="1"/>
  <c r="X7926" i="5"/>
  <c r="Y7926" i="5" l="1"/>
  <c r="X7927" i="5"/>
  <c r="Y7927" i="5" l="1"/>
  <c r="X7928" i="5"/>
  <c r="X7929" i="5" l="1"/>
  <c r="Y7928" i="5"/>
  <c r="Y7929" i="5" l="1"/>
  <c r="X7930" i="5"/>
  <c r="X7931" i="5" l="1"/>
  <c r="Y7930" i="5"/>
  <c r="X7932" i="5" l="1"/>
  <c r="Y7931" i="5"/>
  <c r="X7933" i="5" l="1"/>
  <c r="Y7932" i="5"/>
  <c r="Y7933" i="5" l="1"/>
  <c r="X7934" i="5"/>
  <c r="Y7934" i="5" l="1"/>
  <c r="X7935" i="5"/>
  <c r="Y7935" i="5" l="1"/>
  <c r="X7936" i="5"/>
  <c r="Y7936" i="5" l="1"/>
  <c r="X7937" i="5"/>
  <c r="Y7937" i="5" l="1"/>
  <c r="X7938" i="5"/>
  <c r="X7939" i="5" l="1"/>
  <c r="Y7938" i="5"/>
  <c r="X7940" i="5" l="1"/>
  <c r="Y7939" i="5"/>
  <c r="Y7940" i="5" l="1"/>
  <c r="X7941" i="5"/>
  <c r="Y7941" i="5" l="1"/>
  <c r="X7942" i="5"/>
  <c r="Y7942" i="5" l="1"/>
  <c r="X7943" i="5"/>
  <c r="X7944" i="5" l="1"/>
  <c r="Y7943" i="5"/>
  <c r="Y7944" i="5" l="1"/>
  <c r="X7945" i="5"/>
  <c r="Y7945" i="5" l="1"/>
  <c r="X7946" i="5"/>
  <c r="X7947" i="5" l="1"/>
  <c r="Y7946" i="5"/>
  <c r="X7948" i="5" l="1"/>
  <c r="Y7947" i="5"/>
  <c r="X7949" i="5" l="1"/>
  <c r="Y7948" i="5"/>
  <c r="Y7949" i="5" l="1"/>
  <c r="X7950" i="5"/>
  <c r="Y7950" i="5" l="1"/>
  <c r="X7951" i="5"/>
  <c r="Y7951" i="5" l="1"/>
  <c r="X7952" i="5"/>
  <c r="Y7952" i="5" l="1"/>
  <c r="X7953" i="5"/>
  <c r="Y7953" i="5" l="1"/>
  <c r="X7954" i="5"/>
  <c r="X7955" i="5" l="1"/>
  <c r="Y7954" i="5"/>
  <c r="X7956" i="5" l="1"/>
  <c r="Y7955" i="5"/>
  <c r="Y7956" i="5" l="1"/>
  <c r="X7957" i="5"/>
  <c r="Y7957" i="5" l="1"/>
  <c r="X7958" i="5"/>
  <c r="Y7958" i="5" l="1"/>
  <c r="X7959" i="5"/>
  <c r="Y7959" i="5" l="1"/>
  <c r="X7960" i="5"/>
  <c r="X7961" i="5" l="1"/>
  <c r="Y7960" i="5"/>
  <c r="X7962" i="5" l="1"/>
  <c r="Y7961" i="5"/>
  <c r="X7963" i="5" l="1"/>
  <c r="Y7962" i="5"/>
  <c r="X7964" i="5" l="1"/>
  <c r="Y7963" i="5"/>
  <c r="Y7964" i="5" l="1"/>
  <c r="X7965" i="5"/>
  <c r="Y7965" i="5" l="1"/>
  <c r="X7966" i="5"/>
  <c r="Y7966" i="5" l="1"/>
  <c r="X7967" i="5"/>
  <c r="X7968" i="5" l="1"/>
  <c r="Y7967" i="5"/>
  <c r="X7969" i="5" l="1"/>
  <c r="Y7968" i="5"/>
  <c r="Y7969" i="5" l="1"/>
  <c r="X7970" i="5"/>
  <c r="X7971" i="5" l="1"/>
  <c r="Y7970" i="5"/>
  <c r="X7972" i="5" l="1"/>
  <c r="Y7971" i="5"/>
  <c r="X7973" i="5" l="1"/>
  <c r="Y7972" i="5"/>
  <c r="Y7973" i="5" l="1"/>
  <c r="X7974" i="5"/>
  <c r="Y7974" i="5" l="1"/>
  <c r="X7975" i="5"/>
  <c r="Y7975" i="5" l="1"/>
  <c r="X7976" i="5"/>
  <c r="Y7976" i="5" l="1"/>
  <c r="X7977" i="5"/>
  <c r="Y7977" i="5" l="1"/>
  <c r="X7978" i="5"/>
  <c r="X7979" i="5" l="1"/>
  <c r="Y7978" i="5"/>
  <c r="X7980" i="5" l="1"/>
  <c r="Y7979" i="5"/>
  <c r="Y7980" i="5" l="1"/>
  <c r="X7981" i="5"/>
  <c r="Y7981" i="5" l="1"/>
  <c r="X7982" i="5"/>
  <c r="Y7982" i="5" l="1"/>
  <c r="X7983" i="5"/>
  <c r="Y7983" i="5" l="1"/>
  <c r="X7984" i="5"/>
  <c r="Y7984" i="5" l="1"/>
  <c r="X7985" i="5"/>
  <c r="Y7985" i="5" l="1"/>
  <c r="X7986" i="5"/>
  <c r="X7987" i="5" l="1"/>
  <c r="Y7986" i="5"/>
  <c r="Y7987" i="5" l="1"/>
  <c r="X7988" i="5"/>
  <c r="X7989" i="5" l="1"/>
  <c r="Y7988" i="5"/>
  <c r="Y7989" i="5" l="1"/>
  <c r="X7990" i="5"/>
  <c r="Y7990" i="5" l="1"/>
  <c r="X7991" i="5"/>
  <c r="Y7991" i="5" l="1"/>
  <c r="X7992" i="5"/>
  <c r="Y7992" i="5" l="1"/>
  <c r="X7993" i="5"/>
  <c r="Y7993" i="5" l="1"/>
  <c r="X7994" i="5"/>
  <c r="X7995" i="5" l="1"/>
  <c r="Y7994" i="5"/>
  <c r="X7996" i="5" l="1"/>
  <c r="Y7995" i="5"/>
  <c r="Y7996" i="5" l="1"/>
  <c r="X7997" i="5"/>
  <c r="Y7997" i="5" l="1"/>
  <c r="X7998" i="5"/>
  <c r="Y7998" i="5" l="1"/>
  <c r="X7999" i="5"/>
  <c r="Y7999" i="5" l="1"/>
  <c r="X8000" i="5"/>
  <c r="Y8000" i="5" l="1"/>
  <c r="X8001" i="5"/>
  <c r="X8002" i="5" l="1"/>
  <c r="Y8001" i="5"/>
  <c r="X8003" i="5" l="1"/>
  <c r="Y8002" i="5"/>
  <c r="X8004" i="5" l="1"/>
  <c r="Y8003" i="5"/>
  <c r="Y8004" i="5" l="1"/>
  <c r="X8005" i="5"/>
  <c r="Y8005" i="5" l="1"/>
  <c r="X8006" i="5"/>
  <c r="Y8006" i="5" l="1"/>
  <c r="X8007" i="5"/>
  <c r="Y8007" i="5" l="1"/>
  <c r="X8008" i="5"/>
  <c r="Y8008" i="5" l="1"/>
  <c r="X8009" i="5"/>
  <c r="X8010" i="5" l="1"/>
  <c r="Y8009" i="5"/>
  <c r="Y8010" i="5" l="1"/>
  <c r="X8011" i="5"/>
  <c r="Y8011" i="5" l="1"/>
  <c r="X8012" i="5"/>
  <c r="Y8012" i="5" l="1"/>
  <c r="X8013" i="5"/>
  <c r="X8014" i="5" l="1"/>
  <c r="Y8013" i="5"/>
  <c r="Y8014" i="5" l="1"/>
  <c r="X8015" i="5"/>
  <c r="Y8015" i="5" l="1"/>
  <c r="X8016" i="5"/>
  <c r="Y8016" i="5" l="1"/>
  <c r="X8017" i="5"/>
  <c r="Y8017" i="5" l="1"/>
  <c r="X8018" i="5"/>
  <c r="Y8018" i="5" l="1"/>
  <c r="X8019" i="5"/>
  <c r="X8020" i="5" l="1"/>
  <c r="Y8019" i="5"/>
  <c r="Y8020" i="5" l="1"/>
  <c r="X8021" i="5"/>
  <c r="X8022" i="5" l="1"/>
  <c r="Y8021" i="5"/>
  <c r="Y8022" i="5" l="1"/>
  <c r="X8023" i="5"/>
  <c r="Y8023" i="5" l="1"/>
  <c r="X8024" i="5"/>
  <c r="Y8024" i="5" l="1"/>
  <c r="X8025" i="5"/>
  <c r="X8026" i="5" l="1"/>
  <c r="Y8025" i="5"/>
  <c r="X8027" i="5" l="1"/>
  <c r="Y8026" i="5"/>
  <c r="Y8027" i="5" l="1"/>
  <c r="X8028" i="5"/>
  <c r="Y8028" i="5" l="1"/>
  <c r="X8029" i="5"/>
  <c r="Y8029" i="5" l="1"/>
  <c r="X8030" i="5"/>
  <c r="X8031" i="5" l="1"/>
  <c r="Y8030" i="5"/>
  <c r="X8032" i="5" l="1"/>
  <c r="Y8031" i="5"/>
  <c r="Y8032" i="5" l="1"/>
  <c r="X8033" i="5"/>
  <c r="X8034" i="5" l="1"/>
  <c r="Y8033" i="5"/>
  <c r="Y8034" i="5" l="1"/>
  <c r="X8035" i="5"/>
  <c r="X8036" i="5" l="1"/>
  <c r="Y8035" i="5"/>
  <c r="Y8036" i="5" l="1"/>
  <c r="X8037" i="5"/>
  <c r="Y8037" i="5" l="1"/>
  <c r="X8038" i="5"/>
  <c r="Y8038" i="5" l="1"/>
  <c r="X8039" i="5"/>
  <c r="X8040" i="5" l="1"/>
  <c r="Y8039" i="5"/>
  <c r="X8041" i="5" l="1"/>
  <c r="Y8040" i="5"/>
  <c r="Y8041" i="5" l="1"/>
  <c r="X8042" i="5"/>
  <c r="Y8042" i="5" l="1"/>
  <c r="X8043" i="5"/>
  <c r="X8044" i="5" l="1"/>
  <c r="Y8043" i="5"/>
  <c r="Y8044" i="5" l="1"/>
  <c r="X8045" i="5"/>
  <c r="X8046" i="5" l="1"/>
  <c r="Y8045" i="5"/>
  <c r="Y8046" i="5" l="1"/>
  <c r="X8047" i="5"/>
  <c r="Y8047" i="5" l="1"/>
  <c r="X8048" i="5"/>
  <c r="Y8048" i="5" l="1"/>
  <c r="X8049" i="5"/>
  <c r="Y8049" i="5" l="1"/>
  <c r="X8050" i="5"/>
  <c r="X8051" i="5" l="1"/>
  <c r="Y8050" i="5"/>
  <c r="Y8051" i="5" l="1"/>
  <c r="X8052" i="5"/>
  <c r="X8053" i="5" l="1"/>
  <c r="Y8052" i="5"/>
  <c r="Y8053" i="5" l="1"/>
  <c r="X8054" i="5"/>
  <c r="X8055" i="5" l="1"/>
  <c r="Y8054" i="5"/>
  <c r="Y8055" i="5" l="1"/>
  <c r="X8056" i="5"/>
  <c r="Y8056" i="5" l="1"/>
  <c r="X8057" i="5"/>
  <c r="Y8057" i="5" l="1"/>
  <c r="X8058" i="5"/>
  <c r="Y8058" i="5" l="1"/>
  <c r="X8059" i="5"/>
  <c r="X8060" i="5" l="1"/>
  <c r="Y8059" i="5"/>
  <c r="X8061" i="5" l="1"/>
  <c r="Y8060" i="5"/>
  <c r="X8062" i="5" l="1"/>
  <c r="Y8061" i="5"/>
  <c r="Y8062" i="5" l="1"/>
  <c r="X8063" i="5"/>
  <c r="Y8063" i="5" l="1"/>
  <c r="X8064" i="5"/>
  <c r="Y8064" i="5" l="1"/>
  <c r="X8065" i="5"/>
  <c r="Y8065" i="5" l="1"/>
  <c r="X8066" i="5"/>
  <c r="X8067" i="5" l="1"/>
  <c r="Y8066" i="5"/>
  <c r="Y8067" i="5" l="1"/>
  <c r="X8068" i="5"/>
  <c r="X8069" i="5" l="1"/>
  <c r="Y8068" i="5"/>
  <c r="Y8069" i="5" l="1"/>
  <c r="X8070" i="5"/>
  <c r="Y8070" i="5" l="1"/>
  <c r="X8071" i="5"/>
  <c r="Y8071" i="5" l="1"/>
  <c r="X8072" i="5"/>
  <c r="X8073" i="5" l="1"/>
  <c r="Y8072" i="5"/>
  <c r="Y8073" i="5" l="1"/>
  <c r="X8074" i="5"/>
  <c r="Y8074" i="5" l="1"/>
  <c r="X8075" i="5"/>
  <c r="X8076" i="5" l="1"/>
  <c r="Y8075" i="5"/>
  <c r="Y8076" i="5" l="1"/>
  <c r="X8077" i="5"/>
  <c r="Y8077" i="5" l="1"/>
  <c r="X8078" i="5"/>
  <c r="Y8078" i="5" l="1"/>
  <c r="X8079" i="5"/>
  <c r="Y8079" i="5" l="1"/>
  <c r="X8080" i="5"/>
  <c r="Y8080" i="5" l="1"/>
  <c r="X8081" i="5"/>
  <c r="Y8081" i="5" l="1"/>
  <c r="X8082" i="5"/>
  <c r="X8083" i="5" l="1"/>
  <c r="Y8082" i="5"/>
  <c r="X8084" i="5" l="1"/>
  <c r="Y8083" i="5"/>
  <c r="X8085" i="5" l="1"/>
  <c r="Y8084" i="5"/>
  <c r="X8086" i="5" l="1"/>
  <c r="Y8085" i="5"/>
  <c r="Y8086" i="5" l="1"/>
  <c r="X8087" i="5"/>
  <c r="Y8087" i="5" l="1"/>
  <c r="X8088" i="5"/>
  <c r="Y8088" i="5" l="1"/>
  <c r="X8089" i="5"/>
  <c r="Y8089" i="5" l="1"/>
  <c r="X8090" i="5"/>
  <c r="Y8090" i="5" l="1"/>
  <c r="X8091" i="5"/>
  <c r="X8092" i="5" l="1"/>
  <c r="Y8091" i="5"/>
  <c r="X8093" i="5" l="1"/>
  <c r="Y8092" i="5"/>
  <c r="Y8093" i="5" l="1"/>
  <c r="X8094" i="5"/>
  <c r="Y8094" i="5" l="1"/>
  <c r="X8095" i="5"/>
  <c r="Y8095" i="5" l="1"/>
  <c r="X8096" i="5"/>
  <c r="X8097" i="5" l="1"/>
  <c r="Y8096" i="5"/>
  <c r="X8098" i="5" l="1"/>
  <c r="Y8097" i="5"/>
  <c r="X8099" i="5" l="1"/>
  <c r="Y8098" i="5"/>
  <c r="X8100" i="5" l="1"/>
  <c r="Y8099" i="5"/>
  <c r="Y8100" i="5" l="1"/>
  <c r="X8101" i="5"/>
  <c r="X8102" i="5" l="1"/>
  <c r="Y8101" i="5"/>
  <c r="X8103" i="5" l="1"/>
  <c r="Y8102" i="5"/>
  <c r="Y8103" i="5" l="1"/>
  <c r="X8104" i="5"/>
  <c r="Y8104" i="5" l="1"/>
  <c r="X8105" i="5"/>
  <c r="Y8105" i="5" l="1"/>
  <c r="X8106" i="5"/>
  <c r="X8107" i="5" l="1"/>
  <c r="Y8106" i="5"/>
  <c r="X8108" i="5" l="1"/>
  <c r="Y8107" i="5"/>
  <c r="Y8108" i="5" l="1"/>
  <c r="X8109" i="5"/>
  <c r="X8110" i="5" l="1"/>
  <c r="Y8109" i="5"/>
  <c r="Y8110" i="5" l="1"/>
  <c r="X8111" i="5"/>
  <c r="X8112" i="5" l="1"/>
  <c r="Y8111" i="5"/>
  <c r="X8113" i="5" l="1"/>
  <c r="Y8112" i="5"/>
  <c r="Y8113" i="5" l="1"/>
  <c r="X8114" i="5"/>
  <c r="Y8114" i="5" l="1"/>
  <c r="X8115" i="5"/>
  <c r="Y8115" i="5" l="1"/>
  <c r="X8116" i="5"/>
  <c r="X8117" i="5" l="1"/>
  <c r="Y8116" i="5"/>
  <c r="X8118" i="5" l="1"/>
  <c r="Y8117" i="5"/>
  <c r="X8119" i="5" l="1"/>
  <c r="Y8118" i="5"/>
  <c r="Y8119" i="5" l="1"/>
  <c r="X8120" i="5"/>
  <c r="Y8120" i="5" l="1"/>
  <c r="X8121" i="5"/>
  <c r="Y8121" i="5" l="1"/>
  <c r="X8122" i="5"/>
  <c r="Y8122" i="5" l="1"/>
  <c r="X8123" i="5"/>
  <c r="X8124" i="5" l="1"/>
  <c r="Y8123" i="5"/>
  <c r="Y8124" i="5" l="1"/>
  <c r="X8125" i="5"/>
  <c r="Y8125" i="5" l="1"/>
  <c r="X8126" i="5"/>
  <c r="Y8126" i="5" l="1"/>
  <c r="X8127" i="5"/>
  <c r="Y8127" i="5" l="1"/>
  <c r="X8128" i="5"/>
  <c r="X8129" i="5" l="1"/>
  <c r="Y8128" i="5"/>
  <c r="Y8129" i="5" l="1"/>
  <c r="X8130" i="5"/>
  <c r="Y8130" i="5" l="1"/>
  <c r="X8131" i="5"/>
  <c r="X8132" i="5" l="1"/>
  <c r="Y8131" i="5"/>
  <c r="Y8132" i="5" l="1"/>
  <c r="X8133" i="5"/>
  <c r="Y8133" i="5" l="1"/>
  <c r="X8134" i="5"/>
  <c r="Y8134" i="5" l="1"/>
  <c r="X8135" i="5"/>
  <c r="Y8135" i="5" l="1"/>
  <c r="X8136" i="5"/>
  <c r="X8137" i="5" l="1"/>
  <c r="Y8136" i="5"/>
  <c r="Y8137" i="5" l="1"/>
  <c r="X8138" i="5"/>
  <c r="Y8138" i="5" l="1"/>
  <c r="X8139" i="5"/>
  <c r="X8140" i="5" l="1"/>
  <c r="Y8139" i="5"/>
  <c r="X8141" i="5" l="1"/>
  <c r="Y8140" i="5"/>
  <c r="Y8141" i="5" l="1"/>
  <c r="X8142" i="5"/>
  <c r="Y8142" i="5" l="1"/>
  <c r="X8143" i="5"/>
  <c r="Y8143" i="5" l="1"/>
  <c r="X8144" i="5"/>
  <c r="X8145" i="5" l="1"/>
  <c r="Y8144" i="5"/>
  <c r="X8146" i="5" l="1"/>
  <c r="Y8145" i="5"/>
  <c r="Y8146" i="5" l="1"/>
  <c r="X8147" i="5"/>
  <c r="X8148" i="5" l="1"/>
  <c r="Y8147" i="5"/>
  <c r="Y8148" i="5" l="1"/>
  <c r="X8149" i="5"/>
  <c r="X8150" i="5" l="1"/>
  <c r="Y8149" i="5"/>
  <c r="Y8150" i="5" l="1"/>
  <c r="X8151" i="5"/>
  <c r="Y8151" i="5" l="1"/>
  <c r="X8152" i="5"/>
  <c r="Y8152" i="5" l="1"/>
  <c r="X8153" i="5"/>
  <c r="Y8153" i="5" l="1"/>
  <c r="X8154" i="5"/>
  <c r="Y8154" i="5" l="1"/>
  <c r="X8155" i="5"/>
  <c r="X8156" i="5" l="1"/>
  <c r="Y8155" i="5"/>
  <c r="Y8156" i="5" l="1"/>
  <c r="X8157" i="5"/>
  <c r="X8158" i="5" l="1"/>
  <c r="Y8157" i="5"/>
  <c r="Y8158" i="5" l="1"/>
  <c r="X8159" i="5"/>
  <c r="Y8159" i="5" l="1"/>
  <c r="X8160" i="5"/>
  <c r="Y8160" i="5" l="1"/>
  <c r="X8161" i="5"/>
  <c r="X8162" i="5" l="1"/>
  <c r="Y8161" i="5"/>
  <c r="X8163" i="5" l="1"/>
  <c r="Y8162" i="5"/>
  <c r="Y8163" i="5" l="1"/>
  <c r="X8164" i="5"/>
  <c r="Y8164" i="5" l="1"/>
  <c r="X8165" i="5"/>
  <c r="X8166" i="5" l="1"/>
  <c r="Y8165" i="5"/>
  <c r="Y8166" i="5" l="1"/>
  <c r="X8167" i="5"/>
  <c r="Y8167" i="5" l="1"/>
  <c r="X8168" i="5"/>
  <c r="Y8168" i="5" l="1"/>
  <c r="X8169" i="5"/>
  <c r="X8170" i="5" l="1"/>
  <c r="Y8169" i="5"/>
  <c r="X8171" i="5" l="1"/>
  <c r="Y8170" i="5"/>
  <c r="Y8171" i="5" l="1"/>
  <c r="X8172" i="5"/>
  <c r="Y8172" i="5" l="1"/>
  <c r="X8173" i="5"/>
  <c r="X8174" i="5" l="1"/>
  <c r="Y8173" i="5"/>
  <c r="Y8174" i="5" l="1"/>
  <c r="X8175" i="5"/>
  <c r="Y8175" i="5" l="1"/>
  <c r="X8176" i="5"/>
  <c r="Y8176" i="5" l="1"/>
  <c r="X8177" i="5"/>
  <c r="X8178" i="5" l="1"/>
  <c r="Y8177" i="5"/>
  <c r="X8179" i="5" l="1"/>
  <c r="Y8178" i="5"/>
  <c r="X8180" i="5" l="1"/>
  <c r="Y8179" i="5"/>
  <c r="Y8180" i="5" l="1"/>
  <c r="X8181" i="5"/>
  <c r="X8182" i="5" l="1"/>
  <c r="Y8181" i="5"/>
  <c r="Y8182" i="5" l="1"/>
  <c r="X8183" i="5"/>
  <c r="Y8183" i="5" l="1"/>
  <c r="X8184" i="5"/>
  <c r="Y8184" i="5" l="1"/>
  <c r="X8185" i="5"/>
  <c r="Y8185" i="5" l="1"/>
  <c r="X8186" i="5"/>
  <c r="X8187" i="5" l="1"/>
  <c r="Y8186" i="5"/>
  <c r="X8188" i="5" l="1"/>
  <c r="Y8187" i="5"/>
  <c r="X8189" i="5" l="1"/>
  <c r="Y8188" i="5"/>
  <c r="X8190" i="5" l="1"/>
  <c r="Y8189" i="5"/>
  <c r="Y8190" i="5" l="1"/>
  <c r="X8191" i="5"/>
  <c r="Y8191" i="5" l="1"/>
  <c r="X8192" i="5"/>
  <c r="Y8192" i="5" l="1"/>
  <c r="X8193" i="5"/>
  <c r="Y8193" i="5" l="1"/>
  <c r="X8194" i="5"/>
  <c r="X8195" i="5" l="1"/>
  <c r="Y8194" i="5"/>
  <c r="X8196" i="5" l="1"/>
  <c r="Y8195" i="5"/>
  <c r="Y8196" i="5" l="1"/>
  <c r="X8197" i="5"/>
  <c r="X8198" i="5" l="1"/>
  <c r="Y8197" i="5"/>
  <c r="Y8198" i="5" l="1"/>
  <c r="X8199" i="5"/>
  <c r="Y8199" i="5" l="1"/>
  <c r="X8200" i="5"/>
  <c r="Y8200" i="5" l="1"/>
  <c r="X8201" i="5"/>
  <c r="X8202" i="5" l="1"/>
  <c r="Y8201" i="5"/>
  <c r="Y8202" i="5" l="1"/>
  <c r="X8203" i="5"/>
  <c r="Y8203" i="5" l="1"/>
  <c r="X8204" i="5"/>
  <c r="Y8204" i="5" l="1"/>
  <c r="X8205" i="5"/>
  <c r="Y8205" i="5" l="1"/>
  <c r="X8206" i="5"/>
  <c r="Y8206" i="5" l="1"/>
  <c r="X8207" i="5"/>
  <c r="X8208" i="5" l="1"/>
  <c r="Y8207" i="5"/>
  <c r="Y8208" i="5" l="1"/>
  <c r="X8209" i="5"/>
  <c r="X8210" i="5" l="1"/>
  <c r="Y8209" i="5"/>
  <c r="Y8210" i="5" l="1"/>
  <c r="X8211" i="5"/>
  <c r="X8212" i="5" l="1"/>
  <c r="Y8211" i="5"/>
  <c r="Y8212" i="5" l="1"/>
  <c r="X8213" i="5"/>
  <c r="X8214" i="5" l="1"/>
  <c r="Y8213" i="5"/>
  <c r="Y8214" i="5" l="1"/>
  <c r="X8215" i="5"/>
  <c r="Y8215" i="5" l="1"/>
  <c r="X8216" i="5"/>
  <c r="Y8216" i="5" l="1"/>
  <c r="X8217" i="5"/>
  <c r="Y8217" i="5" l="1"/>
  <c r="X8218" i="5"/>
  <c r="Y8218" i="5" l="1"/>
  <c r="X8219" i="5"/>
  <c r="X8220" i="5" l="1"/>
  <c r="Y8219" i="5"/>
  <c r="Y8220" i="5" l="1"/>
  <c r="X8221" i="5"/>
  <c r="X8222" i="5" l="1"/>
  <c r="Y8221" i="5"/>
  <c r="Y8222" i="5" l="1"/>
  <c r="X8223" i="5"/>
  <c r="Y8223" i="5" l="1"/>
  <c r="X8224" i="5"/>
  <c r="Y8224" i="5" l="1"/>
  <c r="X8225" i="5"/>
  <c r="Y8225" i="5" l="1"/>
  <c r="X8226" i="5"/>
  <c r="Y8226" i="5" l="1"/>
  <c r="X8227" i="5"/>
  <c r="X8228" i="5" l="1"/>
  <c r="Y8227" i="5"/>
  <c r="Y8228" i="5" l="1"/>
  <c r="X8229" i="5"/>
  <c r="Y8229" i="5" l="1"/>
  <c r="X8230" i="5"/>
  <c r="Y8230" i="5" l="1"/>
  <c r="X8231" i="5"/>
  <c r="X8232" i="5" l="1"/>
  <c r="Y8231" i="5"/>
  <c r="Y8232" i="5" l="1"/>
  <c r="X8233" i="5"/>
  <c r="Y8233" i="5" l="1"/>
  <c r="X8234" i="5"/>
  <c r="Y8234" i="5" l="1"/>
  <c r="X8235" i="5"/>
  <c r="X8236" i="5" l="1"/>
  <c r="Y8235" i="5"/>
  <c r="X8237" i="5" l="1"/>
  <c r="Y8236" i="5"/>
  <c r="X8238" i="5" l="1"/>
  <c r="Y8237" i="5"/>
  <c r="Y8238" i="5" l="1"/>
  <c r="X8239" i="5"/>
  <c r="Y8239" i="5" l="1"/>
  <c r="X8240" i="5"/>
  <c r="Y8240" i="5" l="1"/>
  <c r="X8241" i="5"/>
  <c r="X8242" i="5" l="1"/>
  <c r="Y8241" i="5"/>
  <c r="Y8242" i="5" l="1"/>
  <c r="X8243" i="5"/>
  <c r="X8244" i="5" l="1"/>
  <c r="Y8243" i="5"/>
  <c r="Y8244" i="5" l="1"/>
  <c r="X8245" i="5"/>
  <c r="Y8245" i="5" l="1"/>
  <c r="X8246" i="5"/>
  <c r="Y8246" i="5" l="1"/>
  <c r="X8247" i="5"/>
  <c r="Y8247" i="5" l="1"/>
  <c r="X8248" i="5"/>
  <c r="X8249" i="5" l="1"/>
  <c r="Y8248" i="5"/>
  <c r="Y8249" i="5" l="1"/>
  <c r="X8250" i="5"/>
  <c r="X8251" i="5" l="1"/>
  <c r="Y8250" i="5"/>
  <c r="X8252" i="5" l="1"/>
  <c r="Y8251" i="5"/>
  <c r="X8253" i="5" l="1"/>
  <c r="Y8252" i="5"/>
  <c r="X8254" i="5" l="1"/>
  <c r="Y8253" i="5"/>
  <c r="Y8254" i="5" l="1"/>
  <c r="X8255" i="5"/>
  <c r="Y8255" i="5" l="1"/>
  <c r="X8256" i="5"/>
  <c r="Y8256" i="5" l="1"/>
  <c r="X8257" i="5"/>
  <c r="Y8257" i="5" l="1"/>
  <c r="X8258" i="5"/>
  <c r="X8259" i="5" l="1"/>
  <c r="Y8258" i="5"/>
  <c r="Y8259" i="5" l="1"/>
  <c r="X8260" i="5"/>
  <c r="Y8260" i="5" l="1"/>
  <c r="X8261" i="5"/>
  <c r="X8262" i="5" l="1"/>
  <c r="Y8261" i="5"/>
  <c r="Y8262" i="5" l="1"/>
  <c r="X8263" i="5"/>
  <c r="X8264" i="5" l="1"/>
  <c r="Y8263" i="5"/>
  <c r="Y8264" i="5" l="1"/>
  <c r="X8265" i="5"/>
  <c r="X8266" i="5" l="1"/>
  <c r="Y8265" i="5"/>
  <c r="Y8266" i="5" l="1"/>
  <c r="X8267" i="5"/>
  <c r="X8268" i="5" l="1"/>
  <c r="Y8267" i="5"/>
  <c r="Y8268" i="5" l="1"/>
  <c r="X8269" i="5"/>
  <c r="X8270" i="5" l="1"/>
  <c r="Y8269" i="5"/>
  <c r="Y8270" i="5" l="1"/>
  <c r="X8271" i="5"/>
  <c r="Y8271" i="5" l="1"/>
  <c r="X8272" i="5"/>
  <c r="Y8272" i="5" l="1"/>
  <c r="X8273" i="5"/>
  <c r="X8274" i="5" l="1"/>
  <c r="Y8273" i="5"/>
  <c r="Y8274" i="5" l="1"/>
  <c r="X8275" i="5"/>
  <c r="Y8275" i="5" l="1"/>
  <c r="X8276" i="5"/>
  <c r="Y8276" i="5" l="1"/>
  <c r="X8277" i="5"/>
  <c r="X8278" i="5" l="1"/>
  <c r="Y8277" i="5"/>
  <c r="Y8278" i="5" l="1"/>
  <c r="X8279" i="5"/>
  <c r="X8280" i="5" l="1"/>
  <c r="Y8279" i="5"/>
  <c r="Y8280" i="5" l="1"/>
  <c r="X8281" i="5"/>
  <c r="X8282" i="5" l="1"/>
  <c r="Y8281" i="5"/>
  <c r="Y8282" i="5" l="1"/>
  <c r="X8283" i="5"/>
  <c r="X8284" i="5" l="1"/>
  <c r="Y8283" i="5"/>
  <c r="Y8284" i="5" l="1"/>
  <c r="X8285" i="5"/>
  <c r="X8286" i="5" l="1"/>
  <c r="Y8285" i="5"/>
  <c r="Y8286" i="5" l="1"/>
  <c r="X8287" i="5"/>
  <c r="Y8287" i="5" l="1"/>
  <c r="X8288" i="5"/>
  <c r="Y8288" i="5" l="1"/>
  <c r="X8289" i="5"/>
  <c r="X8290" i="5" l="1"/>
  <c r="Y8289" i="5"/>
  <c r="X8291" i="5" l="1"/>
  <c r="Y8290" i="5"/>
  <c r="X8292" i="5" l="1"/>
  <c r="Y8291" i="5"/>
  <c r="Y8292" i="5" l="1"/>
  <c r="X8293" i="5"/>
  <c r="X8294" i="5" l="1"/>
  <c r="Y8293" i="5"/>
  <c r="Y8294" i="5" l="1"/>
  <c r="X8295" i="5"/>
  <c r="Y8295" i="5" l="1"/>
  <c r="X8296" i="5"/>
  <c r="Y8296" i="5" l="1"/>
  <c r="X8297" i="5"/>
  <c r="Y8297" i="5" l="1"/>
  <c r="X8298" i="5"/>
  <c r="Y8298" i="5" l="1"/>
  <c r="X8299" i="5"/>
  <c r="X8300" i="5" l="1"/>
  <c r="Y8299" i="5"/>
  <c r="X8301" i="5" l="1"/>
  <c r="Y8300" i="5"/>
  <c r="Y8301" i="5" l="1"/>
  <c r="X8302" i="5"/>
  <c r="Y8302" i="5" l="1"/>
  <c r="X8303" i="5"/>
  <c r="Y8303" i="5" l="1"/>
  <c r="X8304" i="5"/>
  <c r="Y8304" i="5" l="1"/>
  <c r="X8305" i="5"/>
  <c r="Y8305" i="5" l="1"/>
  <c r="X8306" i="5"/>
  <c r="Y8306" i="5" l="1"/>
  <c r="X8307" i="5"/>
  <c r="X8308" i="5" l="1"/>
  <c r="Y8307" i="5"/>
  <c r="X8309" i="5" l="1"/>
  <c r="Y8308" i="5"/>
  <c r="X8310" i="5" l="1"/>
  <c r="Y8309" i="5"/>
  <c r="Y8310" i="5" l="1"/>
  <c r="X8311" i="5"/>
  <c r="Y8311" i="5" l="1"/>
  <c r="X8312" i="5"/>
  <c r="Y8312" i="5" l="1"/>
  <c r="X8313" i="5"/>
  <c r="Y8313" i="5" l="1"/>
  <c r="X8314" i="5"/>
  <c r="X8315" i="5" l="1"/>
  <c r="Y8314" i="5"/>
  <c r="Y8315" i="5" l="1"/>
  <c r="X8316" i="5"/>
  <c r="Y8316" i="5" l="1"/>
  <c r="X8317" i="5"/>
  <c r="X8318" i="5" l="1"/>
  <c r="Y8317" i="5"/>
  <c r="Y8318" i="5" l="1"/>
  <c r="X8319" i="5"/>
  <c r="Y8319" i="5" l="1"/>
  <c r="X8320" i="5"/>
  <c r="Y8320" i="5" l="1"/>
  <c r="X8321" i="5"/>
  <c r="Y8321" i="5" l="1"/>
  <c r="X8322" i="5"/>
  <c r="X8323" i="5" l="1"/>
  <c r="Y8322" i="5"/>
  <c r="X8324" i="5" l="1"/>
  <c r="Y8323" i="5"/>
  <c r="X8325" i="5" l="1"/>
  <c r="Y8324" i="5"/>
  <c r="X8326" i="5" l="1"/>
  <c r="Y8325" i="5"/>
  <c r="Y8326" i="5" l="1"/>
  <c r="X8327" i="5"/>
  <c r="Y8327" i="5" l="1"/>
  <c r="X8328" i="5"/>
  <c r="Y8328" i="5" l="1"/>
  <c r="X8329" i="5"/>
  <c r="Y8329" i="5" l="1"/>
  <c r="X8330" i="5"/>
  <c r="X8331" i="5" l="1"/>
  <c r="Y8330" i="5"/>
  <c r="X8332" i="5" l="1"/>
  <c r="Y8331" i="5"/>
  <c r="X8333" i="5" l="1"/>
  <c r="Y8332" i="5"/>
  <c r="X8334" i="5" l="1"/>
  <c r="Y8333" i="5"/>
  <c r="Y8334" i="5" l="1"/>
  <c r="X8335" i="5"/>
  <c r="Y8335" i="5" l="1"/>
  <c r="X8336" i="5"/>
  <c r="Y8336" i="5" l="1"/>
  <c r="X8337" i="5"/>
  <c r="Y8337" i="5" l="1"/>
  <c r="X8338" i="5"/>
  <c r="Y8338" i="5" l="1"/>
  <c r="X8339" i="5"/>
  <c r="Y8339" i="5" l="1"/>
  <c r="X8340" i="5"/>
  <c r="X8341" i="5" l="1"/>
  <c r="Y8340" i="5"/>
  <c r="X8342" i="5" l="1"/>
  <c r="Y8341" i="5"/>
  <c r="Y8342" i="5" l="1"/>
  <c r="X8343" i="5"/>
  <c r="Y8343" i="5" l="1"/>
  <c r="X8344" i="5"/>
  <c r="Y8344" i="5" l="1"/>
  <c r="X8345" i="5"/>
  <c r="X8346" i="5" l="1"/>
  <c r="Y8345" i="5"/>
  <c r="Y8346" i="5" l="1"/>
  <c r="X8347" i="5"/>
  <c r="Y8347" i="5" l="1"/>
  <c r="X8348" i="5"/>
  <c r="Y8348" i="5" l="1"/>
  <c r="X8349" i="5"/>
  <c r="X8350" i="5" l="1"/>
  <c r="Y8349" i="5"/>
  <c r="Y8350" i="5" l="1"/>
  <c r="X8351" i="5"/>
  <c r="X8352" i="5" l="1"/>
  <c r="Y8351" i="5"/>
  <c r="Y8352" i="5" l="1"/>
  <c r="X8353" i="5"/>
  <c r="Y8353" i="5" l="1"/>
  <c r="X8354" i="5"/>
  <c r="Y8354" i="5" l="1"/>
  <c r="X8355" i="5"/>
  <c r="Y8355" i="5" l="1"/>
  <c r="X8356" i="5"/>
  <c r="Y8356" i="5" l="1"/>
  <c r="X8357" i="5"/>
  <c r="X8358" i="5" l="1"/>
  <c r="Y8357" i="5"/>
  <c r="X8359" i="5" l="1"/>
  <c r="Y8358" i="5"/>
  <c r="Y8359" i="5" l="1"/>
  <c r="X8360" i="5"/>
  <c r="Y8360" i="5" l="1"/>
  <c r="X8361" i="5"/>
  <c r="Y8361" i="5" l="1"/>
  <c r="X8362" i="5"/>
  <c r="Y8362" i="5" l="1"/>
  <c r="X8363" i="5"/>
  <c r="X8364" i="5" l="1"/>
  <c r="Y8363" i="5"/>
  <c r="Y8364" i="5" l="1"/>
  <c r="X8365" i="5"/>
  <c r="Y8365" i="5" l="1"/>
  <c r="X8366" i="5"/>
  <c r="Y8366" i="5" l="1"/>
  <c r="X8367" i="5"/>
  <c r="X8368" i="5" l="1"/>
  <c r="Y8367" i="5"/>
  <c r="Y8368" i="5" l="1"/>
  <c r="X8369" i="5"/>
  <c r="Y8369" i="5" l="1"/>
  <c r="X8370" i="5"/>
  <c r="Y8370" i="5" l="1"/>
  <c r="X8371" i="5"/>
  <c r="Y8371" i="5" l="1"/>
  <c r="X8372" i="5"/>
  <c r="X8373" i="5" l="1"/>
  <c r="Y8372" i="5"/>
  <c r="X8374" i="5" l="1"/>
  <c r="Y8373" i="5"/>
  <c r="Y8374" i="5" l="1"/>
  <c r="X8375" i="5"/>
  <c r="Y8375" i="5" l="1"/>
  <c r="X8376" i="5"/>
  <c r="Y8376" i="5" l="1"/>
  <c r="X8377" i="5"/>
  <c r="Y8377" i="5" l="1"/>
  <c r="X8378" i="5"/>
  <c r="X8379" i="5" l="1"/>
  <c r="Y8378" i="5"/>
  <c r="Y8379" i="5" l="1"/>
  <c r="X8380" i="5"/>
  <c r="X8381" i="5" l="1"/>
  <c r="Y8380" i="5"/>
  <c r="X8382" i="5" l="1"/>
  <c r="Y8381" i="5"/>
  <c r="X8383" i="5" l="1"/>
  <c r="Y8382" i="5"/>
  <c r="Y8383" i="5" l="1"/>
  <c r="X8384" i="5"/>
  <c r="Y8384" i="5" l="1"/>
  <c r="X8385" i="5"/>
  <c r="Y8385" i="5" l="1"/>
  <c r="X8386" i="5"/>
  <c r="Y8386" i="5" l="1"/>
  <c r="X8387" i="5"/>
  <c r="X8388" i="5" l="1"/>
  <c r="Y8387" i="5"/>
  <c r="X8389" i="5" l="1"/>
  <c r="Y8388" i="5"/>
  <c r="X8390" i="5" l="1"/>
  <c r="Y8389" i="5"/>
  <c r="Y8390" i="5" l="1"/>
  <c r="X8391" i="5"/>
  <c r="Y8391" i="5" l="1"/>
  <c r="X8392" i="5"/>
  <c r="Y8392" i="5" l="1"/>
  <c r="X8393" i="5"/>
  <c r="Y8393" i="5" l="1"/>
  <c r="X8394" i="5"/>
  <c r="X8395" i="5" l="1"/>
  <c r="Y8394" i="5"/>
  <c r="X8396" i="5" l="1"/>
  <c r="Y8395" i="5"/>
  <c r="X8397" i="5" l="1"/>
  <c r="Y8396" i="5"/>
  <c r="X8398" i="5" l="1"/>
  <c r="Y8397" i="5"/>
  <c r="Y8398" i="5" l="1"/>
  <c r="X8399" i="5"/>
  <c r="Y8399" i="5" l="1"/>
  <c r="X8400" i="5"/>
  <c r="Y8400" i="5" l="1"/>
  <c r="X8401" i="5"/>
  <c r="X8402" i="5" l="1"/>
  <c r="Y8401" i="5"/>
  <c r="X8403" i="5" l="1"/>
  <c r="Y8402" i="5"/>
  <c r="Y8403" i="5" l="1"/>
  <c r="X8404" i="5"/>
  <c r="Y8404" i="5" l="1"/>
  <c r="X8405" i="5"/>
  <c r="X8406" i="5" l="1"/>
  <c r="Y8405" i="5"/>
  <c r="Y8406" i="5" l="1"/>
  <c r="X8407" i="5"/>
  <c r="Y8407" i="5" l="1"/>
  <c r="X8408" i="5"/>
  <c r="Y8408" i="5" l="1"/>
  <c r="X8409" i="5"/>
  <c r="Y8409" i="5" l="1"/>
  <c r="X8410" i="5"/>
  <c r="Y8410" i="5" l="1"/>
  <c r="X8411" i="5"/>
  <c r="Y8411" i="5" l="1"/>
  <c r="X8412" i="5"/>
  <c r="Y8412" i="5" l="1"/>
  <c r="X8413" i="5"/>
  <c r="Y8413" i="5" l="1"/>
  <c r="X8414" i="5"/>
  <c r="Y8414" i="5" l="1"/>
  <c r="X8415" i="5"/>
  <c r="Y8415" i="5" l="1"/>
  <c r="X8416" i="5"/>
  <c r="Y8416" i="5" l="1"/>
  <c r="X8417" i="5"/>
  <c r="X8418" i="5" l="1"/>
  <c r="Y8417" i="5"/>
  <c r="X8419" i="5" l="1"/>
  <c r="Y8418" i="5"/>
  <c r="X8420" i="5" l="1"/>
  <c r="Y8419" i="5"/>
  <c r="Y8420" i="5" l="1"/>
  <c r="X8421" i="5"/>
  <c r="X8422" i="5" l="1"/>
  <c r="Y8421" i="5"/>
  <c r="Y8422" i="5" l="1"/>
  <c r="X8423" i="5"/>
  <c r="X8424" i="5" l="1"/>
  <c r="Y8423" i="5"/>
  <c r="Y8424" i="5" l="1"/>
  <c r="X8425" i="5"/>
  <c r="Y8425" i="5" l="1"/>
  <c r="X8426" i="5"/>
  <c r="Y8426" i="5" l="1"/>
  <c r="X8427" i="5"/>
  <c r="X8428" i="5" l="1"/>
  <c r="Y8427" i="5"/>
  <c r="Y8428" i="5" l="1"/>
  <c r="X8429" i="5"/>
  <c r="X8430" i="5" l="1"/>
  <c r="Y8429" i="5"/>
  <c r="X8431" i="5" l="1"/>
  <c r="Y8430" i="5"/>
  <c r="Y8431" i="5" l="1"/>
  <c r="X8432" i="5"/>
  <c r="Y8432" i="5" l="1"/>
  <c r="X8433" i="5"/>
  <c r="Y8433" i="5" l="1"/>
  <c r="X8434" i="5"/>
  <c r="Y8434" i="5" l="1"/>
  <c r="X8435" i="5"/>
  <c r="X8436" i="5" l="1"/>
  <c r="Y8435" i="5"/>
  <c r="Y8436" i="5" l="1"/>
  <c r="X8437" i="5"/>
  <c r="X8438" i="5" l="1"/>
  <c r="Y8437" i="5"/>
  <c r="Y8438" i="5" l="1"/>
  <c r="X8439" i="5"/>
  <c r="Y8439" i="5" l="1"/>
  <c r="X8440" i="5"/>
  <c r="Y8440" i="5" l="1"/>
  <c r="X8441" i="5"/>
  <c r="Y8441" i="5" l="1"/>
  <c r="X8442" i="5"/>
  <c r="Y8442" i="5" l="1"/>
  <c r="X8443" i="5"/>
  <c r="X8444" i="5" l="1"/>
  <c r="Y8443" i="5"/>
  <c r="Y8444" i="5" l="1"/>
  <c r="X8445" i="5"/>
  <c r="X8446" i="5" l="1"/>
  <c r="Y8445" i="5"/>
  <c r="Y8446" i="5" l="1"/>
  <c r="X8447" i="5"/>
  <c r="Y8447" i="5" l="1"/>
  <c r="X8448" i="5"/>
  <c r="X8449" i="5" l="1"/>
  <c r="Y8448" i="5"/>
  <c r="Y8449" i="5" l="1"/>
  <c r="X8450" i="5"/>
  <c r="Y8450" i="5" l="1"/>
  <c r="X8451" i="5"/>
  <c r="X8452" i="5" l="1"/>
  <c r="Y8451" i="5"/>
  <c r="Y8452" i="5" l="1"/>
  <c r="X8453" i="5"/>
  <c r="X8454" i="5" l="1"/>
  <c r="Y8453" i="5"/>
  <c r="Y8454" i="5" l="1"/>
  <c r="X8455" i="5"/>
  <c r="Y8455" i="5" l="1"/>
  <c r="X8456" i="5"/>
  <c r="Y8456" i="5" l="1"/>
  <c r="X8457" i="5"/>
  <c r="Y8457" i="5" l="1"/>
  <c r="X8458" i="5"/>
  <c r="Y8458" i="5" l="1"/>
  <c r="X8459" i="5"/>
  <c r="X8460" i="5" l="1"/>
  <c r="Y8459" i="5"/>
  <c r="Y8460" i="5" l="1"/>
  <c r="X8461" i="5"/>
  <c r="Y8461" i="5" l="1"/>
  <c r="X8462" i="5"/>
  <c r="Y8462" i="5" l="1"/>
  <c r="X8463" i="5"/>
  <c r="X8464" i="5" l="1"/>
  <c r="Y8463" i="5"/>
  <c r="Y8464" i="5" l="1"/>
  <c r="X8465" i="5"/>
  <c r="Y8465" i="5" l="1"/>
  <c r="X8466" i="5"/>
  <c r="X8467" i="5" l="1"/>
  <c r="Y8466" i="5"/>
  <c r="Y8467" i="5" l="1"/>
  <c r="X8468" i="5"/>
  <c r="X8469" i="5" l="1"/>
  <c r="Y8468" i="5"/>
  <c r="X8470" i="5" l="1"/>
  <c r="Y8469" i="5"/>
  <c r="Y8470" i="5" l="1"/>
  <c r="X8471" i="5"/>
  <c r="Y8471" i="5" l="1"/>
  <c r="X8472" i="5"/>
  <c r="X8473" i="5" l="1"/>
  <c r="Y8472" i="5"/>
  <c r="X8474" i="5" l="1"/>
  <c r="Y8473" i="5"/>
  <c r="Y8474" i="5" l="1"/>
  <c r="X8475" i="5"/>
  <c r="X8476" i="5" l="1"/>
  <c r="Y8475" i="5"/>
  <c r="Y8476" i="5" l="1"/>
  <c r="X8477" i="5"/>
  <c r="X8478" i="5" l="1"/>
  <c r="Y8477" i="5"/>
  <c r="Y8478" i="5" l="1"/>
  <c r="X8479" i="5"/>
  <c r="Y8479" i="5" l="1"/>
  <c r="X8480" i="5"/>
  <c r="Y8480" i="5" l="1"/>
  <c r="X8481" i="5"/>
  <c r="Y8481" i="5" l="1"/>
  <c r="X8482" i="5"/>
  <c r="Y8482" i="5" l="1"/>
  <c r="X8483" i="5"/>
  <c r="X8484" i="5" l="1"/>
  <c r="Y8483" i="5"/>
  <c r="X8485" i="5" l="1"/>
  <c r="Y8484" i="5"/>
  <c r="X8486" i="5" l="1"/>
  <c r="Y8485" i="5"/>
  <c r="Y8486" i="5" l="1"/>
  <c r="X8487" i="5"/>
  <c r="Y8487" i="5" l="1"/>
  <c r="X8488" i="5"/>
  <c r="Y8488" i="5" l="1"/>
  <c r="X8489" i="5"/>
  <c r="Y8489" i="5" l="1"/>
  <c r="X8490" i="5"/>
  <c r="Y8490" i="5" l="1"/>
  <c r="X8491" i="5"/>
  <c r="X8492" i="5" l="1"/>
  <c r="Y8491" i="5"/>
  <c r="Y8492" i="5" l="1"/>
  <c r="X8493" i="5"/>
  <c r="Y8493" i="5" l="1"/>
  <c r="X8494" i="5"/>
  <c r="Y8494" i="5" l="1"/>
  <c r="X8495" i="5"/>
  <c r="X8496" i="5" l="1"/>
  <c r="Y8495" i="5"/>
  <c r="Y8496" i="5" l="1"/>
  <c r="X8497" i="5"/>
  <c r="Y8497" i="5" l="1"/>
  <c r="X8498" i="5"/>
  <c r="Y8498" i="5" l="1"/>
  <c r="X8499" i="5"/>
  <c r="X8500" i="5" l="1"/>
  <c r="Y8499" i="5"/>
  <c r="X8501" i="5" l="1"/>
  <c r="Y8500" i="5"/>
  <c r="X8502" i="5" l="1"/>
  <c r="Y8501" i="5"/>
  <c r="Y8502" i="5" l="1"/>
  <c r="X8503" i="5"/>
  <c r="Y8503" i="5" l="1"/>
  <c r="X8504" i="5"/>
  <c r="Y8504" i="5" l="1"/>
  <c r="X8505" i="5"/>
  <c r="Y8505" i="5" l="1"/>
  <c r="X8506" i="5"/>
  <c r="Y8506" i="5" l="1"/>
  <c r="X8507" i="5"/>
  <c r="Y8507" i="5" l="1"/>
  <c r="X8508" i="5"/>
  <c r="Y8508" i="5" l="1"/>
  <c r="X8509" i="5"/>
  <c r="Y8509" i="5" l="1"/>
  <c r="X8510" i="5"/>
  <c r="Y8510" i="5" l="1"/>
  <c r="X8511" i="5"/>
  <c r="Y8511" i="5" l="1"/>
  <c r="X8512" i="5"/>
  <c r="Y8512" i="5" l="1"/>
  <c r="X8513" i="5"/>
  <c r="X8514" i="5" l="1"/>
  <c r="Y8513" i="5"/>
  <c r="Y8514" i="5" l="1"/>
  <c r="X8515" i="5"/>
  <c r="Y8515" i="5" l="1"/>
  <c r="X8516" i="5"/>
  <c r="X8517" i="5" l="1"/>
  <c r="Y8516" i="5"/>
  <c r="X8518" i="5" l="1"/>
  <c r="Y8517" i="5"/>
  <c r="Y8518" i="5" l="1"/>
  <c r="X8519" i="5"/>
  <c r="Y8519" i="5" l="1"/>
  <c r="X8520" i="5"/>
  <c r="Y8520" i="5" l="1"/>
  <c r="X8521" i="5"/>
  <c r="X8522" i="5" l="1"/>
  <c r="Y8521" i="5"/>
  <c r="X8523" i="5" l="1"/>
  <c r="Y8522" i="5"/>
  <c r="X8524" i="5" l="1"/>
  <c r="Y8523" i="5"/>
  <c r="Y8524" i="5" l="1"/>
  <c r="X8525" i="5"/>
  <c r="X8526" i="5" l="1"/>
  <c r="Y8525" i="5"/>
  <c r="Y8526" i="5" l="1"/>
  <c r="X8527" i="5"/>
  <c r="Y8527" i="5" l="1"/>
  <c r="X8528" i="5"/>
  <c r="Y8528" i="5" l="1"/>
  <c r="X8529" i="5"/>
  <c r="X8530" i="5" l="1"/>
  <c r="Y8529" i="5"/>
  <c r="Y8530" i="5" l="1"/>
  <c r="X8531" i="5"/>
  <c r="X8532" i="5" l="1"/>
  <c r="Y8531" i="5"/>
  <c r="Y8532" i="5" l="1"/>
  <c r="X8533" i="5"/>
  <c r="X8534" i="5" l="1"/>
  <c r="Y8533" i="5"/>
  <c r="Y8534" i="5" l="1"/>
  <c r="X8535" i="5"/>
  <c r="X8536" i="5" l="1"/>
  <c r="Y8535" i="5"/>
  <c r="Y8536" i="5" l="1"/>
  <c r="X8537" i="5"/>
  <c r="Y8537" i="5" l="1"/>
  <c r="X8538" i="5"/>
  <c r="Y8538" i="5" l="1"/>
  <c r="X8539" i="5"/>
  <c r="X8540" i="5" l="1"/>
  <c r="Y8539" i="5"/>
  <c r="Y8540" i="5" l="1"/>
  <c r="X8541" i="5"/>
  <c r="X8542" i="5" l="1"/>
  <c r="Y8541" i="5"/>
  <c r="Y8542" i="5" l="1"/>
  <c r="X8543" i="5"/>
  <c r="X8544" i="5" l="1"/>
  <c r="Y8543" i="5"/>
  <c r="Y8544" i="5" l="1"/>
  <c r="X8545" i="5"/>
  <c r="Y8545" i="5" l="1"/>
  <c r="X8546" i="5"/>
  <c r="X8547" i="5" l="1"/>
  <c r="Y8546" i="5"/>
  <c r="X8548" i="5" l="1"/>
  <c r="Y8547" i="5"/>
  <c r="Y8548" i="5" l="1"/>
  <c r="X8549" i="5"/>
  <c r="X8550" i="5" l="1"/>
  <c r="Y8549" i="5"/>
  <c r="Y8550" i="5" l="1"/>
  <c r="X8551" i="5"/>
  <c r="Y8551" i="5" l="1"/>
  <c r="X8552" i="5"/>
  <c r="Y8552" i="5" l="1"/>
  <c r="X8553" i="5"/>
  <c r="Y8553" i="5" l="1"/>
  <c r="X8554" i="5"/>
  <c r="X8555" i="5" l="1"/>
  <c r="Y8554" i="5"/>
  <c r="Y8555" i="5" l="1"/>
  <c r="X8556" i="5"/>
  <c r="Y8556" i="5" l="1"/>
  <c r="X8557" i="5"/>
  <c r="X8558" i="5" l="1"/>
  <c r="Y8557" i="5"/>
  <c r="Y8558" i="5" l="1"/>
  <c r="X8559" i="5"/>
  <c r="X8560" i="5" l="1"/>
  <c r="Y8559" i="5"/>
  <c r="Y8560" i="5" l="1"/>
  <c r="X8561" i="5"/>
  <c r="X8562" i="5" l="1"/>
  <c r="Y8561" i="5"/>
  <c r="Y8562" i="5" l="1"/>
  <c r="X8563" i="5"/>
  <c r="X8564" i="5" l="1"/>
  <c r="Y8563" i="5"/>
  <c r="Y8564" i="5" l="1"/>
  <c r="X8565" i="5"/>
  <c r="Y8565" i="5" l="1"/>
  <c r="X8566" i="5"/>
  <c r="Y8566" i="5" l="1"/>
  <c r="X8567" i="5"/>
  <c r="Y8567" i="5" l="1"/>
  <c r="X8568" i="5"/>
  <c r="X8569" i="5" l="1"/>
  <c r="Y8568" i="5"/>
  <c r="X8570" i="5" l="1"/>
  <c r="Y8569" i="5"/>
  <c r="X8571" i="5" l="1"/>
  <c r="Y8570" i="5"/>
  <c r="X8572" i="5" l="1"/>
  <c r="Y8571" i="5"/>
  <c r="X8573" i="5" l="1"/>
  <c r="Y8572" i="5"/>
  <c r="X8574" i="5" l="1"/>
  <c r="Y8573" i="5"/>
  <c r="Y8574" i="5" l="1"/>
  <c r="X8575" i="5"/>
  <c r="Y8575" i="5" l="1"/>
  <c r="X8576" i="5"/>
  <c r="Y8576" i="5" l="1"/>
  <c r="X8577" i="5"/>
  <c r="Y8577" i="5" l="1"/>
  <c r="X8578" i="5"/>
  <c r="X8579" i="5" l="1"/>
  <c r="Y8578" i="5"/>
  <c r="X8580" i="5" l="1"/>
  <c r="Y8579" i="5"/>
  <c r="X8581" i="5" l="1"/>
  <c r="Y8580" i="5"/>
  <c r="X8582" i="5" l="1"/>
  <c r="Y8581" i="5"/>
  <c r="Y8582" i="5" l="1"/>
  <c r="X8583" i="5"/>
  <c r="Y8583" i="5" l="1"/>
  <c r="X8584" i="5"/>
  <c r="Y8584" i="5" l="1"/>
  <c r="X8585" i="5"/>
  <c r="X8586" i="5" l="1"/>
  <c r="Y8585" i="5"/>
  <c r="X8587" i="5" l="1"/>
  <c r="Y8586" i="5"/>
  <c r="X8588" i="5" l="1"/>
  <c r="Y8587" i="5"/>
  <c r="X8589" i="5" l="1"/>
  <c r="Y8588" i="5"/>
  <c r="X8590" i="5" l="1"/>
  <c r="Y8589" i="5"/>
  <c r="Y8590" i="5" l="1"/>
  <c r="X8591" i="5"/>
  <c r="X8592" i="5" l="1"/>
  <c r="Y8591" i="5"/>
  <c r="Y8592" i="5" l="1"/>
  <c r="X8593" i="5"/>
  <c r="Y8593" i="5" l="1"/>
  <c r="X8594" i="5"/>
  <c r="Y8594" i="5" l="1"/>
  <c r="X8595" i="5"/>
  <c r="Y8595" i="5" l="1"/>
  <c r="X8596" i="5"/>
  <c r="X8597" i="5" l="1"/>
  <c r="Y8596" i="5"/>
  <c r="Y8597" i="5" l="1"/>
  <c r="X8598" i="5"/>
  <c r="Y8598" i="5" l="1"/>
  <c r="X8599" i="5"/>
  <c r="Y8599" i="5" l="1"/>
  <c r="X8600" i="5"/>
  <c r="Y8600" i="5" l="1"/>
  <c r="X8601" i="5"/>
  <c r="Y8601" i="5" l="1"/>
  <c r="X8602" i="5"/>
  <c r="X8603" i="5" l="1"/>
  <c r="Y8602" i="5"/>
  <c r="Y8603" i="5" l="1"/>
  <c r="X8604" i="5"/>
  <c r="Y8604" i="5" l="1"/>
  <c r="X8605" i="5"/>
  <c r="X8606" i="5" l="1"/>
  <c r="Y8605" i="5"/>
  <c r="Y8606" i="5" l="1"/>
  <c r="X8607" i="5"/>
  <c r="Y8607" i="5" l="1"/>
  <c r="X8608" i="5"/>
  <c r="Y8608" i="5" l="1"/>
  <c r="X8609" i="5"/>
  <c r="Y8609" i="5" l="1"/>
  <c r="X8610" i="5"/>
  <c r="Y8610" i="5" l="1"/>
  <c r="X8611" i="5"/>
  <c r="X8612" i="5" l="1"/>
  <c r="Y8611" i="5"/>
  <c r="Y8612" i="5" l="1"/>
  <c r="X8613" i="5"/>
  <c r="Y8613" i="5" l="1"/>
  <c r="X8614" i="5"/>
  <c r="Y8614" i="5" l="1"/>
  <c r="X8615" i="5"/>
  <c r="X8616" i="5" l="1"/>
  <c r="Y8615" i="5"/>
  <c r="Y8616" i="5" l="1"/>
  <c r="X8617" i="5"/>
  <c r="Y8617" i="5" l="1"/>
  <c r="X8618" i="5"/>
  <c r="Y8618" i="5" l="1"/>
  <c r="X8619" i="5"/>
  <c r="X8620" i="5" l="1"/>
  <c r="Y8619" i="5"/>
  <c r="Y8620" i="5" l="1"/>
  <c r="X8621" i="5"/>
  <c r="X8622" i="5" l="1"/>
  <c r="Y8621" i="5"/>
  <c r="Y8622" i="5" l="1"/>
  <c r="X8623" i="5"/>
  <c r="Y8623" i="5" l="1"/>
  <c r="X8624" i="5"/>
  <c r="Y8624" i="5" l="1"/>
  <c r="X8625" i="5"/>
  <c r="Y8625" i="5" l="1"/>
  <c r="X8626" i="5"/>
  <c r="Y8626" i="5" l="1"/>
  <c r="X8627" i="5"/>
  <c r="Y8627" i="5" l="1"/>
  <c r="X8628" i="5"/>
  <c r="X8629" i="5" l="1"/>
  <c r="Y8628" i="5"/>
  <c r="X8630" i="5" l="1"/>
  <c r="Y8629" i="5"/>
  <c r="X8631" i="5" l="1"/>
  <c r="Y8630" i="5"/>
  <c r="Y8631" i="5" l="1"/>
  <c r="X8632" i="5"/>
  <c r="X8633" i="5" l="1"/>
  <c r="Y8632" i="5"/>
  <c r="Y8633" i="5" l="1"/>
  <c r="X8634" i="5"/>
  <c r="Y8634" i="5" l="1"/>
  <c r="X8635" i="5"/>
  <c r="X8636" i="5" l="1"/>
  <c r="Y8635" i="5"/>
  <c r="X8637" i="5" l="1"/>
  <c r="Y8636" i="5"/>
  <c r="X8638" i="5" l="1"/>
  <c r="Y8637" i="5"/>
  <c r="Y8638" i="5" l="1"/>
  <c r="X8639" i="5"/>
  <c r="Y8639" i="5" l="1"/>
  <c r="X8640" i="5"/>
  <c r="Y8640" i="5" l="1"/>
  <c r="X8641" i="5"/>
  <c r="Y8641" i="5" l="1"/>
  <c r="X8642" i="5"/>
  <c r="Y8642" i="5" l="1"/>
  <c r="X8643" i="5"/>
  <c r="X8644" i="5" l="1"/>
  <c r="Y8643" i="5"/>
  <c r="X8645" i="5" l="1"/>
  <c r="Y8644" i="5"/>
  <c r="Y8645" i="5" l="1"/>
  <c r="X8646" i="5"/>
  <c r="Y8646" i="5" l="1"/>
  <c r="X8647" i="5"/>
  <c r="Y8647" i="5" l="1"/>
  <c r="X8648" i="5"/>
  <c r="Y8648" i="5" l="1"/>
  <c r="X8649" i="5"/>
  <c r="X8650" i="5" l="1"/>
  <c r="Y8649" i="5"/>
  <c r="Y8650" i="5" l="1"/>
  <c r="X8651" i="5"/>
  <c r="Y8651" i="5" l="1"/>
  <c r="X8652" i="5"/>
  <c r="X8653" i="5" l="1"/>
  <c r="Y8652" i="5"/>
  <c r="X8654" i="5" l="1"/>
  <c r="Y8653" i="5"/>
  <c r="X8655" i="5" l="1"/>
  <c r="Y8654" i="5"/>
  <c r="X8656" i="5" l="1"/>
  <c r="Y8655" i="5"/>
  <c r="X8657" i="5" l="1"/>
  <c r="Y8656" i="5"/>
  <c r="X8658" i="5" l="1"/>
  <c r="Y8657" i="5"/>
  <c r="Y8658" i="5" l="1"/>
  <c r="X8659" i="5"/>
  <c r="X8660" i="5" l="1"/>
  <c r="Y8659" i="5"/>
  <c r="Y8660" i="5" l="1"/>
  <c r="X8661" i="5"/>
  <c r="X8662" i="5" l="1"/>
  <c r="Y8661" i="5"/>
  <c r="Y8662" i="5" l="1"/>
  <c r="X8663" i="5"/>
  <c r="X8664" i="5" l="1"/>
  <c r="Y8663" i="5"/>
  <c r="X8665" i="5" l="1"/>
  <c r="Y8664" i="5"/>
  <c r="X8666" i="5" l="1"/>
  <c r="Y8665" i="5"/>
  <c r="X8667" i="5" l="1"/>
  <c r="Y8666" i="5"/>
  <c r="Y8667" i="5" l="1"/>
  <c r="X8668" i="5"/>
  <c r="X8669" i="5" l="1"/>
  <c r="Y8668" i="5"/>
  <c r="X8670" i="5" l="1"/>
  <c r="Y8669" i="5"/>
  <c r="X8671" i="5" l="1"/>
  <c r="Y8670" i="5"/>
  <c r="X8672" i="5" l="1"/>
  <c r="Y8671" i="5"/>
  <c r="Y8672" i="5" l="1"/>
  <c r="X8673" i="5"/>
  <c r="X8674" i="5" l="1"/>
  <c r="Y8673" i="5"/>
  <c r="X8675" i="5" l="1"/>
  <c r="Y8674" i="5"/>
  <c r="X8676" i="5" l="1"/>
  <c r="Y8675" i="5"/>
  <c r="Y8676" i="5" l="1"/>
  <c r="X8677" i="5"/>
  <c r="Y8677" i="5" l="1"/>
  <c r="X8678" i="5"/>
  <c r="X8679" i="5" l="1"/>
  <c r="Y8678" i="5"/>
  <c r="Y8679" i="5" l="1"/>
  <c r="X8680" i="5"/>
  <c r="X8681" i="5" l="1"/>
  <c r="Y8680" i="5"/>
  <c r="X8682" i="5" l="1"/>
  <c r="Y8681" i="5"/>
  <c r="Y8682" i="5" l="1"/>
  <c r="X8683" i="5"/>
  <c r="X8684" i="5" l="1"/>
  <c r="Y8683" i="5"/>
  <c r="Y8684" i="5" l="1"/>
  <c r="X8685" i="5"/>
  <c r="Y8685" i="5" l="1"/>
  <c r="X8686" i="5"/>
  <c r="Y8686" i="5" l="1"/>
  <c r="X8687" i="5"/>
  <c r="X8688" i="5" l="1"/>
  <c r="Y8687" i="5"/>
  <c r="X8689" i="5" l="1"/>
  <c r="Y8688" i="5"/>
  <c r="X8690" i="5" l="1"/>
  <c r="Y8689" i="5"/>
  <c r="Y8690" i="5" l="1"/>
  <c r="X8691" i="5"/>
  <c r="X8692" i="5" l="1"/>
  <c r="Y8691" i="5"/>
  <c r="X8693" i="5" l="1"/>
  <c r="Y8692" i="5"/>
  <c r="Y8693" i="5" l="1"/>
  <c r="X8694" i="5"/>
  <c r="Y8694" i="5" l="1"/>
  <c r="X8695" i="5"/>
  <c r="Y8695" i="5" l="1"/>
  <c r="X8696" i="5"/>
  <c r="Y8696" i="5" l="1"/>
  <c r="X8697" i="5"/>
  <c r="X8698" i="5" l="1"/>
  <c r="Y8697" i="5"/>
  <c r="X8699" i="5" l="1"/>
  <c r="Y8698" i="5"/>
  <c r="Y8699" i="5" l="1"/>
  <c r="X8700" i="5"/>
  <c r="Y8700" i="5" l="1"/>
  <c r="X8701" i="5"/>
  <c r="X8702" i="5" l="1"/>
  <c r="Y8701" i="5"/>
  <c r="Y8702" i="5" l="1"/>
  <c r="X8703" i="5"/>
  <c r="X8704" i="5" l="1"/>
  <c r="Y8703" i="5"/>
  <c r="Y8704" i="5" l="1"/>
  <c r="X8705" i="5"/>
  <c r="Y8705" i="5" l="1"/>
  <c r="X8706" i="5"/>
  <c r="X8707" i="5" l="1"/>
  <c r="Y8706" i="5"/>
  <c r="X8708" i="5" l="1"/>
  <c r="Y8707" i="5"/>
  <c r="X8709" i="5" l="1"/>
  <c r="Y8708" i="5"/>
  <c r="Y8709" i="5" l="1"/>
  <c r="X8710" i="5"/>
  <c r="Y8710" i="5" l="1"/>
  <c r="X8711" i="5"/>
  <c r="Y8711" i="5" l="1"/>
  <c r="X8712" i="5"/>
  <c r="Y8712" i="5" l="1"/>
  <c r="X8713" i="5"/>
  <c r="Y8713" i="5" l="1"/>
  <c r="X8714" i="5"/>
  <c r="X8715" i="5" l="1"/>
  <c r="Y8714" i="5"/>
  <c r="X8716" i="5" l="1"/>
  <c r="Y8715" i="5"/>
  <c r="X8717" i="5" l="1"/>
  <c r="Y8716" i="5"/>
  <c r="X8718" i="5" l="1"/>
  <c r="Y8717" i="5"/>
  <c r="Y8718" i="5" l="1"/>
  <c r="X8719" i="5"/>
  <c r="Y8719" i="5" l="1"/>
  <c r="X8720" i="5"/>
  <c r="Y8720" i="5" l="1"/>
  <c r="X8721" i="5"/>
  <c r="Y8721" i="5" l="1"/>
  <c r="X8722" i="5"/>
  <c r="X8723" i="5" l="1"/>
  <c r="Y8722" i="5"/>
  <c r="X8724" i="5" l="1"/>
  <c r="Y8723" i="5"/>
  <c r="Y8724" i="5" l="1"/>
  <c r="X8725" i="5"/>
  <c r="X8726" i="5" l="1"/>
  <c r="Y8725" i="5"/>
  <c r="Y8726" i="5" l="1"/>
  <c r="X8727" i="5"/>
  <c r="Y8727" i="5" l="1"/>
  <c r="X8728" i="5"/>
  <c r="Y8728" i="5" l="1"/>
  <c r="X8729" i="5"/>
  <c r="X8730" i="5" l="1"/>
  <c r="Y8729" i="5"/>
  <c r="Y8730" i="5" l="1"/>
  <c r="X8731" i="5"/>
  <c r="X8732" i="5" l="1"/>
  <c r="Y8731" i="5"/>
  <c r="Y8732" i="5" l="1"/>
  <c r="X8733" i="5"/>
  <c r="Y8733" i="5" l="1"/>
  <c r="X8734" i="5"/>
  <c r="Y8734" i="5" l="1"/>
  <c r="X8735" i="5"/>
  <c r="X8736" i="5" l="1"/>
  <c r="Y8735" i="5"/>
  <c r="X8737" i="5" l="1"/>
  <c r="Y8736" i="5"/>
  <c r="Y8737" i="5" l="1"/>
  <c r="X8738" i="5"/>
  <c r="Y8738" i="5" l="1"/>
  <c r="X8739" i="5"/>
  <c r="X8740" i="5" l="1"/>
  <c r="Y8739" i="5"/>
  <c r="X8741" i="5" l="1"/>
  <c r="Y8740" i="5"/>
  <c r="Y8741" i="5" l="1"/>
  <c r="X8742" i="5"/>
  <c r="Y8742" i="5" l="1"/>
  <c r="X8743" i="5"/>
  <c r="Y8743" i="5" l="1"/>
  <c r="X8744" i="5"/>
  <c r="X8745" i="5" l="1"/>
  <c r="Y8744" i="5"/>
  <c r="Y8745" i="5" l="1"/>
  <c r="X8746" i="5"/>
  <c r="X8747" i="5" l="1"/>
  <c r="Y8746" i="5"/>
  <c r="Y8747" i="5" l="1"/>
  <c r="X8748" i="5"/>
  <c r="Y8748" i="5" l="1"/>
  <c r="X8749" i="5"/>
  <c r="X8750" i="5" l="1"/>
  <c r="Y8749" i="5"/>
  <c r="X8751" i="5" l="1"/>
  <c r="Y8750" i="5"/>
  <c r="X8752" i="5" l="1"/>
  <c r="Y8751" i="5"/>
  <c r="Y8752" i="5" l="1"/>
  <c r="X8753" i="5"/>
  <c r="X8754" i="5" l="1"/>
  <c r="Y8753" i="5"/>
  <c r="Y8754" i="5" l="1"/>
  <c r="X8755" i="5"/>
  <c r="Y8755" i="5" l="1"/>
  <c r="X8756" i="5"/>
  <c r="Y8756" i="5" l="1"/>
  <c r="X8757" i="5"/>
  <c r="Y8757" i="5" l="1"/>
  <c r="X8758" i="5"/>
  <c r="X8759" i="5" l="1"/>
  <c r="Y8758" i="5"/>
  <c r="X8760" i="5" l="1"/>
  <c r="Y8759" i="5"/>
  <c r="X8761" i="5" l="1"/>
  <c r="Y8760" i="5"/>
  <c r="Y8761" i="5" l="1"/>
  <c r="X8762" i="5"/>
  <c r="Y8762" i="5" l="1"/>
  <c r="X8763" i="5"/>
  <c r="Y8763" i="5" l="1"/>
  <c r="X8764" i="5"/>
  <c r="Y8764" i="5" l="1"/>
  <c r="X8765" i="5"/>
  <c r="Y8765" i="5" l="1"/>
  <c r="X8766" i="5"/>
  <c r="X8767" i="5" l="1"/>
  <c r="Y8766" i="5"/>
  <c r="Y8767" i="5" l="1"/>
  <c r="X8768" i="5"/>
  <c r="Y8768" i="5" l="1"/>
  <c r="X8769" i="5"/>
  <c r="Y8769" i="5" l="1"/>
  <c r="X8770" i="5"/>
  <c r="Y8770" i="5" l="1"/>
  <c r="X8771" i="5"/>
  <c r="X8772" i="5" l="1"/>
  <c r="Y8771" i="5"/>
  <c r="Y8772" i="5" l="1"/>
  <c r="X8773" i="5"/>
  <c r="Y8773" i="5" l="1"/>
  <c r="X8774" i="5"/>
  <c r="X8775" i="5" l="1"/>
  <c r="Y8774" i="5"/>
  <c r="F52" i="6"/>
  <c r="G52" i="6" s="1"/>
  <c r="G57" i="6" s="1"/>
  <c r="I53" i="3" s="1"/>
  <c r="O52" i="3" s="1"/>
  <c r="Y8775" i="5" l="1"/>
  <c r="X8776" i="5"/>
  <c r="Y8776" i="5" s="1"/>
  <c r="F57" i="6"/>
  <c r="I49" i="6" l="1"/>
  <c r="G6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tc={C2FF5619-A916-4832-B73A-1DA7A75169C0}</author>
    <author>tc={4BF73F4D-70B3-4FB4-80B1-FC3481FD84E8}</author>
  </authors>
  <commentList>
    <comment ref="C32" authorId="0" shapeId="0" xr:uid="{C2FF5619-A916-4832-B73A-1DA7A75169C0}">
      <text>
        <t>[Threaded comment]
Your version of Excel allows you to read this threaded comment; however, any edits to it will get removed if the file is opened in a newer version of Excel. Learn more: https://go.microsoft.com/fwlink/?linkid=870924
Comment:
    UK
Reply:
    From https://www.gov.uk/government/publications/greenhouse-gas-reporting-conversion-factors-2023</t>
      </text>
    </comment>
    <comment ref="C33" authorId="1" shapeId="0" xr:uid="{4BF73F4D-70B3-4FB4-80B1-FC3481FD84E8}">
      <text>
        <t>[Threaded comment]
Your version of Excel allows you to read this threaded comment; however, any edits to it will get removed if the file is opened in a newer version of Excel. Learn more: https://go.microsoft.com/fwlink/?linkid=870924
Comment:
    SCOT</t>
      </text>
    </comment>
  </commentList>
</comments>
</file>

<file path=xl/sharedStrings.xml><?xml version="1.0" encoding="utf-8"?>
<sst xmlns="http://schemas.openxmlformats.org/spreadsheetml/2006/main" count="2313" uniqueCount="668">
  <si>
    <t>Backup Heat</t>
  </si>
  <si>
    <t>Electric Boiler</t>
  </si>
  <si>
    <t>Storage</t>
  </si>
  <si>
    <t>Gas</t>
  </si>
  <si>
    <t>Hydrothermal +EB</t>
  </si>
  <si>
    <t>None</t>
  </si>
  <si>
    <t>Borehole</t>
  </si>
  <si>
    <t>Mine</t>
  </si>
  <si>
    <t>Network Temperature</t>
  </si>
  <si>
    <t>N/A</t>
  </si>
  <si>
    <t>10to15</t>
  </si>
  <si>
    <t>25to30</t>
  </si>
  <si>
    <t>60to65</t>
  </si>
  <si>
    <t>70to75</t>
  </si>
  <si>
    <t>Heat Pumps</t>
  </si>
  <si>
    <t>per property</t>
  </si>
  <si>
    <t>per block</t>
  </si>
  <si>
    <t>Cooling circuit/bidirectionality</t>
  </si>
  <si>
    <t>No</t>
  </si>
  <si>
    <t>Yes</t>
  </si>
  <si>
    <t>Solar Field</t>
  </si>
  <si>
    <t>Thermal</t>
  </si>
  <si>
    <t>PV</t>
  </si>
  <si>
    <t>Scenario 1</t>
  </si>
  <si>
    <t>X</t>
  </si>
  <si>
    <t>w or without heat pump?</t>
  </si>
  <si>
    <t>Borehole + HP</t>
  </si>
  <si>
    <t>PROGRESS CHANGES</t>
  </si>
  <si>
    <t>SUGGESTED BY</t>
  </si>
  <si>
    <t>Nick</t>
  </si>
  <si>
    <t>Stress Energy usage in Wallacetown will be below average due to fuel poverty</t>
  </si>
  <si>
    <t>location</t>
  </si>
  <si>
    <t>background/why</t>
  </si>
  <si>
    <t>slide 7</t>
  </si>
  <si>
    <t>storage volume, clarify external parts i.e. volume of soil considered, volume of water in mine</t>
  </si>
  <si>
    <t>Alan</t>
  </si>
  <si>
    <t>Slide 1</t>
  </si>
  <si>
    <t>Provided Picture to be added</t>
  </si>
  <si>
    <t>peak load</t>
  </si>
  <si>
    <t>m^3 of water required to heat peak load</t>
  </si>
  <si>
    <t>average load</t>
  </si>
  <si>
    <t>assuming 1 house type</t>
  </si>
  <si>
    <t>1 branch</t>
  </si>
  <si>
    <t>Main</t>
  </si>
  <si>
    <t>Main2</t>
  </si>
  <si>
    <t>RightMain</t>
  </si>
  <si>
    <t>Right2</t>
  </si>
  <si>
    <t>Right3</t>
  </si>
  <si>
    <t>LeftM</t>
  </si>
  <si>
    <t>Left1</t>
  </si>
  <si>
    <t>LR1</t>
  </si>
  <si>
    <t>LL1</t>
  </si>
  <si>
    <t>LLR</t>
  </si>
  <si>
    <t>LLL1</t>
  </si>
  <si>
    <t>LLL2</t>
  </si>
  <si>
    <t>LLL3</t>
  </si>
  <si>
    <t>2 houses (3BD)</t>
  </si>
  <si>
    <t>Main Pipe</t>
  </si>
  <si>
    <t>Previous Pipe</t>
  </si>
  <si>
    <t>PipeL</t>
  </si>
  <si>
    <t>PipeR</t>
  </si>
  <si>
    <t>PipeRL</t>
  </si>
  <si>
    <t>PipeR2</t>
  </si>
  <si>
    <t>110DN Pipe</t>
  </si>
  <si>
    <t>Velocity Limit ~3.5m/s</t>
  </si>
  <si>
    <t>Pressure Limit 6-10 bar</t>
  </si>
  <si>
    <t>max v</t>
  </si>
  <si>
    <t>litres/sec</t>
  </si>
  <si>
    <t>r</t>
  </si>
  <si>
    <t>A</t>
  </si>
  <si>
    <t>Goals</t>
  </si>
  <si>
    <t>Date</t>
  </si>
  <si>
    <t>Assign</t>
  </si>
  <si>
    <t>Assign Jobs to all</t>
  </si>
  <si>
    <t>Isaac</t>
  </si>
  <si>
    <t>Target List for ppt</t>
  </si>
  <si>
    <t>Target List for Website</t>
  </si>
  <si>
    <t>Confirm process for pipe diameter</t>
  </si>
  <si>
    <t>confirm heat pump effectiveness</t>
  </si>
  <si>
    <t>volumes for boreholes</t>
  </si>
  <si>
    <t>Measuring KPMs</t>
  </si>
  <si>
    <t>LCOH</t>
  </si>
  <si>
    <t>Exergy</t>
  </si>
  <si>
    <t>Capital Cost</t>
  </si>
  <si>
    <t>Emissions</t>
  </si>
  <si>
    <t>C</t>
  </si>
  <si>
    <t>H</t>
  </si>
  <si>
    <t>IH</t>
  </si>
  <si>
    <t>GIS</t>
  </si>
  <si>
    <t>HIU</t>
  </si>
  <si>
    <t>IS</t>
  </si>
  <si>
    <t>Model</t>
  </si>
  <si>
    <t>Tomorrow</t>
  </si>
  <si>
    <t>Page Numbers for Powerpoints</t>
  </si>
  <si>
    <t>Less Dense Text</t>
  </si>
  <si>
    <t>Government Targets vs Project Targets</t>
  </si>
  <si>
    <t>KEEP IN MIND</t>
  </si>
  <si>
    <t>ECONOMIC</t>
  </si>
  <si>
    <t>SCOTTISH HEAT NETWORK FUND (SHNF)</t>
  </si>
  <si>
    <t>Technical</t>
  </si>
  <si>
    <t>HEAT NETWORK SUPPORT UNIT (HNSU)</t>
  </si>
  <si>
    <t>Alnwick Lodge</t>
  </si>
  <si>
    <t>..</t>
  </si>
  <si>
    <t>Dreghorn</t>
  </si>
  <si>
    <t>Merry &amp; Cunninghame</t>
  </si>
  <si>
    <t>Coal</t>
  </si>
  <si>
    <t>Western</t>
  </si>
  <si>
    <t>Annbank</t>
  </si>
  <si>
    <t>Ayr</t>
  </si>
  <si>
    <t>J. T. Gordon</t>
  </si>
  <si>
    <t>Ardeer Ironworks</t>
  </si>
  <si>
    <t>Stevenstone</t>
  </si>
  <si>
    <t>Armsheugh</t>
  </si>
  <si>
    <t>Irvine</t>
  </si>
  <si>
    <t>Shale</t>
  </si>
  <si>
    <t>Ashieburn</t>
  </si>
  <si>
    <t>Muirkirk</t>
  </si>
  <si>
    <t>Barr and Co.</t>
  </si>
  <si>
    <t>Ashyard</t>
  </si>
  <si>
    <t>Galston</t>
  </si>
  <si>
    <t>Eagleshame and Dunlop</t>
  </si>
  <si>
    <t>Kilmarnock</t>
  </si>
  <si>
    <t>Auchinharvie</t>
  </si>
  <si>
    <t>Saltcoats</t>
  </si>
  <si>
    <t>Kenneth &amp; Whitefield</t>
  </si>
  <si>
    <t>Auldhouseburn</t>
  </si>
  <si>
    <t>Ballochmyle</t>
  </si>
  <si>
    <t>Auchinleck</t>
  </si>
  <si>
    <t>Wm. Walker</t>
  </si>
  <si>
    <t>Bank</t>
  </si>
  <si>
    <t>N. Cumnock</t>
  </si>
  <si>
    <t>Bank Coal Co.</t>
  </si>
  <si>
    <t>Bankhead</t>
  </si>
  <si>
    <t>Eglinton Iron Co.</t>
  </si>
  <si>
    <t>Bargairie</t>
  </si>
  <si>
    <t>Maybole</t>
  </si>
  <si>
    <t>M'Harrie and Couper</t>
  </si>
  <si>
    <t>Barkip</t>
  </si>
  <si>
    <t>Beith</t>
  </si>
  <si>
    <t>Glengarnock, Dalry</t>
  </si>
  <si>
    <t>Ironstone</t>
  </si>
  <si>
    <t>Barleith</t>
  </si>
  <si>
    <t>Hurlford</t>
  </si>
  <si>
    <t>John Galloway</t>
  </si>
  <si>
    <t>Barrhill</t>
  </si>
  <si>
    <t>Cumnock</t>
  </si>
  <si>
    <t>Lugar, Cumnock</t>
  </si>
  <si>
    <t>Bartonholm</t>
  </si>
  <si>
    <t>Kilwinning</t>
  </si>
  <si>
    <t>Beoch</t>
  </si>
  <si>
    <t>Dalmellington</t>
  </si>
  <si>
    <t>Dalmellington Iron Co.</t>
  </si>
  <si>
    <t>Birkentuck</t>
  </si>
  <si>
    <t>Blackstone</t>
  </si>
  <si>
    <t>Lugar</t>
  </si>
  <si>
    <t>Blair</t>
  </si>
  <si>
    <t>Dalry</t>
  </si>
  <si>
    <t>Blair Ironworks</t>
  </si>
  <si>
    <t>Bogside</t>
  </si>
  <si>
    <t>Jas. Dickie and Co.</t>
  </si>
  <si>
    <t>Bonnyton</t>
  </si>
  <si>
    <t>John Gilmour and Co.</t>
  </si>
  <si>
    <t>Boutreehill</t>
  </si>
  <si>
    <t>Finnie and Finlay</t>
  </si>
  <si>
    <t>Fireclay</t>
  </si>
  <si>
    <t>Bowhill</t>
  </si>
  <si>
    <t>Bradley</t>
  </si>
  <si>
    <t>Bridge End</t>
  </si>
  <si>
    <t>W. M'Donald &amp; Co.</t>
  </si>
  <si>
    <t>Burgh</t>
  </si>
  <si>
    <t>J. Paterson &amp; Co.</t>
  </si>
  <si>
    <t>Burn Bank and Ladyton</t>
  </si>
  <si>
    <t>Boyd, Gilmour and Co.</t>
  </si>
  <si>
    <t>Burnfoot</t>
  </si>
  <si>
    <t>Bushie</t>
  </si>
  <si>
    <t>A. Finnie and Sons</t>
  </si>
  <si>
    <t>Bustiehead</t>
  </si>
  <si>
    <t>Caldwell</t>
  </si>
  <si>
    <t>Armour and Fulton</t>
  </si>
  <si>
    <t>W. S. Dixon</t>
  </si>
  <si>
    <t>Govan Iron Works, Glasgow</t>
  </si>
  <si>
    <t>Caprington</t>
  </si>
  <si>
    <t>W. D. Cunninghame</t>
  </si>
  <si>
    <t>Carbello</t>
  </si>
  <si>
    <t>Carbieston</t>
  </si>
  <si>
    <t>Carnilbank</t>
  </si>
  <si>
    <t>Carsehead</t>
  </si>
  <si>
    <t>Cauldhame</t>
  </si>
  <si>
    <t>Chalmerston</t>
  </si>
  <si>
    <t>Coalburn</t>
  </si>
  <si>
    <t>Jas. McNicol</t>
  </si>
  <si>
    <t>Coalheugh Glen</t>
  </si>
  <si>
    <t>T. Oliphant</t>
  </si>
  <si>
    <t>Common</t>
  </si>
  <si>
    <t>Commondyke</t>
  </si>
  <si>
    <t>Corby Craigs</t>
  </si>
  <si>
    <t>Corsehill</t>
  </si>
  <si>
    <t>Coylton</t>
  </si>
  <si>
    <t>M'Gill and Co.</t>
  </si>
  <si>
    <t>Courthill</t>
  </si>
  <si>
    <t>Craigmark</t>
  </si>
  <si>
    <t>Cranberry</t>
  </si>
  <si>
    <t>Crannberry</t>
  </si>
  <si>
    <t>Ritchie and Walker</t>
  </si>
  <si>
    <t>Cronberry</t>
  </si>
  <si>
    <t>Crossflat</t>
  </si>
  <si>
    <t>Crossroads</t>
  </si>
  <si>
    <t>R. Dunsmuir</t>
  </si>
  <si>
    <t>Dalharco</t>
  </si>
  <si>
    <t>Dalquharran</t>
  </si>
  <si>
    <t>Hon. T. F. Kennedy</t>
  </si>
  <si>
    <t>Hon. F. F. Kennedy</t>
  </si>
  <si>
    <t>Dalzellowlie</t>
  </si>
  <si>
    <t>Jas. Couper</t>
  </si>
  <si>
    <t>Davidshill</t>
  </si>
  <si>
    <t>Dollar</t>
  </si>
  <si>
    <t>Doura</t>
  </si>
  <si>
    <t>Barr and M'Gannet</t>
  </si>
  <si>
    <t>Ardrossan</t>
  </si>
  <si>
    <t>Barr and M'Jannett</t>
  </si>
  <si>
    <t>John Barr and Co.</t>
  </si>
  <si>
    <t>Drumgrange</t>
  </si>
  <si>
    <t>Drumuir</t>
  </si>
  <si>
    <t>Duchray</t>
  </si>
  <si>
    <t>J. Bryden and Co.</t>
  </si>
  <si>
    <t>Dykehead</t>
  </si>
  <si>
    <t>East Thornton</t>
  </si>
  <si>
    <t>Eglinton</t>
  </si>
  <si>
    <t>A. Kenneth &amp; Sons</t>
  </si>
  <si>
    <t>Eglinton Ironworks</t>
  </si>
  <si>
    <t>Fergushill</t>
  </si>
  <si>
    <t>Flashwood</t>
  </si>
  <si>
    <t>John Horne</t>
  </si>
  <si>
    <t>Garallan</t>
  </si>
  <si>
    <t>Jas. Eagleshame</t>
  </si>
  <si>
    <t>Garriockhill</t>
  </si>
  <si>
    <t>Garthland</t>
  </si>
  <si>
    <t>Lochwinnock</t>
  </si>
  <si>
    <t>M'Dowall</t>
  </si>
  <si>
    <t>Lochwinnoch</t>
  </si>
  <si>
    <t>Gauchalland</t>
  </si>
  <si>
    <t>Gauchalland Coal Co.</t>
  </si>
  <si>
    <t>Gilmilmscroft</t>
  </si>
  <si>
    <t>Gilmour, Wood, and Anderson</t>
  </si>
  <si>
    <t>Glenbuck</t>
  </si>
  <si>
    <t>Glengarnock</t>
  </si>
  <si>
    <t>Kilbirnie</t>
  </si>
  <si>
    <t>Glengarnock Ironworks</t>
  </si>
  <si>
    <t>Glengyron</t>
  </si>
  <si>
    <t>Glenlogan</t>
  </si>
  <si>
    <t>Goatfoot</t>
  </si>
  <si>
    <t>Goldcraig</t>
  </si>
  <si>
    <t>Napier</t>
  </si>
  <si>
    <t>Grange</t>
  </si>
  <si>
    <t>R. Yeats and Co.</t>
  </si>
  <si>
    <t>Greenbank</t>
  </si>
  <si>
    <t>Grougar</t>
  </si>
  <si>
    <t>Hardcraft</t>
  </si>
  <si>
    <t>Hayside</t>
  </si>
  <si>
    <t>J. Oslar and Co.</t>
  </si>
  <si>
    <t>Highfield</t>
  </si>
  <si>
    <t>Hillhead</t>
  </si>
  <si>
    <t>J. and M. Craig</t>
  </si>
  <si>
    <t>Holmes</t>
  </si>
  <si>
    <t>Allan Gilmour and Co.</t>
  </si>
  <si>
    <t>John Howie</t>
  </si>
  <si>
    <t>Kersland</t>
  </si>
  <si>
    <t>Lanemark</t>
  </si>
  <si>
    <t>Lanemark Coal Co.</t>
  </si>
  <si>
    <t>Langlands</t>
  </si>
  <si>
    <t>Lightshaw</t>
  </si>
  <si>
    <t>Loudon</t>
  </si>
  <si>
    <t>Lugar Iron Works</t>
  </si>
  <si>
    <t>Maidenbank</t>
  </si>
  <si>
    <t>Mansfield</t>
  </si>
  <si>
    <t>James Gray</t>
  </si>
  <si>
    <t>Maxwood</t>
  </si>
  <si>
    <t>Maxwood Coal Co.</t>
  </si>
  <si>
    <t>Mayfield</t>
  </si>
  <si>
    <t>Merksworth</t>
  </si>
  <si>
    <t>Monkridden</t>
  </si>
  <si>
    <t>Fulton and Armour</t>
  </si>
  <si>
    <t>Mosshouse</t>
  </si>
  <si>
    <t>Mount Curr</t>
  </si>
  <si>
    <t>Muirhouse</t>
  </si>
  <si>
    <t>Overton</t>
  </si>
  <si>
    <t>Paddocklaw</t>
  </si>
  <si>
    <t>Pathhead</t>
  </si>
  <si>
    <t>Perceton</t>
  </si>
  <si>
    <t>Pitcon</t>
  </si>
  <si>
    <t>Plan</t>
  </si>
  <si>
    <t>John McKnight</t>
  </si>
  <si>
    <t>Ponessan</t>
  </si>
  <si>
    <t>Portland</t>
  </si>
  <si>
    <t>Portland Iron Works</t>
  </si>
  <si>
    <t>Redburn</t>
  </si>
  <si>
    <t>Redston</t>
  </si>
  <si>
    <t>Riddance</t>
  </si>
  <si>
    <t>Roughwood</t>
  </si>
  <si>
    <t>Ryesholm</t>
  </si>
  <si>
    <t>S.Boig</t>
  </si>
  <si>
    <t>Shankston</t>
  </si>
  <si>
    <t>Shewalton</t>
  </si>
  <si>
    <t>Smithston</t>
  </si>
  <si>
    <t>Springhill</t>
  </si>
  <si>
    <t>Stepends</t>
  </si>
  <si>
    <t>Stottencleugh</t>
  </si>
  <si>
    <t>Strade</t>
  </si>
  <si>
    <t>Swineridgemuir</t>
  </si>
  <si>
    <t>Templand</t>
  </si>
  <si>
    <t>Todhills</t>
  </si>
  <si>
    <t>Warrickhill</t>
  </si>
  <si>
    <t>Wellwood</t>
  </si>
  <si>
    <t>West Thornton</t>
  </si>
  <si>
    <t>Woodhill</t>
  </si>
  <si>
    <t>Name of Mine or Colliery</t>
  </si>
  <si>
    <t>Name of Pit</t>
  </si>
  <si>
    <t>Where Situated</t>
  </si>
  <si>
    <t>Owner or Company</t>
  </si>
  <si>
    <t>Owners Postal Address</t>
  </si>
  <si>
    <t>Type</t>
  </si>
  <si>
    <t>Manager</t>
  </si>
  <si>
    <t>Name of seam &amp; its thickness</t>
  </si>
  <si>
    <t>Mode of working/notes</t>
  </si>
  <si>
    <t>District</t>
  </si>
  <si>
    <t>150000m^2 ish</t>
  </si>
  <si>
    <t>1/3 of area</t>
  </si>
  <si>
    <t>https://www.hoodfamily.info/coal/stoop.html</t>
  </si>
  <si>
    <t>https://www.researchgate.net/figure/Typical-UK-shallow-mining-methods-b-to-d-plan-view-pillar-and-stall-mining-methods_fig1_342287344</t>
  </si>
  <si>
    <t>kwh demand</t>
  </si>
  <si>
    <t>kgCO2 eq per kWh gross CV over 100 years</t>
  </si>
  <si>
    <t>total CO2 eq kg</t>
  </si>
  <si>
    <t>ton</t>
  </si>
  <si>
    <t>West Whitlawburn</t>
  </si>
  <si>
    <t>Canada Boreholes</t>
  </si>
  <si>
    <t>Paisley DMIS</t>
  </si>
  <si>
    <t>5g</t>
  </si>
  <si>
    <t>Category 3 in LHEES in Ayr?</t>
  </si>
  <si>
    <t>Large number of mixed tenure buildings</t>
  </si>
  <si>
    <t>Fuel Cost (£/kWh)</t>
  </si>
  <si>
    <t>Biomass 0.08</t>
  </si>
  <si>
    <t>Solid 0.0665</t>
  </si>
  <si>
    <t>Electricity 0.34 (flat rate)</t>
  </si>
  <si>
    <t>LPG 0.155</t>
  </si>
  <si>
    <t>Mains Gas 0.103</t>
  </si>
  <si>
    <t>Oil 0.155</t>
  </si>
  <si>
    <t>Current Scenario 134,300,000 210,000</t>
  </si>
  <si>
    <t>Current heating system, with all energy efficiency measures,</t>
  </si>
  <si>
    <t>excluding EWI on buildings with CWI or IWI 101,100,000 160,000</t>
  </si>
  <si>
    <t>Transition to heat pumps in suitable properties, with all</t>
  </si>
  <si>
    <t>energy efficiency measures,</t>
  </si>
  <si>
    <t>excluding EWI on buildings with CWI or IWI</t>
  </si>
  <si>
    <t>73,200,000 42,000</t>
  </si>
  <si>
    <t>Heat pumps in 2035 - 0</t>
  </si>
  <si>
    <t>LHEES Tables</t>
  </si>
  <si>
    <t>Assuming 10% of Demand is From Direct Electric as per LHEES</t>
  </si>
  <si>
    <t>Direct</t>
  </si>
  <si>
    <t>Indirect</t>
  </si>
  <si>
    <t>UK</t>
  </si>
  <si>
    <t>total</t>
  </si>
  <si>
    <t>Full Uptake?</t>
  </si>
  <si>
    <t>Source</t>
  </si>
  <si>
    <t>Pumps</t>
  </si>
  <si>
    <t>Boiler</t>
  </si>
  <si>
    <t>Number</t>
  </si>
  <si>
    <t>Power</t>
  </si>
  <si>
    <t>Hydrothermal</t>
  </si>
  <si>
    <t>Heat Pumps COP 3.5</t>
  </si>
  <si>
    <t>1'</t>
  </si>
  <si>
    <t>kwh elec</t>
  </si>
  <si>
    <t>total demand</t>
  </si>
  <si>
    <t>lowball due to overworking systems?</t>
  </si>
  <si>
    <t>10.3-16 deg</t>
  </si>
  <si>
    <t>3540 kw</t>
  </si>
  <si>
    <t>or</t>
  </si>
  <si>
    <t>£/kwh</t>
  </si>
  <si>
    <t>nat gas</t>
  </si>
  <si>
    <t>elec</t>
  </si>
  <si>
    <t>before</t>
  </si>
  <si>
    <t>heat pump</t>
  </si>
  <si>
    <t>elec with heat pump</t>
  </si>
  <si>
    <t>Boreholes</t>
  </si>
  <si>
    <t>n</t>
  </si>
  <si>
    <t>Cost per</t>
  </si>
  <si>
    <t>Total Cost</t>
  </si>
  <si>
    <t>Total Maintenance</t>
  </si>
  <si>
    <t>10km</t>
  </si>
  <si>
    <t>Solar Thermal</t>
  </si>
  <si>
    <t>KPMS</t>
  </si>
  <si>
    <t>Capital Costs</t>
  </si>
  <si>
    <t>30000m^2</t>
  </si>
  <si>
    <t>Current</t>
  </si>
  <si>
    <t>Emissions kgCO2 eq per annum</t>
  </si>
  <si>
    <t>Reference BRE</t>
  </si>
  <si>
    <t>Include Scoping and Methodology</t>
  </si>
  <si>
    <t>~Scope Wallacetown</t>
  </si>
  <si>
    <t>~Scope DH</t>
  </si>
  <si>
    <t>Considered Methods</t>
  </si>
  <si>
    <t>Ranges &amp; Selected Values</t>
  </si>
  <si>
    <t>Mines</t>
  </si>
  <si>
    <t>WWHRS</t>
  </si>
  <si>
    <t>Loops vs Branches</t>
  </si>
  <si>
    <t>Flow chart carried forward in slides</t>
  </si>
  <si>
    <t>benchmark heat pumps</t>
  </si>
  <si>
    <t>smart control boxes?</t>
  </si>
  <si>
    <t>'amortisation?'</t>
  </si>
  <si>
    <t>Anchors!</t>
  </si>
  <si>
    <t>Up-take</t>
  </si>
  <si>
    <t>INTRO</t>
  </si>
  <si>
    <t>Area is Flat</t>
  </si>
  <si>
    <t>TITLE</t>
  </si>
  <si>
    <t>TEAM BACKGROUND</t>
  </si>
  <si>
    <t>PROJECT AIM</t>
  </si>
  <si>
    <t>WALLACETOWN</t>
  </si>
  <si>
    <t>BACKGROUND</t>
  </si>
  <si>
    <t>PROBLEM</t>
  </si>
  <si>
    <t>DH</t>
  </si>
  <si>
    <t>4GDH</t>
  </si>
  <si>
    <t>5GDH</t>
  </si>
  <si>
    <t>METHODOLOGY</t>
  </si>
  <si>
    <t>MODEL SCOPING</t>
  </si>
  <si>
    <t>Thermal SOURCES</t>
  </si>
  <si>
    <t>SOLAR THERMAL</t>
  </si>
  <si>
    <t>HYDROTHERMAL</t>
  </si>
  <si>
    <t>BOREHOLES</t>
  </si>
  <si>
    <t>MINES</t>
  </si>
  <si>
    <t>FINALISED MODEL</t>
  </si>
  <si>
    <t>ASSUMPTIONS</t>
  </si>
  <si>
    <t>RESULTS</t>
  </si>
  <si>
    <t>PER SCENARIO</t>
  </si>
  <si>
    <t>ANALYSIS</t>
  </si>
  <si>
    <t>SUGGESTIONS</t>
  </si>
  <si>
    <t>FURTHER WORK</t>
  </si>
  <si>
    <t>SCENARIO COMPARISON</t>
  </si>
  <si>
    <t>SCENARIOS</t>
  </si>
  <si>
    <t>SOURCES/STORES</t>
  </si>
  <si>
    <t>DEMAND RESULTS</t>
  </si>
  <si>
    <t>ASSIGNMENT</t>
  </si>
  <si>
    <t>Pacifique</t>
  </si>
  <si>
    <t>Chimz</t>
  </si>
  <si>
    <t>Ihsane</t>
  </si>
  <si>
    <t>SCOPING</t>
  </si>
  <si>
    <t>END SLIDE</t>
  </si>
  <si>
    <t>https://www.gov.scot/publications/energy-statistics-for-scotland-q4-2023/</t>
  </si>
  <si>
    <t>NOT IN MODEL/SCOPED OUT</t>
  </si>
  <si>
    <t>NEEDS BASIS SLIDE</t>
  </si>
  <si>
    <t>Drake Valley?</t>
  </si>
  <si>
    <t>/\ TO BE CALCED</t>
  </si>
  <si>
    <t>OPEX</t>
  </si>
  <si>
    <t>Train Debris Damage Solar?</t>
  </si>
  <si>
    <t>SAYS 0.0269kgCO2e/kWh</t>
  </si>
  <si>
    <t>https://www.gov.uk/government/publications/greenhouse-gas-reporting-conversion-factors-2023</t>
  </si>
  <si>
    <t>SCOT</t>
  </si>
  <si>
    <t>Pipes</t>
  </si>
  <si>
    <t>min V</t>
  </si>
  <si>
    <t>Sewage</t>
  </si>
  <si>
    <t>max V</t>
  </si>
  <si>
    <t>arbitrary</t>
  </si>
  <si>
    <t>DLSC</t>
  </si>
  <si>
    <t>&gt;2l/s</t>
  </si>
  <si>
    <t>&lt;16l/s</t>
  </si>
  <si>
    <t>Cv Soil</t>
  </si>
  <si>
    <t>MJ/(m^3degC)</t>
  </si>
  <si>
    <t>V</t>
  </si>
  <si>
    <t>Deg</t>
  </si>
  <si>
    <t>MJ</t>
  </si>
  <si>
    <t>kwh</t>
  </si>
  <si>
    <t>W/m^2K</t>
  </si>
  <si>
    <t>npro</t>
  </si>
  <si>
    <t>Column1</t>
  </si>
  <si>
    <t>Column2</t>
  </si>
  <si>
    <t>Column4</t>
  </si>
  <si>
    <t>Pipe Installation</t>
  </si>
  <si>
    <t>GJ</t>
  </si>
  <si>
    <t>CARNOT</t>
  </si>
  <si>
    <t>1-Dtemp</t>
  </si>
  <si>
    <t>endo-revers</t>
  </si>
  <si>
    <t>1-rt(Dtemp)</t>
  </si>
  <si>
    <t>K</t>
  </si>
  <si>
    <t>for Heat Pump, Practical is 0.5Carnot</t>
  </si>
  <si>
    <t>House</t>
  </si>
  <si>
    <t>Carnot</t>
  </si>
  <si>
    <t>Realistic</t>
  </si>
  <si>
    <t>Hot Temp</t>
  </si>
  <si>
    <t>Cold Temp</t>
  </si>
  <si>
    <t>River smr</t>
  </si>
  <si>
    <t>River Wntr</t>
  </si>
  <si>
    <t>Laminar Flow for Travel Ideal, Turbulent for heat transfer</t>
  </si>
  <si>
    <t>Network Capacity</t>
  </si>
  <si>
    <t>c</t>
  </si>
  <si>
    <t>fab</t>
  </si>
  <si>
    <t>hp</t>
  </si>
  <si>
    <t>%</t>
  </si>
  <si>
    <t>Current UK</t>
  </si>
  <si>
    <t>HP UK</t>
  </si>
  <si>
    <t>C SCOT</t>
  </si>
  <si>
    <t>HP SCOT</t>
  </si>
  <si>
    <t>Current Emissions</t>
  </si>
  <si>
    <t>Hydrothermal Heat Pump COP=15</t>
  </si>
  <si>
    <t>kwh used over year (Therm)</t>
  </si>
  <si>
    <t>Hours active</t>
  </si>
  <si>
    <t>Domestic HP (COP 3.5)</t>
  </si>
  <si>
    <t>Network Pumps</t>
  </si>
  <si>
    <t>Backup Electric Boiler</t>
  </si>
  <si>
    <t>Hydrothermal Abstraction Pump</t>
  </si>
  <si>
    <t>Network HP (COP 17)</t>
  </si>
  <si>
    <t>Borehole Pumps</t>
  </si>
  <si>
    <t>Source2</t>
  </si>
  <si>
    <t>System Coefficient (Exergy)</t>
  </si>
  <si>
    <t>LCOH (£/kWh)</t>
  </si>
  <si>
    <t>Consumer Energy Cost (£/annum)</t>
  </si>
  <si>
    <t>Scenario 1 w/ maintenance</t>
  </si>
  <si>
    <t>From Stock profile</t>
  </si>
  <si>
    <t>listed</t>
  </si>
  <si>
    <t>electric</t>
  </si>
  <si>
    <t>blank</t>
  </si>
  <si>
    <t>% known on electric</t>
  </si>
  <si>
    <t>Slide</t>
  </si>
  <si>
    <t>INPUTS</t>
  </si>
  <si>
    <t>OUTPUTS</t>
  </si>
  <si>
    <t>PROCESSES</t>
  </si>
  <si>
    <t>Solar Data</t>
  </si>
  <si>
    <t>Temperature Data</t>
  </si>
  <si>
    <t>Energy Demand (OFGEM?)</t>
  </si>
  <si>
    <t>Area available for storage</t>
  </si>
  <si>
    <t>Soil info</t>
  </si>
  <si>
    <t>Depth of boreholes</t>
  </si>
  <si>
    <t>diameter of boreholes</t>
  </si>
  <si>
    <t>WSHP</t>
  </si>
  <si>
    <t>SOLAR</t>
  </si>
  <si>
    <t>STORAGE</t>
  </si>
  <si>
    <t>Water Temperature</t>
  </si>
  <si>
    <t>Abstraction rate</t>
  </si>
  <si>
    <t>WSHP Elec Power</t>
  </si>
  <si>
    <t>Unavailable Time</t>
  </si>
  <si>
    <t>Peak Demand</t>
  </si>
  <si>
    <t>Number of Properties</t>
  </si>
  <si>
    <t>Number of Blocks</t>
  </si>
  <si>
    <t>SOURCES</t>
  </si>
  <si>
    <t>Storage loss rate</t>
  </si>
  <si>
    <t>Residents</t>
  </si>
  <si>
    <t>NETWORK</t>
  </si>
  <si>
    <t>kwh demand with energy eff measures</t>
  </si>
  <si>
    <t>Questions</t>
  </si>
  <si>
    <t>what is prosuming</t>
  </si>
  <si>
    <t>1.5m</t>
  </si>
  <si>
    <t>75000m^3 max</t>
  </si>
  <si>
    <t>STES source</t>
  </si>
  <si>
    <t>https://www.sciencedirect.com/science/article/pii/S0360544221024555</t>
  </si>
  <si>
    <t>Buffering tank</t>
  </si>
  <si>
    <t>river</t>
  </si>
  <si>
    <t>av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</si>
  <si>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</si>
  <si>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</si>
  <si>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</si>
  <si>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</si>
  <si>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</si>
  <si>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</si>
  <si>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</si>
  <si>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</si>
  <si>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</si>
  <si>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</si>
  <si>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</si>
  <si>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</si>
  <si>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1hr</t>
  </si>
  <si>
    <t>250kw elec</t>
  </si>
  <si>
    <t>250kw, 0.4 effic, 0.89 running</t>
  </si>
  <si>
    <t>Scenario 2</t>
  </si>
  <si>
    <t>Scenario 2 w/ maintenance</t>
  </si>
  <si>
    <t>reduction in demand for south ayrshire</t>
  </si>
  <si>
    <t>7kw heat pumps</t>
  </si>
  <si>
    <t>comments</t>
  </si>
  <si>
    <t>5kw heat pumps</t>
  </si>
  <si>
    <t>FABRIC ENERGY</t>
  </si>
  <si>
    <t>WSHP abstraction</t>
  </si>
  <si>
    <t>SC1</t>
  </si>
  <si>
    <t>SC2</t>
  </si>
  <si>
    <t>kwh SC 2</t>
  </si>
  <si>
    <t>DEMAND REDUCTION</t>
  </si>
  <si>
    <t>HP SCOT Post Fabric</t>
  </si>
  <si>
    <t>Price Adjust</t>
  </si>
  <si>
    <t>Control Housing</t>
  </si>
  <si>
    <t>22kw pump can do 40m^3/h to 110m</t>
  </si>
  <si>
    <t>Energy Balance</t>
  </si>
  <si>
    <t>Total Storage Needed</t>
  </si>
  <si>
    <t>m</t>
  </si>
  <si>
    <t>line</t>
  </si>
  <si>
    <t>DT</t>
  </si>
  <si>
    <t>W/m^2/K</t>
  </si>
  <si>
    <t>k</t>
  </si>
  <si>
    <t>~</t>
  </si>
  <si>
    <t>thick</t>
  </si>
  <si>
    <t>m^2</t>
  </si>
  <si>
    <r>
      <t>= 2 π L (t</t>
    </r>
    <r>
      <rPr>
        <i/>
        <vertAlign val="subscript"/>
        <sz val="11"/>
        <color theme="1"/>
        <rFont val="Aptos Narrow"/>
        <family val="2"/>
        <scheme val="minor"/>
      </rPr>
      <t>i</t>
    </r>
    <r>
      <rPr>
        <i/>
        <sz val="11"/>
        <color theme="1"/>
        <rFont val="Aptos Narrow"/>
        <family val="2"/>
        <scheme val="minor"/>
      </rPr>
      <t> - t</t>
    </r>
    <r>
      <rPr>
        <i/>
        <vertAlign val="subscript"/>
        <sz val="11"/>
        <color theme="1"/>
        <rFont val="Aptos Narrow"/>
        <family val="2"/>
        <scheme val="minor"/>
      </rPr>
      <t>o</t>
    </r>
    <r>
      <rPr>
        <i/>
        <sz val="11"/>
        <color theme="1"/>
        <rFont val="Aptos Narrow"/>
        <family val="2"/>
        <scheme val="minor"/>
      </rPr>
      <t>) / [ln(r</t>
    </r>
    <r>
      <rPr>
        <i/>
        <vertAlign val="subscript"/>
        <sz val="11"/>
        <color theme="1"/>
        <rFont val="Aptos Narrow"/>
        <family val="2"/>
        <scheme val="minor"/>
      </rPr>
      <t>o </t>
    </r>
    <r>
      <rPr>
        <i/>
        <sz val="11"/>
        <color theme="1"/>
        <rFont val="Aptos Narrow"/>
        <family val="2"/>
        <scheme val="minor"/>
      </rPr>
      <t>/ r</t>
    </r>
    <r>
      <rPr>
        <i/>
        <vertAlign val="subscript"/>
        <sz val="11"/>
        <color theme="1"/>
        <rFont val="Aptos Narrow"/>
        <family val="2"/>
        <scheme val="minor"/>
      </rPr>
      <t>i</t>
    </r>
    <r>
      <rPr>
        <i/>
        <sz val="11"/>
        <color theme="1"/>
        <rFont val="Aptos Narrow"/>
        <family val="2"/>
        <scheme val="minor"/>
      </rPr>
      <t>) / k]</t>
    </r>
  </si>
  <si>
    <t>L</t>
  </si>
  <si>
    <t>ti-to</t>
  </si>
  <si>
    <t>Watts</t>
  </si>
  <si>
    <t>kwh/annum</t>
  </si>
  <si>
    <t>10GWh</t>
  </si>
  <si>
    <t>kwh/day</t>
  </si>
  <si>
    <t>*24</t>
  </si>
  <si>
    <t>*30.25</t>
  </si>
  <si>
    <t>kw</t>
  </si>
  <si>
    <t>A large issue with GSHP is energy density in urban environments</t>
  </si>
  <si>
    <t>If excess energy is taken from the ground then it will become cooler and thus less efficient</t>
  </si>
  <si>
    <t>the problem can then compound and lead to freezing ground temperatures</t>
  </si>
  <si>
    <t>HP</t>
  </si>
  <si>
    <t>con</t>
  </si>
  <si>
    <t>tot</t>
  </si>
  <si>
    <t>Fabric Improvement</t>
  </si>
  <si>
    <t>average household savings over current (£/annum)</t>
  </si>
  <si>
    <t>no main</t>
  </si>
  <si>
    <t>graph connections to cost?</t>
  </si>
  <si>
    <t>Better Case</t>
  </si>
  <si>
    <t>BEST CASE</t>
  </si>
  <si>
    <t>Demands</t>
  </si>
  <si>
    <t>MWh(el)</t>
  </si>
  <si>
    <t>MWh(th)</t>
  </si>
  <si>
    <t>SPF</t>
  </si>
  <si>
    <t>17.5-26.3</t>
  </si>
  <si>
    <t>SPF Range</t>
  </si>
  <si>
    <t>DHP</t>
  </si>
  <si>
    <t>3to4</t>
  </si>
  <si>
    <t>TODO</t>
  </si>
  <si>
    <t>Individual Heat Pump Scenario</t>
  </si>
  <si>
    <t>Thermal Demand</t>
  </si>
  <si>
    <t>Fabric Improvements</t>
  </si>
  <si>
    <t>Electrical Demand with Only Individual Heat Pumps</t>
  </si>
  <si>
    <t>Electrical Demand with District Heating</t>
  </si>
  <si>
    <t>% Reduction</t>
  </si>
  <si>
    <t>-%</t>
  </si>
  <si>
    <t>Total</t>
  </si>
  <si>
    <t>Annual Emissions (kgCO2e)</t>
  </si>
  <si>
    <t>SLIDING OCCUPATION RESULTS</t>
  </si>
  <si>
    <t>N</t>
  </si>
  <si>
    <t>£ p.a.</t>
  </si>
  <si>
    <t>maintenance</t>
  </si>
  <si>
    <t>LCOE</t>
  </si>
  <si>
    <t>energy demand</t>
  </si>
  <si>
    <t>th demand</t>
  </si>
  <si>
    <t>Eq Electric Heat Demand</t>
  </si>
  <si>
    <t>Real Elec Usage Demand</t>
  </si>
  <si>
    <t>COP~</t>
  </si>
  <si>
    <t>w main</t>
  </si>
  <si>
    <t>Gas LCOH</t>
  </si>
  <si>
    <t>For 234 Properties</t>
  </si>
  <si>
    <t>Heat Pumps det</t>
  </si>
  <si>
    <t>per block HP</t>
  </si>
  <si>
    <t>Y</t>
  </si>
  <si>
    <t>Graph to show LCOH worse</t>
  </si>
  <si>
    <t>Annual Emissions (tCO2e)</t>
  </si>
  <si>
    <t>100% gas</t>
  </si>
  <si>
    <t>Direct Elec</t>
  </si>
  <si>
    <t>Solar</t>
  </si>
  <si>
    <t>nPro</t>
  </si>
  <si>
    <t>PylESA</t>
  </si>
  <si>
    <t>20% from store</t>
  </si>
  <si>
    <t>storage</t>
  </si>
  <si>
    <t>sol</t>
  </si>
  <si>
    <t>wshp</t>
  </si>
  <si>
    <t>boil</t>
  </si>
  <si>
    <t>5GWh</t>
  </si>
  <si>
    <t>FINAL TODO</t>
  </si>
  <si>
    <t>CHANGE 17 COP to SPF</t>
  </si>
  <si>
    <t>WSHP (SPF 17)</t>
  </si>
  <si>
    <t>Decentralised HP (COP 3.5)</t>
  </si>
  <si>
    <t xml:space="preserve">Please note that these calculations may not be suitable for other scenarios, and are not intended to be used as such; it is available purely for posterity. </t>
  </si>
  <si>
    <t>0.4-0.6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</si>
</sst>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£&quot;* #,##0.00_-;\-&quot;£&quot;* #,##0.00_-;_-&quot;£&quot;* &quot;-&quot;??_-;_-@_-"/>
    <numFmt numFmtId="164" formatCode="_-&quot;£&quot;* #,##0_-;\-&quot;£&quot;* #,##0_-;_-&quot;£&quot;* &quot;-&quot;??_-;_-@_-"/>
    <numFmt numFmtId="165" formatCode="_-&quot;£&quot;* #,##0.000_-;\-&quot;£&quot;* #,##0.000_-;_-&quot;£&quot;* &quot;-&quot;??_-;_-@_-"/>
    <numFmt numFmtId="166" formatCode="0.000%"/>
    <numFmt numFmtId="167" formatCode="0.0%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vertAlign val="subscript"/>
      <sz val="11"/>
      <color theme="1"/>
      <name val="Aptos Narrow"/>
      <family val="2"/>
      <scheme val="minor"/>
    </font>
    <font>
      <sz val="18"/>
      <color rgb="FF000000"/>
      <name val="Aptos Narrow"/>
      <family val="2"/>
    </font>
  </fonts>
  <fills count="15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rgb="FF000000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/>
      <right/>
      <top/>
      <bottom/>
      <diagonal style="thick">
        <color theme="4" tint="0.59996337778862885"/>
      </diagonal>
    </border>
    <border>
      <left style="thin">
        <color theme="4" tint="0.59999389629810485"/>
      </left>
      <right/>
      <top style="thin">
        <color theme="4" tint="0.59999389629810485"/>
      </top>
      <bottom/>
      <diagonal/>
    </border>
    <border>
      <left/>
      <right/>
      <top style="thin">
        <color theme="4" tint="0.59999389629810485"/>
      </top>
      <bottom/>
      <diagonal/>
    </border>
    <border>
      <left/>
      <right style="thin">
        <color theme="4" tint="0.59999389629810485"/>
      </right>
      <top style="thin">
        <color theme="4" tint="0.59999389629810485"/>
      </top>
      <bottom/>
      <diagonal/>
    </border>
    <border>
      <left style="thin">
        <color theme="4" tint="0.59999389629810485"/>
      </left>
      <right/>
      <top/>
      <bottom/>
      <diagonal/>
    </border>
    <border>
      <left/>
      <right style="thin">
        <color theme="4" tint="0.59999389629810485"/>
      </right>
      <top/>
      <bottom/>
      <diagonal/>
    </border>
    <border>
      <left style="thin">
        <color theme="4" tint="0.59999389629810485"/>
      </left>
      <right/>
      <top/>
      <bottom style="thin">
        <color theme="4" tint="0.59999389629810485"/>
      </bottom>
      <diagonal/>
    </border>
    <border>
      <left/>
      <right/>
      <top/>
      <bottom style="thin">
        <color theme="4" tint="0.59999389629810485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  <border diagonalUp="1">
      <left/>
      <right/>
      <top style="thin">
        <color theme="4" tint="0.59999389629810485"/>
      </top>
      <bottom/>
      <diagonal style="thick">
        <color theme="4" tint="0.59996337778862885"/>
      </diagonal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13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7" fontId="0" fillId="3" borderId="1" xfId="0" applyNumberFormat="1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2" xfId="0" applyFill="1" applyBorder="1"/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4" borderId="17" xfId="0" applyFill="1" applyBorder="1" applyAlignment="1">
      <alignment horizontal="center" vertical="center"/>
    </xf>
    <xf numFmtId="0" fontId="0" fillId="4" borderId="17" xfId="0" applyFill="1" applyBorder="1"/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19" xfId="0" applyFill="1" applyBorder="1"/>
    <xf numFmtId="0" fontId="0" fillId="0" borderId="0" xfId="0" quotePrefix="1"/>
    <xf numFmtId="0" fontId="0" fillId="0" borderId="0" xfId="0" applyAlignment="1">
      <alignment horizontal="right"/>
    </xf>
    <xf numFmtId="9" fontId="0" fillId="0" borderId="0" xfId="0" applyNumberForma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7" xfId="0" applyBorder="1"/>
    <xf numFmtId="0" fontId="0" fillId="0" borderId="15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2" xfId="0" applyBorder="1"/>
    <xf numFmtId="0" fontId="0" fillId="0" borderId="16" xfId="0" applyBorder="1"/>
    <xf numFmtId="0" fontId="0" fillId="0" borderId="1" xfId="0" applyBorder="1"/>
    <xf numFmtId="0" fontId="1" fillId="0" borderId="0" xfId="0" applyFont="1"/>
    <xf numFmtId="0" fontId="0" fillId="8" borderId="23" xfId="0" applyFill="1" applyBorder="1" applyAlignment="1">
      <alignment horizontal="right"/>
    </xf>
    <xf numFmtId="0" fontId="0" fillId="0" borderId="24" xfId="0" applyBorder="1"/>
    <xf numFmtId="0" fontId="0" fillId="0" borderId="25" xfId="0" applyBorder="1" applyAlignment="1">
      <alignment horizontal="right"/>
    </xf>
    <xf numFmtId="0" fontId="0" fillId="8" borderId="25" xfId="0" applyFill="1" applyBorder="1" applyAlignment="1">
      <alignment horizontal="right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8" borderId="0" xfId="0" applyFill="1" applyAlignment="1">
      <alignment horizontal="right"/>
    </xf>
    <xf numFmtId="0" fontId="0" fillId="0" borderId="28" xfId="0" applyBorder="1"/>
    <xf numFmtId="0" fontId="0" fillId="0" borderId="29" xfId="0" applyBorder="1"/>
    <xf numFmtId="0" fontId="0" fillId="0" borderId="30" xfId="0" applyBorder="1" applyAlignment="1">
      <alignment horizontal="right"/>
    </xf>
    <xf numFmtId="0" fontId="0" fillId="8" borderId="30" xfId="0" applyFill="1" applyBorder="1" applyAlignment="1">
      <alignment horizontal="right"/>
    </xf>
    <xf numFmtId="0" fontId="0" fillId="0" borderId="30" xfId="0" applyBorder="1"/>
    <xf numFmtId="0" fontId="0" fillId="0" borderId="31" xfId="0" applyBorder="1"/>
    <xf numFmtId="0" fontId="0" fillId="5" borderId="0" xfId="0" applyFill="1" applyAlignment="1">
      <alignment horizontal="right"/>
    </xf>
    <xf numFmtId="0" fontId="0" fillId="5" borderId="30" xfId="0" applyFill="1" applyBorder="1" applyAlignment="1">
      <alignment horizontal="right"/>
    </xf>
    <xf numFmtId="0" fontId="0" fillId="5" borderId="25" xfId="0" applyFill="1" applyBorder="1" applyAlignment="1">
      <alignment horizontal="right"/>
    </xf>
    <xf numFmtId="0" fontId="0" fillId="5" borderId="32" xfId="0" applyFill="1" applyBorder="1" applyAlignment="1">
      <alignment horizontal="right"/>
    </xf>
    <xf numFmtId="0" fontId="0" fillId="8" borderId="32" xfId="0" applyFill="1" applyBorder="1" applyAlignment="1">
      <alignment horizontal="right"/>
    </xf>
    <xf numFmtId="0" fontId="0" fillId="7" borderId="0" xfId="0" applyFill="1" applyAlignment="1">
      <alignment horizontal="right"/>
    </xf>
    <xf numFmtId="0" fontId="0" fillId="6" borderId="30" xfId="0" applyFill="1" applyBorder="1" applyAlignment="1">
      <alignment horizontal="right"/>
    </xf>
    <xf numFmtId="0" fontId="0" fillId="6" borderId="25" xfId="0" applyFill="1" applyBorder="1" applyAlignment="1">
      <alignment horizontal="right"/>
    </xf>
    <xf numFmtId="0" fontId="2" fillId="0" borderId="0" xfId="1"/>
    <xf numFmtId="0" fontId="0" fillId="9" borderId="0" xfId="0" applyFill="1"/>
    <xf numFmtId="44" fontId="0" fillId="0" borderId="0" xfId="2" applyFont="1"/>
    <xf numFmtId="164" fontId="0" fillId="0" borderId="0" xfId="2" applyNumberFormat="1" applyFont="1"/>
    <xf numFmtId="0" fontId="0" fillId="0" borderId="33" xfId="0" applyBorder="1"/>
    <xf numFmtId="9" fontId="0" fillId="0" borderId="0" xfId="3" applyFont="1"/>
    <xf numFmtId="10" fontId="0" fillId="0" borderId="0" xfId="3" applyNumberFormat="1" applyFont="1"/>
    <xf numFmtId="44" fontId="0" fillId="0" borderId="0" xfId="0" applyNumberFormat="1"/>
    <xf numFmtId="44" fontId="0" fillId="0" borderId="33" xfId="2" applyFont="1" applyBorder="1"/>
    <xf numFmtId="44" fontId="0" fillId="0" borderId="15" xfId="2" applyFont="1" applyBorder="1"/>
    <xf numFmtId="166" fontId="0" fillId="0" borderId="0" xfId="3" applyNumberFormat="1" applyFont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9" borderId="0" xfId="0" applyFont="1" applyFill="1"/>
    <xf numFmtId="14" fontId="0" fillId="0" borderId="0" xfId="0" applyNumberFormat="1"/>
    <xf numFmtId="1" fontId="0" fillId="0" borderId="0" xfId="0" applyNumberFormat="1"/>
    <xf numFmtId="11" fontId="0" fillId="0" borderId="0" xfId="0" applyNumberFormat="1"/>
    <xf numFmtId="0" fontId="0" fillId="0" borderId="2" xfId="0" applyBorder="1" applyAlignment="1">
      <alignment wrapText="1"/>
    </xf>
    <xf numFmtId="165" fontId="0" fillId="0" borderId="0" xfId="2" applyNumberFormat="1" applyFont="1" applyBorder="1"/>
    <xf numFmtId="44" fontId="0" fillId="0" borderId="0" xfId="2" applyFont="1" applyBorder="1"/>
    <xf numFmtId="44" fontId="0" fillId="0" borderId="33" xfId="0" applyNumberFormat="1" applyBorder="1"/>
    <xf numFmtId="0" fontId="0" fillId="0" borderId="21" xfId="0" applyBorder="1" applyAlignment="1">
      <alignment wrapText="1"/>
    </xf>
    <xf numFmtId="165" fontId="0" fillId="0" borderId="17" xfId="2" applyNumberFormat="1" applyFont="1" applyBorder="1"/>
    <xf numFmtId="44" fontId="0" fillId="0" borderId="17" xfId="0" applyNumberFormat="1" applyBorder="1"/>
    <xf numFmtId="44" fontId="0" fillId="0" borderId="15" xfId="0" applyNumberFormat="1" applyBorder="1"/>
    <xf numFmtId="0" fontId="0" fillId="0" borderId="0" xfId="0" applyAlignment="1">
      <alignment horizontal="center"/>
    </xf>
    <xf numFmtId="0" fontId="6" fillId="0" borderId="0" xfId="0" applyFont="1"/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165" fontId="4" fillId="0" borderId="0" xfId="0" applyNumberFormat="1" applyFont="1"/>
    <xf numFmtId="16" fontId="0" fillId="0" borderId="0" xfId="0" applyNumberFormat="1"/>
    <xf numFmtId="0" fontId="0" fillId="13" borderId="34" xfId="0" applyFill="1" applyBorder="1"/>
    <xf numFmtId="0" fontId="0" fillId="0" borderId="34" xfId="0" applyBorder="1"/>
    <xf numFmtId="167" fontId="0" fillId="0" borderId="0" xfId="3" applyNumberFormat="1" applyFont="1"/>
    <xf numFmtId="0" fontId="0" fillId="0" borderId="0" xfId="0" quotePrefix="1" applyAlignment="1">
      <alignment horizontal="right"/>
    </xf>
    <xf numFmtId="0" fontId="0" fillId="3" borderId="16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3" xfId="0" applyBorder="1" applyAlignment="1">
      <alignment horizontal="center"/>
    </xf>
    <xf numFmtId="0" fontId="8" fillId="14" borderId="0" xfId="0" applyFont="1" applyFill="1" applyAlignment="1">
      <alignment horizontal="center" wrapText="1"/>
    </xf>
    <xf numFmtId="0" fontId="8" fillId="0" borderId="0" xfId="0" applyFont="1" applyFill="1" applyAlignment="1">
      <alignment wrapText="1"/>
    </xf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32"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&quot;£&quot;* #,##0_-;\-&quot;£&quot;* #,##0_-;_-&quot;£&quot;* &quot;-&quot;??_-;_-@_-"/>
    </dxf>
    <dxf>
      <numFmt numFmtId="13" formatCode="0%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&quot;£&quot;* #,##0_-;\-&quot;£&quot;* #,##0_-;_-&quot;£&quot;* &quot;-&quot;??_-;_-@_-"/>
    </dxf>
    <dxf>
      <numFmt numFmtId="13" formatCode="0%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&quot;£&quot;* #,##0_-;\-&quot;£&quot;* #,##0_-;_-&quot;£&quot;* &quot;-&quot;??_-;_-@_-"/>
    </dxf>
    <dxf>
      <numFmt numFmtId="13" formatCode="0%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&quot;£&quot;* #,##0_-;\-&quot;£&quot;* #,##0_-;_-&quot;£&quot;* &quot;-&quot;??_-;_-@_-"/>
    </dxf>
    <dxf>
      <numFmt numFmtId="13" formatCode="0%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Medium9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'Powerpoint Actions'!$W$3:$W$15</c:f>
              <c:numCache>
                <c:formatCode>General</c:formatCode>
                <c:ptCount val="13"/>
                <c:pt idx="0">
                  <c:v>2757422.9062347794</c:v>
                </c:pt>
                <c:pt idx="1">
                  <c:v>4539142.3225710997</c:v>
                </c:pt>
                <c:pt idx="2">
                  <c:v>4708829.8860317003</c:v>
                </c:pt>
                <c:pt idx="3">
                  <c:v>4369454.7591104973</c:v>
                </c:pt>
                <c:pt idx="4">
                  <c:v>3902813.9595938418</c:v>
                </c:pt>
                <c:pt idx="5">
                  <c:v>2587735.3427741779</c:v>
                </c:pt>
                <c:pt idx="6">
                  <c:v>1612031.8528757179</c:v>
                </c:pt>
                <c:pt idx="7">
                  <c:v>933281.59903330985</c:v>
                </c:pt>
                <c:pt idx="8">
                  <c:v>721172.1447075574</c:v>
                </c:pt>
                <c:pt idx="9">
                  <c:v>1060547.2716287614</c:v>
                </c:pt>
                <c:pt idx="10">
                  <c:v>1866563.1980666204</c:v>
                </c:pt>
                <c:pt idx="11">
                  <c:v>2884688.5788302314</c:v>
                </c:pt>
                <c:pt idx="12">
                  <c:v>3860392.0687286914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6-48CA-B01E-4EB9C1514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256703"/>
        <c:axId val="807259583"/>
      </c:barChart>
      <c:catAx>
        <c:axId val="807256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259583"/>
        <c:crosses val="autoZero"/>
        <c:auto val="1"/>
        <c:lblAlgn val="ctr"/>
        <c:lblOffset val="100"/>
        <c:noMultiLvlLbl val="0"/>
      </c:catAx>
      <c:valAx>
        <c:axId val="80725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25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'Exergy Est'!$X$8:$AI$8</c:f>
              <c:numCache>
                <c:formatCode>General</c:formatCode>
                <c:ptCount val="12"/>
                <c:pt idx="0">
                  <c:v>19.562790697674366</c:v>
                </c:pt>
                <c:pt idx="1">
                  <c:v>17.652631578947368</c:v>
                </c:pt>
                <c:pt idx="2">
                  <c:v>17.652631578947368</c:v>
                </c:pt>
                <c:pt idx="3">
                  <c:v>20.042857142857198</c:v>
                </c:pt>
                <c:pt idx="4">
                  <c:v>26.493750000000098</c:v>
                </c:pt>
                <c:pt idx="5">
                  <c:v>43.861538461538714</c:v>
                </c:pt>
                <c:pt idx="6">
                  <c:v>90.663157894737935</c:v>
                </c:pt>
                <c:pt idx="7">
                  <c:v>114.99999999999999</c:v>
                </c:pt>
                <c:pt idx="8">
                  <c:v>68.759999999999991</c:v>
                </c:pt>
                <c:pt idx="9">
                  <c:v>42.75</c:v>
                </c:pt>
                <c:pt idx="10">
                  <c:v>30.364285714285586</c:v>
                </c:pt>
                <c:pt idx="11">
                  <c:v>23.48333333333337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2-416C-81D6-CC9C7DE15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538943"/>
        <c:axId val="581537983"/>
      </c:lineChart>
      <c:catAx>
        <c:axId val="581538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7983"/>
        <c:crosses val="autoZero"/>
        <c:auto val="1"/>
        <c:lblAlgn val="ctr"/>
        <c:lblOffset val="100"/>
        <c:noMultiLvlLbl val="0"/>
      </c:catAx>
      <c:valAx>
        <c:axId val="5815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</a:t>
            </a:r>
            <a:r>
              <a:rPr lang="en-US" baseline="0"/>
              <a:t> Electricity Usage (kWh/annum)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'Exergy Est'!$F$28</c:f>
              <c:strCache>
                <c:ptCount val="1"/>
                <c:pt idx="0">
                  <c:v>kwh elec</c:v>
                </c:pt>
              </c:strCache>
            </c:strRef>
          </c:tx>
          <c:explosion val="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03-4BE2-B506-F572D4DF77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03-4BE2-B506-F572D4DF77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03-4BE2-B506-F572D4DF77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E03-4BE2-B506-F572D4DF77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E03-4BE2-B506-F572D4DF77A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E03-4BE2-B506-F572D4DF77AD}"/>
              </c:ext>
            </c:extLst>
          </c:dPt>
          <c:cat>
            <c:strRef>
              <c:f>'Exergy Est'!$E$29:$E$34</c:f>
              <c:strCache>
                <c:ptCount val="6"/>
                <c:pt idx="1">
                  <c:v>Hydrothermal Abstraction Pump</c:v>
                </c:pt>
                <c:pt idx="2">
                  <c:v>Network Pumps</c:v>
                </c:pt>
                <c:pt idx="3">
                  <c:v>Backup Electric Boiler</c:v>
                </c:pt>
                <c:pt idx="4">
                  <c:v>Network HP (COP 17)</c:v>
                </c:pt>
                <c:pt idx="5">
                  <c:v>Domestic HP (COP 3.5)</c:v>
                </c:pt>
              </c:strCache>
            </c:strRef>
          </c:cat>
          <c:val>
            <c:numRef>
              <c:f>'Exergy Est'!$F$29:$F$34</c:f>
              <c:numCache>
                <c:formatCode>General</c:formatCode>
                <c:ptCount val="6"/>
                <c:pt idx="1">
                  <c:v>190608</c:v>
                </c:pt>
                <c:pt idx="2">
                  <c:v>192720</c:v>
                </c:pt>
                <c:pt idx="3">
                  <c:v>624000</c:v>
                </c:pt>
                <c:pt idx="4">
                  <c:v>1362925.0588235301</c:v>
                </c:pt>
                <c:pt idx="5">
                  <c:v>6736309.8840548852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E03-4BE2-B506-F572D4DF77AD}"/>
            </c:ext>
          </c:extLst>
        </c:ser>
        <c:ser>
          <c:idx val="1"/>
          <c:order val="1"/>
          <c:tx>
            <c:strRef>
              <c:f>'Exergy Est'!$A$4</c:f>
              <c:strCache>
                <c:ptCount val="1"/>
                <c:pt idx="0">
                  <c:v>10.3-16 deg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EE03-4BE2-B506-F572D4DF77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EE03-4BE2-B506-F572D4DF77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EE03-4BE2-B506-F572D4DF77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EE03-4BE2-B506-F572D4DF77AD}"/>
              </c:ext>
            </c:extLst>
          </c:dPt>
          <c:cat>
            <c:strRef>
              <c:f>'Exergy Est'!$E$29:$E$34</c:f>
              <c:strCache>
                <c:ptCount val="6"/>
                <c:pt idx="1">
                  <c:v>Hydrothermal Abstraction Pump</c:v>
                </c:pt>
                <c:pt idx="2">
                  <c:v>Network Pumps</c:v>
                </c:pt>
                <c:pt idx="3">
                  <c:v>Backup Electric Boiler</c:v>
                </c:pt>
                <c:pt idx="4">
                  <c:v>Network HP (COP 17)</c:v>
                </c:pt>
                <c:pt idx="5">
                  <c:v>Domestic HP (COP 3.5)</c:v>
                </c:pt>
              </c:strCache>
            </c:strRef>
          </c:cat>
          <c:val>
            <c:numRef>
              <c:f>'Exergy Est'!$A$5:$A$8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E03-4BE2-B506-F572D4DF7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</a:t>
            </a:r>
            <a:r>
              <a:rPr lang="en-US" baseline="0"/>
              <a:t> Electricity Usage (kWh/annum)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'Exergy Est'!$F$3</c:f>
              <c:strCache>
                <c:ptCount val="1"/>
                <c:pt idx="0">
                  <c:v>kwh elec</c:v>
                </c:pt>
              </c:strCache>
            </c:strRef>
          </c:tx>
          <c:spPr>
            <a:ln>
              <a:noFill/>
            </a:ln>
          </c:spPr>
          <c:explosion val="5"/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23-429B-B8CF-358DBD68A5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23-429B-B8CF-358DBD68A5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23-429B-B8CF-358DBD68A5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F23-429B-B8CF-358DBD68A5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F23-429B-B8CF-358DBD68A57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F23-429B-B8CF-358DBD68A576}"/>
              </c:ext>
            </c:extLst>
          </c:dPt>
          <c:cat>
            <c:strRef>
              <c:f>'Exergy Est'!$E$4:$E$9</c:f>
              <c:strCache>
                <c:ptCount val="6"/>
                <c:pt idx="0">
                  <c:v>Borehole Pumps</c:v>
                </c:pt>
                <c:pt idx="1">
                  <c:v>Hydrothermal Abstraction Pump</c:v>
                </c:pt>
                <c:pt idx="2">
                  <c:v>Network Pumps</c:v>
                </c:pt>
                <c:pt idx="3">
                  <c:v>Backup Electric Boiler</c:v>
                </c:pt>
                <c:pt idx="4">
                  <c:v>WSHP (SPF 17)</c:v>
                </c:pt>
                <c:pt idx="5">
                  <c:v>Decentralised HP (COP 3.5)</c:v>
                </c:pt>
              </c:strCache>
            </c:strRef>
          </c:cat>
          <c:val>
            <c:numRef>
              <c:f>'Exergy Est'!$F$4:$F$9</c:f>
              <c:numCache>
                <c:formatCode>General</c:formatCode>
                <c:ptCount val="6"/>
                <c:pt idx="0">
                  <c:v>57024</c:v>
                </c:pt>
                <c:pt idx="1">
                  <c:v>90288</c:v>
                </c:pt>
                <c:pt idx="2">
                  <c:v>192720</c:v>
                </c:pt>
                <c:pt idx="3">
                  <c:v>204000</c:v>
                </c:pt>
                <c:pt idx="4">
                  <c:v>630968.1176470588</c:v>
                </c:pt>
                <c:pt idx="5">
                  <c:v>8948431.4285714291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F23-429B-B8CF-358DBD68A576}"/>
            </c:ext>
          </c:extLst>
        </c:ser>
        <c:ser>
          <c:idx val="1"/>
          <c:order val="1"/>
          <c:tx>
            <c:strRef>
              <c:f>'Exergy Est'!$A$4</c:f>
              <c:strCache>
                <c:ptCount val="1"/>
                <c:pt idx="0">
                  <c:v>10.3-16 deg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F23-429B-B8CF-358DBD68A5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F23-429B-B8CF-358DBD68A5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5F23-429B-B8CF-358DBD68A5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5F23-429B-B8CF-358DBD68A576}"/>
              </c:ext>
            </c:extLst>
          </c:dPt>
          <c:cat>
            <c:strRef>
              <c:f>'Exergy Est'!$E$4:$E$9</c:f>
              <c:strCache>
                <c:ptCount val="6"/>
                <c:pt idx="0">
                  <c:v>Borehole Pumps</c:v>
                </c:pt>
                <c:pt idx="1">
                  <c:v>Hydrothermal Abstraction Pump</c:v>
                </c:pt>
                <c:pt idx="2">
                  <c:v>Network Pumps</c:v>
                </c:pt>
                <c:pt idx="3">
                  <c:v>Backup Electric Boiler</c:v>
                </c:pt>
                <c:pt idx="4">
                  <c:v>WSHP (SPF 17)</c:v>
                </c:pt>
                <c:pt idx="5">
                  <c:v>Decentralised HP (COP 3.5)</c:v>
                </c:pt>
              </c:strCache>
            </c:strRef>
          </c:cat>
          <c:val>
            <c:numRef>
              <c:f>'Exergy Est'!$A$5:$A$8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F23-429B-B8CF-358DBD68A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</a:t>
            </a:r>
            <a:r>
              <a:rPr lang="en-US" baseline="0"/>
              <a:t> Electricity Usage (kWh/annum)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'Exergy Est'!$F$28</c:f>
              <c:strCache>
                <c:ptCount val="1"/>
                <c:pt idx="0">
                  <c:v>kwh elec</c:v>
                </c:pt>
              </c:strCache>
            </c:strRef>
          </c:tx>
          <c:explosion val="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AF-4728-BC35-1F7454A29B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AF-4728-BC35-1F7454A29B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0AF-4728-BC35-1F7454A29B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0AF-4728-BC35-1F7454A29BD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0AF-4728-BC35-1F7454A29BD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0AF-4728-BC35-1F7454A29BD8}"/>
              </c:ext>
            </c:extLst>
          </c:dPt>
          <c:cat>
            <c:strRef>
              <c:f>'Exergy Est'!$E$29:$E$34</c:f>
              <c:strCache>
                <c:ptCount val="6"/>
                <c:pt idx="1">
                  <c:v>Hydrothermal Abstraction Pump</c:v>
                </c:pt>
                <c:pt idx="2">
                  <c:v>Network Pumps</c:v>
                </c:pt>
                <c:pt idx="3">
                  <c:v>Backup Electric Boiler</c:v>
                </c:pt>
                <c:pt idx="4">
                  <c:v>Network HP (COP 17)</c:v>
                </c:pt>
                <c:pt idx="5">
                  <c:v>Domestic HP (COP 3.5)</c:v>
                </c:pt>
              </c:strCache>
            </c:strRef>
          </c:cat>
          <c:val>
            <c:numRef>
              <c:f>'Exergy Est'!$F$29:$F$34</c:f>
              <c:numCache>
                <c:formatCode>General</c:formatCode>
                <c:ptCount val="6"/>
                <c:pt idx="1">
                  <c:v>190608</c:v>
                </c:pt>
                <c:pt idx="2">
                  <c:v>192720</c:v>
                </c:pt>
                <c:pt idx="3">
                  <c:v>624000</c:v>
                </c:pt>
                <c:pt idx="4">
                  <c:v>1362925.0588235301</c:v>
                </c:pt>
                <c:pt idx="5">
                  <c:v>6736309.8840548852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0AF-4728-BC35-1F7454A29BD8}"/>
            </c:ext>
          </c:extLst>
        </c:ser>
        <c:ser>
          <c:idx val="1"/>
          <c:order val="1"/>
          <c:tx>
            <c:strRef>
              <c:f>'Exergy Est'!$A$4</c:f>
              <c:strCache>
                <c:ptCount val="1"/>
                <c:pt idx="0">
                  <c:v>10.3-16 deg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0AF-4728-BC35-1F7454A29B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10AF-4728-BC35-1F7454A29B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10AF-4728-BC35-1F7454A29B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10AF-4728-BC35-1F7454A29BD8}"/>
              </c:ext>
            </c:extLst>
          </c:dPt>
          <c:cat>
            <c:strRef>
              <c:f>'Exergy Est'!$E$29:$E$34</c:f>
              <c:strCache>
                <c:ptCount val="6"/>
                <c:pt idx="1">
                  <c:v>Hydrothermal Abstraction Pump</c:v>
                </c:pt>
                <c:pt idx="2">
                  <c:v>Network Pumps</c:v>
                </c:pt>
                <c:pt idx="3">
                  <c:v>Backup Electric Boiler</c:v>
                </c:pt>
                <c:pt idx="4">
                  <c:v>Network HP (COP 17)</c:v>
                </c:pt>
                <c:pt idx="5">
                  <c:v>Domestic HP (COP 3.5)</c:v>
                </c:pt>
              </c:strCache>
            </c:strRef>
          </c:cat>
          <c:val>
            <c:numRef>
              <c:f>'Exergy Est'!$A$5:$A$8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0AF-4728-BC35-1F7454A29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Annual Thermal</a:t>
            </a:r>
            <a:r>
              <a:rPr lang="en-GB" baseline="0"/>
              <a:t> &amp; Electric Demand (GWh)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'Exergy Est'!$H$7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'Exergy Est'!$I$6:$K$6</c:f>
              <c:strCache>
                <c:ptCount val="3"/>
                <c:pt idx="0">
                  <c:v>Thermal Demand</c:v>
                </c:pt>
                <c:pt idx="1">
                  <c:v>Electrical Demand with Only Individual Heat Pumps</c:v>
                </c:pt>
                <c:pt idx="2">
                  <c:v>Electrical Demand with District Heating</c:v>
                </c:pt>
              </c:strCache>
            </c:strRef>
          </c:cat>
          <c:val>
            <c:numRef>
              <c:f>'Exergy Est'!$I$7:$K$7</c:f>
              <c:numCache>
                <c:formatCode>General</c:formatCode>
                <c:ptCount val="3"/>
                <c:pt idx="0">
                  <c:v>31.319510000000001</c:v>
                </c:pt>
                <c:pt idx="1">
                  <c:v>10.439836666666666</c:v>
                </c:pt>
                <c:pt idx="2">
                  <c:v>10.123431546218489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3-4F9B-9E41-4A167858AFCE}"/>
            </c:ext>
          </c:extLst>
        </c:ser>
        <c:ser>
          <c:idx val="1"/>
          <c:order val="1"/>
          <c:tx>
            <c:strRef>
              <c:f>'Exergy Est'!$H$8</c:f>
              <c:strCache>
                <c:ptCount val="1"/>
                <c:pt idx="0">
                  <c:v>Fabric Improvements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'Exergy Est'!$I$6:$K$6</c:f>
              <c:strCache>
                <c:ptCount val="3"/>
                <c:pt idx="0">
                  <c:v>Thermal Demand</c:v>
                </c:pt>
                <c:pt idx="1">
                  <c:v>Electrical Demand with Only Individual Heat Pumps</c:v>
                </c:pt>
                <c:pt idx="2">
                  <c:v>Electrical Demand with District Heating</c:v>
                </c:pt>
              </c:strCache>
            </c:strRef>
          </c:cat>
          <c:val>
            <c:numRef>
              <c:f>'Exergy Est'!$I$8:$K$8</c:f>
              <c:numCache>
                <c:formatCode>General</c:formatCode>
                <c:ptCount val="3"/>
                <c:pt idx="0">
                  <c:v>23.577084594192097</c:v>
                </c:pt>
                <c:pt idx="1">
                  <c:v>7.8590281980640331</c:v>
                </c:pt>
                <c:pt idx="2">
                  <c:v>9.1065629428784156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E3-4F9B-9E41-4A167858A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4893151"/>
        <c:axId val="1014893631"/>
      </c:barChart>
      <c:catAx>
        <c:axId val="101489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93631"/>
        <c:crosses val="autoZero"/>
        <c:auto val="1"/>
        <c:lblAlgn val="ctr"/>
        <c:lblOffset val="100"/>
        <c:noMultiLvlLbl val="0"/>
      </c:catAx>
      <c:valAx>
        <c:axId val="101489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9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Validation</a:t>
            </a:r>
            <a:r>
              <a:rPr lang="en-US" baseline="0"/>
              <a:t> Energy Share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Sheet4!$S$19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Sheet4!$R$20:$R$21</c:f>
              <c:strCache>
                <c:ptCount val="2"/>
                <c:pt idx="0">
                  <c:v>Model</c:v>
                </c:pt>
                <c:pt idx="1">
                  <c:v>nPro</c:v>
                </c:pt>
              </c:strCache>
            </c:strRef>
          </c:cat>
          <c:val>
            <c:numRef>
              <c:f>Sheet4!$S$20:$S$21</c:f>
              <c:numCache>
                <c:formatCode>General</c:formatCode>
                <c:ptCount val="2"/>
                <c:pt idx="0">
                  <c:v>66</c:v>
                </c:pt>
                <c:pt idx="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C-437A-A121-97D84D464F58}"/>
            </c:ext>
          </c:extLst>
        </c:ser>
        <c:ser>
          <c:idx val="1"/>
          <c:order val="1"/>
          <c:tx>
            <c:strRef>
              <c:f>Sheet4!$T$19</c:f>
              <c:strCache>
                <c:ptCount val="1"/>
                <c:pt idx="0">
                  <c:v>WSHP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Sheet4!$R$20:$R$21</c:f>
              <c:strCache>
                <c:ptCount val="2"/>
                <c:pt idx="0">
                  <c:v>Model</c:v>
                </c:pt>
                <c:pt idx="1">
                  <c:v>nPro</c:v>
                </c:pt>
              </c:strCache>
            </c:strRef>
          </c:cat>
          <c:val>
            <c:numRef>
              <c:f>Sheet4!$T$20:$T$21</c:f>
              <c:numCache>
                <c:formatCode>General</c:formatCode>
                <c:ptCount val="2"/>
                <c:pt idx="0">
                  <c:v>33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C-437A-A121-97D84D464F58}"/>
            </c:ext>
          </c:extLst>
        </c:ser>
        <c:ser>
          <c:idx val="2"/>
          <c:order val="2"/>
          <c:tx>
            <c:strRef>
              <c:f>Sheet4!$U$19</c:f>
              <c:strCache>
                <c:ptCount val="1"/>
                <c:pt idx="0">
                  <c:v>Boiler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Sheet4!$R$20:$R$21</c:f>
              <c:strCache>
                <c:ptCount val="2"/>
                <c:pt idx="0">
                  <c:v>Model</c:v>
                </c:pt>
                <c:pt idx="1">
                  <c:v>nPro</c:v>
                </c:pt>
              </c:strCache>
            </c:strRef>
          </c:cat>
          <c:val>
            <c:numRef>
              <c:f>Sheet4!$U$20:$U$21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5C-437A-A121-97D84D464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88768735"/>
        <c:axId val="788769695"/>
      </c:barChart>
      <c:catAx>
        <c:axId val="78876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69695"/>
        <c:crosses val="autoZero"/>
        <c:auto val="1"/>
        <c:lblAlgn val="ctr"/>
        <c:lblOffset val="100"/>
        <c:noMultiLvlLbl val="0"/>
      </c:catAx>
      <c:valAx>
        <c:axId val="7887696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68735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Emission</a:t>
            </a:r>
            <a:r>
              <a:rPr lang="en-GB" baseline="0"/>
              <a:t>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'Goals &amp; Tables'!$E$37:$E$39</c:f>
              <c:strCache>
                <c:ptCount val="3"/>
                <c:pt idx="0">
                  <c:v>Current Emissions</c:v>
                </c:pt>
                <c:pt idx="1">
                  <c:v>Scenario 1</c:v>
                </c:pt>
                <c:pt idx="2">
                  <c:v>Scenario 2</c:v>
                </c:pt>
              </c:strCache>
            </c:strRef>
          </c:cat>
          <c:val>
            <c:numRef>
              <c:f>'Goals &amp; Tables'!$F$37:$F$39</c:f>
              <c:numCache>
                <c:formatCode>General</c:formatCode>
                <c:ptCount val="3"/>
                <c:pt idx="0">
                  <c:v>5156319.8993502781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1-4D6B-9294-7C510EE75B7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'Goals &amp; Tables'!$E$37:$E$39</c:f>
              <c:strCache>
                <c:ptCount val="3"/>
                <c:pt idx="0">
                  <c:v>Current Emissions</c:v>
                </c:pt>
                <c:pt idx="1">
                  <c:v>Scenario 1</c:v>
                </c:pt>
                <c:pt idx="2">
                  <c:v>Scenario 2</c:v>
                </c:pt>
              </c:strCache>
            </c:strRef>
          </c:cat>
          <c:val>
            <c:numRef>
              <c:f>'Goals &amp; Tables'!$G$37:$G$39</c:f>
              <c:numCache>
                <c:formatCode>General</c:formatCode>
                <c:ptCount val="3"/>
                <c:pt idx="0">
                  <c:v>84249.481899999984</c:v>
                </c:pt>
                <c:pt idx="1">
                  <c:v>272320.30859327735</c:v>
                </c:pt>
                <c:pt idx="2">
                  <c:v>244966.54316342939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1-4D6B-9294-7C510EE75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99035967"/>
        <c:axId val="1999014367"/>
      </c:barChart>
      <c:catAx>
        <c:axId val="199903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014367"/>
        <c:crosses val="autoZero"/>
        <c:auto val="1"/>
        <c:lblAlgn val="ctr"/>
        <c:lblOffset val="100"/>
        <c:noMultiLvlLbl val="0"/>
      </c:catAx>
      <c:valAx>
        <c:axId val="199901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kgCO2e/annum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03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Annual</a:t>
            </a:r>
            <a:r>
              <a:rPr lang="en-GB" baseline="0"/>
              <a:t> Emissions (tCO2e)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'Goals &amp; Tables'!$L$63</c:f>
              <c:strCache>
                <c:ptCount val="1"/>
                <c:pt idx="0">
                  <c:v>Direct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'Goals &amp; Tables'!$K$65:$K$68</c:f>
              <c:strCache>
                <c:ptCount val="4"/>
                <c:pt idx="0">
                  <c:v>Current</c:v>
                </c:pt>
                <c:pt idx="1">
                  <c:v>Scenario 1</c:v>
                </c:pt>
                <c:pt idx="2">
                  <c:v>Fabric Improvement</c:v>
                </c:pt>
                <c:pt idx="3">
                  <c:v>Scenario 2</c:v>
                </c:pt>
              </c:strCache>
            </c:strRef>
          </c:cat>
          <c:val>
            <c:numRef>
              <c:f>'Goals &amp; Tables'!$L$65:$L$68</c:f>
              <c:numCache>
                <c:formatCode>0</c:formatCode>
                <c:ptCount val="4"/>
                <c:pt idx="0">
                  <c:v>5073.76062</c:v>
                </c:pt>
                <c:pt idx="1">
                  <c:v>0</c:v>
                </c:pt>
                <c:pt idx="2">
                  <c:v>3881.6376904267536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E-480D-A8BC-3CDACBA586EE}"/>
            </c:ext>
          </c:extLst>
        </c:ser>
        <c:ser>
          <c:idx val="1"/>
          <c:order val="1"/>
          <c:tx>
            <c:strRef>
              <c:f>'Goals &amp; Tables'!$M$63</c:f>
              <c:strCache>
                <c:ptCount val="1"/>
                <c:pt idx="0">
                  <c:v>Indirect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'Goals &amp; Tables'!$K$65:$K$68</c:f>
              <c:strCache>
                <c:ptCount val="4"/>
                <c:pt idx="0">
                  <c:v>Current</c:v>
                </c:pt>
                <c:pt idx="1">
                  <c:v>Scenario 1</c:v>
                </c:pt>
                <c:pt idx="2">
                  <c:v>Fabric Improvement</c:v>
                </c:pt>
                <c:pt idx="3">
                  <c:v>Scenario 2</c:v>
                </c:pt>
              </c:strCache>
            </c:strRef>
          </c:cat>
          <c:val>
            <c:numRef>
              <c:f>'Goals &amp; Tables'!$M$65:$M$68</c:f>
              <c:numCache>
                <c:formatCode>0</c:formatCode>
                <c:ptCount val="4"/>
                <c:pt idx="0">
                  <c:v>84.249481899999978</c:v>
                </c:pt>
                <c:pt idx="1">
                  <c:v>272.32030859327733</c:v>
                </c:pt>
                <c:pt idx="2">
                  <c:v>63.422357558376738</c:v>
                </c:pt>
                <c:pt idx="3">
                  <c:v>244.96654316342941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EE-480D-A8BC-3CDACBA58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3520079"/>
        <c:axId val="1173521039"/>
      </c:barChart>
      <c:catAx>
        <c:axId val="117352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521039"/>
        <c:crosses val="autoZero"/>
        <c:auto val="1"/>
        <c:lblAlgn val="ctr"/>
        <c:lblOffset val="100"/>
        <c:noMultiLvlLbl val="0"/>
      </c:catAx>
      <c:valAx>
        <c:axId val="117352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52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Capital Cost Scenario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'Capex Est'!$F$1</c:f>
              <c:strCache>
                <c:ptCount val="1"/>
                <c:pt idx="0">
                  <c:v>Capital Cost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60-4273-A722-BD14F75D271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60-4273-A722-BD14F75D271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260-4273-A722-BD14F75D271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58A-4A61-92FC-44C59B5E639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260-4273-A722-BD14F75D271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58A-4A61-92FC-44C59B5E6390}"/>
              </c:ext>
            </c:extLst>
          </c:dPt>
          <c:dLbls>
            <c:dLbl>
              <c:idx val="5"/>
              <c:layout>
                <c:manualLayout>
                  <c:x val="1.3888888888888788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58A-4A61-92FC-44C59B5E639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'Capex Est'!$B$2:$B$7</c:f>
              <c:strCache>
                <c:ptCount val="6"/>
                <c:pt idx="0">
                  <c:v>Heat Pumps</c:v>
                </c:pt>
                <c:pt idx="1">
                  <c:v>Pipe Installation</c:v>
                </c:pt>
                <c:pt idx="2">
                  <c:v>Solar Thermal</c:v>
                </c:pt>
                <c:pt idx="3">
                  <c:v>WSHP</c:v>
                </c:pt>
                <c:pt idx="4">
                  <c:v>Boreholes</c:v>
                </c:pt>
                <c:pt idx="5">
                  <c:v>Pumps</c:v>
                </c:pt>
              </c:strCache>
            </c:strRef>
          </c:cat>
          <c:val>
            <c:numRef>
              <c:f>'Capex Est'!$F$2:$F$7</c:f>
              <c:numCache>
                <c:formatCode>_-"£"* #,##0_-;\-"£"* #,##0_-;_-"£"* "-"??_-;_-@_-</c:formatCode>
                <c:ptCount val="6"/>
                <c:pt idx="0">
                  <c:v>32775000</c:v>
                </c:pt>
                <c:pt idx="1">
                  <c:v>14000000</c:v>
                </c:pt>
                <c:pt idx="2">
                  <c:v>12000000</c:v>
                </c:pt>
                <c:pt idx="3">
                  <c:v>6000000</c:v>
                </c:pt>
                <c:pt idx="4">
                  <c:v>4130000</c:v>
                </c:pt>
                <c:pt idx="5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A-4A61-92FC-44C59B5E6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1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Capital Cost Scenario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'Capex Est'!$F$24</c:f>
              <c:strCache>
                <c:ptCount val="1"/>
                <c:pt idx="0">
                  <c:v>Capital Cost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51D-43A1-B906-62F9F31B66F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1D-43A1-B906-62F9F31B66F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51D-43A1-B906-62F9F31B66F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51D-43A1-B906-62F9F31B66F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'Capex Est'!$B$25:$B$28</c:f>
              <c:strCache>
                <c:ptCount val="4"/>
                <c:pt idx="0">
                  <c:v>Heat Pumps</c:v>
                </c:pt>
                <c:pt idx="1">
                  <c:v>Pipe Installation</c:v>
                </c:pt>
                <c:pt idx="2">
                  <c:v>WSHP</c:v>
                </c:pt>
                <c:pt idx="3">
                  <c:v>Pumps</c:v>
                </c:pt>
              </c:strCache>
            </c:strRef>
          </c:cat>
          <c:val>
            <c:numRef>
              <c:f>'Capex Est'!$F$25:$F$28</c:f>
              <c:numCache>
                <c:formatCode>_-"£"* #,##0_-;\-"£"* #,##0_-;_-"£"* "-"??_-;_-@_-</c:formatCode>
                <c:ptCount val="4"/>
                <c:pt idx="0">
                  <c:v>32775000</c:v>
                </c:pt>
                <c:pt idx="1">
                  <c:v>14000000</c:v>
                </c:pt>
                <c:pt idx="2">
                  <c:v>6000000</c:v>
                </c:pt>
                <c:pt idx="3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51D-43A1-B906-62F9F31B6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1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'Capex Est'!$F$1</c:f>
          <c:strCache>
            <c:ptCount val="1"/>
            <c:pt idx="0">
              <c:v>Capital Cost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'Capex Est'!$F$49</c:f>
              <c:strCache>
                <c:ptCount val="1"/>
                <c:pt idx="0">
                  <c:v>Capital Cost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97-418A-BF58-CB3A19AB1BF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97-418A-BF58-CB3A19AB1BF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97-418A-BF58-CB3A19AB1BF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97-418A-BF58-CB3A19AB1BF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97-418A-BF58-CB3A19AB1BF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97-418A-BF58-CB3A19AB1BF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EAB6-4E9E-B796-88898B262C7A}"/>
              </c:ext>
            </c:extLst>
          </c:dPt>
          <c:cat>
            <c:strRef>
              <c:f>'Capex Est'!$B$50:$B$56</c:f>
              <c:strCache>
                <c:ptCount val="7"/>
                <c:pt idx="0">
                  <c:v>Heat Pumps</c:v>
                </c:pt>
                <c:pt idx="1">
                  <c:v>Pipe Installation</c:v>
                </c:pt>
                <c:pt idx="2">
                  <c:v>Solar Thermal</c:v>
                </c:pt>
                <c:pt idx="3">
                  <c:v>Hydrothermal</c:v>
                </c:pt>
                <c:pt idx="4">
                  <c:v>Boreholes</c:v>
                </c:pt>
                <c:pt idx="5">
                  <c:v>Control Housing</c:v>
                </c:pt>
                <c:pt idx="6">
                  <c:v>Pumps</c:v>
                </c:pt>
              </c:strCache>
            </c:strRef>
          </c:cat>
          <c:val>
            <c:numRef>
              <c:f>'Capex Est'!$F$50:$F$56</c:f>
              <c:numCache>
                <c:formatCode>_-"£"* #,##0_-;\-"£"* #,##0_-;_-"£"* "-"??_-;_-@_-</c:formatCode>
                <c:ptCount val="7"/>
                <c:pt idx="0">
                  <c:v>19665000</c:v>
                </c:pt>
                <c:pt idx="1">
                  <c:v>5000000</c:v>
                </c:pt>
                <c:pt idx="2">
                  <c:v>6000000</c:v>
                </c:pt>
                <c:pt idx="3">
                  <c:v>3000000</c:v>
                </c:pt>
                <c:pt idx="4">
                  <c:v>4130000</c:v>
                </c:pt>
                <c:pt idx="5">
                  <c:v>400000</c:v>
                </c:pt>
                <c:pt idx="6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797-418A-BF58-CB3A19AB1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1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Capex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Scenario 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'Capex Est'!$V$19:$V$25</c:f>
              <c:strCache>
                <c:ptCount val="7"/>
                <c:pt idx="0">
                  <c:v>Total</c:v>
                </c:pt>
                <c:pt idx="1">
                  <c:v>Heat Pumps</c:v>
                </c:pt>
                <c:pt idx="2">
                  <c:v>Pipe Installation</c:v>
                </c:pt>
                <c:pt idx="3">
                  <c:v>Solar Thermal</c:v>
                </c:pt>
                <c:pt idx="4">
                  <c:v>Hydrothermal</c:v>
                </c:pt>
                <c:pt idx="5">
                  <c:v>Boreholes</c:v>
                </c:pt>
                <c:pt idx="6">
                  <c:v>Pumps</c:v>
                </c:pt>
              </c:strCache>
            </c:strRef>
          </c:cat>
          <c:val>
            <c:numRef>
              <c:f>'Capex Est'!$W$19:$W$25</c:f>
              <c:numCache>
                <c:formatCode>General</c:formatCode>
                <c:ptCount val="7"/>
                <c:pt idx="0">
                  <c:v>69.355000000000004</c:v>
                </c:pt>
                <c:pt idx="1">
                  <c:v>32.774999999999999</c:v>
                </c:pt>
                <c:pt idx="2">
                  <c:v>14</c:v>
                </c:pt>
                <c:pt idx="3">
                  <c:v>12</c:v>
                </c:pt>
                <c:pt idx="4">
                  <c:v>6</c:v>
                </c:pt>
                <c:pt idx="5">
                  <c:v>4.13</c:v>
                </c:pt>
                <c:pt idx="6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B-407D-8ABF-5648972580BB}"/>
            </c:ext>
          </c:extLst>
        </c:ser>
        <c:ser>
          <c:idx val="1"/>
          <c:order val="1"/>
          <c:tx>
            <c:v>Scenario 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'Capex Est'!$V$19:$V$25</c:f>
              <c:strCache>
                <c:ptCount val="7"/>
                <c:pt idx="0">
                  <c:v>Total</c:v>
                </c:pt>
                <c:pt idx="1">
                  <c:v>Heat Pumps</c:v>
                </c:pt>
                <c:pt idx="2">
                  <c:v>Pipe Installation</c:v>
                </c:pt>
                <c:pt idx="3">
                  <c:v>Solar Thermal</c:v>
                </c:pt>
                <c:pt idx="4">
                  <c:v>Hydrothermal</c:v>
                </c:pt>
                <c:pt idx="5">
                  <c:v>Boreholes</c:v>
                </c:pt>
                <c:pt idx="6">
                  <c:v>Pumps</c:v>
                </c:pt>
              </c:strCache>
            </c:strRef>
          </c:cat>
          <c:val>
            <c:numRef>
              <c:f>'Capex Est'!$X$19:$X$25</c:f>
              <c:numCache>
                <c:formatCode>General</c:formatCode>
                <c:ptCount val="7"/>
                <c:pt idx="0">
                  <c:v>53.074999999999996</c:v>
                </c:pt>
                <c:pt idx="1">
                  <c:v>32.774999999999999</c:v>
                </c:pt>
                <c:pt idx="2">
                  <c:v>14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B-407D-8ABF-564897258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029039"/>
        <c:axId val="1009026639"/>
      </c:barChart>
      <c:catAx>
        <c:axId val="100902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026639"/>
        <c:crosses val="autoZero"/>
        <c:auto val="1"/>
        <c:lblAlgn val="ctr"/>
        <c:lblOffset val="100"/>
        <c:noMultiLvlLbl val="0"/>
      </c:catAx>
      <c:valAx>
        <c:axId val="100902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Capital</a:t>
                </a:r>
                <a:r>
                  <a:rPr lang="en-GB" baseline="0"/>
                  <a:t> Cost of Subsystems (£1,000,000s)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0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LCOH</a:t>
            </a:r>
            <a:r>
              <a:rPr lang="en-GB" baseline="0"/>
              <a:t> vs property connections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LCOH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'Capex Est'!$A$72:$A$81</c:f>
              <c:numCache>
                <c:formatCode>General</c:formatCode>
                <c:ptCount val="10"/>
                <c:pt idx="0">
                  <c:v>400</c:v>
                </c:pt>
                <c:pt idx="1">
                  <c:v>800</c:v>
                </c:pt>
                <c:pt idx="2">
                  <c:v>1311</c:v>
                </c:pt>
                <c:pt idx="3">
                  <c:v>1700</c:v>
                </c:pt>
                <c:pt idx="4">
                  <c:v>2600</c:v>
                </c:pt>
                <c:pt idx="5">
                  <c:v>3000</c:v>
                </c:pt>
                <c:pt idx="6">
                  <c:v>3400</c:v>
                </c:pt>
                <c:pt idx="7">
                  <c:v>3800</c:v>
                </c:pt>
                <c:pt idx="8">
                  <c:v>4200</c:v>
                </c:pt>
                <c:pt idx="9">
                  <c:v>4600</c:v>
                </c:pt>
              </c:numCache>
            </c:numRef>
          </c:xVal>
          <c:yVal>
            <c:numRef>
              <c:f>'Capex Est'!$B$72:$B$81</c:f>
              <c:numCache>
                <c:formatCode>General</c:formatCode>
                <c:ptCount val="10"/>
                <c:pt idx="0">
                  <c:v>0.13894943015416222</c:v>
                </c:pt>
                <c:pt idx="1">
                  <c:v>0.11804614364850968</c:v>
                </c:pt>
                <c:pt idx="2">
                  <c:v>0.10989848582670311</c:v>
                </c:pt>
                <c:pt idx="3">
                  <c:v>0.10697969785139955</c:v>
                </c:pt>
                <c:pt idx="4">
                  <c:v>0.10357463760613488</c:v>
                </c:pt>
                <c:pt idx="5">
                  <c:v>0.10271706687769783</c:v>
                </c:pt>
                <c:pt idx="6">
                  <c:v>0.10206127749712836</c:v>
                </c:pt>
                <c:pt idx="7">
                  <c:v>0.10154354903878401</c:v>
                </c:pt>
                <c:pt idx="8">
                  <c:v>0.10112443552488622</c:v>
                </c:pt>
                <c:pt idx="9">
                  <c:v>0.10077821131775325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6A-40E8-8199-40E0D777B971}"/>
            </c:ext>
          </c:extLst>
        </c:ser>
        <c:ser>
          <c:idx val="1"/>
          <c:order val="1"/>
          <c:tx>
            <c:v>Current LCOH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'Capex Est'!$A$72:$A$81</c:f>
              <c:numCache>
                <c:formatCode>General</c:formatCode>
                <c:ptCount val="10"/>
                <c:pt idx="0">
                  <c:v>400</c:v>
                </c:pt>
                <c:pt idx="1">
                  <c:v>800</c:v>
                </c:pt>
                <c:pt idx="2">
                  <c:v>1311</c:v>
                </c:pt>
                <c:pt idx="3">
                  <c:v>1700</c:v>
                </c:pt>
                <c:pt idx="4">
                  <c:v>2600</c:v>
                </c:pt>
                <c:pt idx="5">
                  <c:v>3000</c:v>
                </c:pt>
                <c:pt idx="6">
                  <c:v>3400</c:v>
                </c:pt>
                <c:pt idx="7">
                  <c:v>3800</c:v>
                </c:pt>
                <c:pt idx="8">
                  <c:v>4200</c:v>
                </c:pt>
                <c:pt idx="9">
                  <c:v>4600</c:v>
                </c:pt>
              </c:numCache>
            </c:numRef>
          </c:xVal>
          <c:yVal>
            <c:numRef>
              <c:f>'Capex Est'!$J$72:$J$81</c:f>
              <c:numCache>
                <c:formatCode>General</c:formatCode>
                <c:ptCount val="10"/>
                <c:pt idx="0">
                  <c:v>0.127</c:v>
                </c:pt>
                <c:pt idx="1">
                  <c:v>0.127</c:v>
                </c:pt>
                <c:pt idx="2">
                  <c:v>0.127</c:v>
                </c:pt>
                <c:pt idx="3">
                  <c:v>0.127</c:v>
                </c:pt>
                <c:pt idx="4">
                  <c:v>0.127</c:v>
                </c:pt>
                <c:pt idx="5">
                  <c:v>0.127</c:v>
                </c:pt>
                <c:pt idx="6">
                  <c:v>0.127</c:v>
                </c:pt>
                <c:pt idx="7">
                  <c:v>0.127</c:v>
                </c:pt>
                <c:pt idx="8">
                  <c:v>0.127</c:v>
                </c:pt>
                <c:pt idx="9">
                  <c:v>0.127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6A-40E8-8199-40E0D777B971}"/>
            </c:ext>
          </c:extLst>
        </c:ser>
        <c:ser>
          <c:idx val="2"/>
          <c:order val="2"/>
          <c:tx>
            <c:v>LCOH w/maintenance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'Capex Est'!$A$72:$A$81</c:f>
              <c:numCache>
                <c:formatCode>General</c:formatCode>
                <c:ptCount val="10"/>
                <c:pt idx="0">
                  <c:v>400</c:v>
                </c:pt>
                <c:pt idx="1">
                  <c:v>800</c:v>
                </c:pt>
                <c:pt idx="2">
                  <c:v>1311</c:v>
                </c:pt>
                <c:pt idx="3">
                  <c:v>1700</c:v>
                </c:pt>
                <c:pt idx="4">
                  <c:v>2600</c:v>
                </c:pt>
                <c:pt idx="5">
                  <c:v>3000</c:v>
                </c:pt>
                <c:pt idx="6">
                  <c:v>3400</c:v>
                </c:pt>
                <c:pt idx="7">
                  <c:v>3800</c:v>
                </c:pt>
                <c:pt idx="8">
                  <c:v>4200</c:v>
                </c:pt>
                <c:pt idx="9">
                  <c:v>4600</c:v>
                </c:pt>
              </c:numCache>
            </c:numRef>
          </c:xVal>
          <c:yVal>
            <c:numRef>
              <c:f>'Capex Est'!$H$72:$H$81</c:f>
              <c:numCache>
                <c:formatCode>General</c:formatCode>
                <c:ptCount val="10"/>
                <c:pt idx="0">
                  <c:v>0.19193232324540149</c:v>
                </c:pt>
                <c:pt idx="1">
                  <c:v>0.14976995174767854</c:v>
                </c:pt>
                <c:pt idx="2">
                  <c:v>0.13333595339883306</c:v>
                </c:pt>
                <c:pt idx="3">
                  <c:v>0.12744869624888402</c:v>
                </c:pt>
                <c:pt idx="4">
                  <c:v>0.12058061763387033</c:v>
                </c:pt>
                <c:pt idx="5">
                  <c:v>0.11885087931601501</c:v>
                </c:pt>
                <c:pt idx="6">
                  <c:v>0.11752813824941981</c:v>
                </c:pt>
                <c:pt idx="7">
                  <c:v>0.11648386898631831</c:v>
                </c:pt>
                <c:pt idx="8">
                  <c:v>0.11563850815428377</c:v>
                </c:pt>
                <c:pt idx="9">
                  <c:v>0.11494016659738567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6A-40E8-8199-40E0D777B971}"/>
            </c:ext>
          </c:extLst>
        </c:ser>
        <c:ser>
          <c:idx val="3"/>
          <c:order val="3"/>
          <c:tx>
            <c:v>Gas LCOH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'Capex Est'!$A$72:$A$81</c:f>
              <c:numCache>
                <c:formatCode>General</c:formatCode>
                <c:ptCount val="10"/>
                <c:pt idx="0">
                  <c:v>400</c:v>
                </c:pt>
                <c:pt idx="1">
                  <c:v>800</c:v>
                </c:pt>
                <c:pt idx="2">
                  <c:v>1311</c:v>
                </c:pt>
                <c:pt idx="3">
                  <c:v>1700</c:v>
                </c:pt>
                <c:pt idx="4">
                  <c:v>2600</c:v>
                </c:pt>
                <c:pt idx="5">
                  <c:v>3000</c:v>
                </c:pt>
                <c:pt idx="6">
                  <c:v>3400</c:v>
                </c:pt>
                <c:pt idx="7">
                  <c:v>3800</c:v>
                </c:pt>
                <c:pt idx="8">
                  <c:v>4200</c:v>
                </c:pt>
                <c:pt idx="9">
                  <c:v>4600</c:v>
                </c:pt>
              </c:numCache>
            </c:numRef>
          </c:xVal>
          <c:yVal>
            <c:numRef>
              <c:f>'Capex Est'!$K$72:$K$81</c:f>
              <c:numCache>
                <c:formatCode>General</c:formatCode>
                <c:ptCount val="10"/>
                <c:pt idx="0">
                  <c:v>0.10299999999999999</c:v>
                </c:pt>
                <c:pt idx="1">
                  <c:v>0.10299999999999999</c:v>
                </c:pt>
                <c:pt idx="2">
                  <c:v>0.10299999999999999</c:v>
                </c:pt>
                <c:pt idx="3">
                  <c:v>0.10299999999999999</c:v>
                </c:pt>
                <c:pt idx="4">
                  <c:v>0.10299999999999999</c:v>
                </c:pt>
                <c:pt idx="5">
                  <c:v>0.10299999999999999</c:v>
                </c:pt>
                <c:pt idx="6">
                  <c:v>0.10299999999999999</c:v>
                </c:pt>
                <c:pt idx="7">
                  <c:v>0.10299999999999999</c:v>
                </c:pt>
                <c:pt idx="8">
                  <c:v>0.10299999999999999</c:v>
                </c:pt>
                <c:pt idx="9">
                  <c:v>0.10299999999999999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6A-40E8-8199-40E0D777B971}"/>
            </c:ext>
          </c:extLst>
        </c:ser>
        <c:ser>
          <c:idx val="4"/>
          <c:order val="4"/>
          <c:tx>
            <c:v>Connections within Scope</c:v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'Capex Est'!$L$72:$L$73</c:f>
              <c:numCache>
                <c:formatCode>General</c:formatCode>
                <c:ptCount val="2"/>
                <c:pt idx="0">
                  <c:v>1311</c:v>
                </c:pt>
                <c:pt idx="1">
                  <c:v>1311</c:v>
                </c:pt>
              </c:numCache>
            </c:numRef>
          </c:xVal>
          <c:yVal>
            <c:numRef>
              <c:f>'Capex Est'!$M$72:$M$73</c:f>
              <c:numCache>
                <c:formatCode>General</c:formatCode>
                <c:ptCount val="2"/>
                <c:pt idx="0">
                  <c:v>0.25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6A-40E8-8199-40E0D777B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001055"/>
        <c:axId val="1285294607"/>
      </c:scatterChart>
      <c:valAx>
        <c:axId val="128100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Heat</a:t>
                </a:r>
                <a:r>
                  <a:rPr lang="en-GB" baseline="0"/>
                  <a:t> Network Connections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294607"/>
        <c:crosses val="autoZero"/>
        <c:crossBetween val="midCat"/>
      </c:valAx>
      <c:valAx>
        <c:axId val="1285294607"/>
        <c:scaling>
          <c:orientation val="minMax"/>
          <c:max val="0.2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LCOH</a:t>
                </a:r>
                <a:r>
                  <a:rPr lang="en-GB" baseline="0"/>
                  <a:t> (£/kWh)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0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</a:t>
            </a:r>
            <a:r>
              <a:rPr lang="en-US" baseline="0"/>
              <a:t> Electricity Usage (10 MWh/annum)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481512024571484"/>
          <c:y val="0.31965097559702921"/>
          <c:w val="0.49242936606214976"/>
          <c:h val="0.66457402063628412"/>
        </c:manualLayout>
      </c:layout>
      <c:pieChart>
        <c:varyColors val="1"/>
        <c:ser>
          <c:idx val="0"/>
          <c:order val="0"/>
          <c:tx>
            <c:strRef>
              <c:f>'Exergy Est'!$F$3</c:f>
              <c:strCache>
                <c:ptCount val="1"/>
                <c:pt idx="0">
                  <c:v>kwh elec</c:v>
                </c:pt>
              </c:strCache>
            </c:strRef>
          </c:tx>
          <c:spPr>
            <a:ln>
              <a:noFill/>
            </a:ln>
          </c:spPr>
          <c:explosion val="5"/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42-4341-A2BF-FE091B8FC8B8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242-4341-A2BF-FE091B8FC8B8}"/>
              </c:ext>
            </c:extLst>
          </c:dPt>
          <c:dPt>
            <c:idx val="2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242-4341-A2BF-FE091B8FC8B8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242-4341-A2BF-FE091B8FC8B8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242-4341-A2BF-FE091B8FC8B8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242-4341-A2BF-FE091B8FC8B8}"/>
              </c:ext>
            </c:extLst>
          </c:dPt>
          <c:dLbls>
            <c:dLbl>
              <c:idx val="0"/>
              <c:layout>
                <c:manualLayout>
                  <c:x val="-0.21911314920907798"/>
                  <c:y val="5.194573187706004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242-4341-A2BF-FE091B8FC8B8}"/>
                </c:ext>
              </c:extLst>
            </c:dLbl>
            <c:dLbl>
              <c:idx val="1"/>
              <c:layout>
                <c:manualLayout>
                  <c:x val="-0.11363645846886483"/>
                  <c:y val="-4.830830454656567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42-4341-A2BF-FE091B8FC8B8}"/>
                </c:ext>
              </c:extLst>
            </c:dLbl>
            <c:dLbl>
              <c:idx val="2"/>
              <c:layout>
                <c:manualLayout>
                  <c:x val="7.4318998326016683E-2"/>
                  <c:y val="-8.578066912109258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242-4341-A2BF-FE091B8FC8B8}"/>
                </c:ext>
              </c:extLst>
            </c:dLbl>
            <c:dLbl>
              <c:idx val="3"/>
              <c:layout>
                <c:manualLayout>
                  <c:x val="0.10141880801615338"/>
                  <c:y val="5.639027685420499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602454189263671"/>
                      <c:h val="0.1043158431282029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6242-4341-A2BF-FE091B8FC8B8}"/>
                </c:ext>
              </c:extLst>
            </c:dLbl>
            <c:dLbl>
              <c:idx val="4"/>
              <c:layout>
                <c:manualLayout>
                  <c:x val="5.8955089982767037E-2"/>
                  <c:y val="8.24164793888114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242-4341-A2BF-FE091B8FC8B8}"/>
                </c:ext>
              </c:extLst>
            </c:dLbl>
            <c:dLbl>
              <c:idx val="5"/>
              <c:layout>
                <c:manualLayout>
                  <c:x val="0.4778463690721626"/>
                  <c:y val="-8.52827752097670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242-4341-A2BF-FE091B8FC8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'Exergy Est'!$E$4:$E$9</c:f>
              <c:strCache>
                <c:ptCount val="6"/>
                <c:pt idx="0">
                  <c:v>Borehole Pumps</c:v>
                </c:pt>
                <c:pt idx="1">
                  <c:v>Hydrothermal Abstraction Pump</c:v>
                </c:pt>
                <c:pt idx="2">
                  <c:v>Network Pumps</c:v>
                </c:pt>
                <c:pt idx="3">
                  <c:v>Backup Electric Boiler</c:v>
                </c:pt>
                <c:pt idx="4">
                  <c:v>WSHP (SPF 17)</c:v>
                </c:pt>
                <c:pt idx="5">
                  <c:v>Decentralised HP (COP 3.5)</c:v>
                </c:pt>
              </c:strCache>
            </c:strRef>
          </c:cat>
          <c:val>
            <c:numRef>
              <c:f>'Exergy Est'!$F$4:$F$9</c:f>
              <c:numCache>
                <c:formatCode>General</c:formatCode>
                <c:ptCount val="6"/>
                <c:pt idx="0">
                  <c:v>57024</c:v>
                </c:pt>
                <c:pt idx="1">
                  <c:v>90288</c:v>
                </c:pt>
                <c:pt idx="2">
                  <c:v>192720</c:v>
                </c:pt>
                <c:pt idx="3">
                  <c:v>204000</c:v>
                </c:pt>
                <c:pt idx="4">
                  <c:v>630968.1176470588</c:v>
                </c:pt>
                <c:pt idx="5">
                  <c:v>8948431.4285714291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1-4E3C-89B1-46834769AC3A}"/>
            </c:ext>
          </c:extLst>
        </c:ser>
        <c:ser>
          <c:idx val="1"/>
          <c:order val="1"/>
          <c:tx>
            <c:strRef>
              <c:f>'Exergy Est'!$A$4</c:f>
              <c:strCache>
                <c:ptCount val="1"/>
                <c:pt idx="0">
                  <c:v>10.3-16 deg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242-4341-A2BF-FE091B8FC8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242-4341-A2BF-FE091B8FC8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242-4341-A2BF-FE091B8FC8B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242-4341-A2BF-FE091B8FC8B8}"/>
              </c:ext>
            </c:extLst>
          </c:dPt>
          <c:cat>
            <c:strRef>
              <c:f>'Exergy Est'!$E$4:$E$9</c:f>
              <c:strCache>
                <c:ptCount val="6"/>
                <c:pt idx="0">
                  <c:v>Borehole Pumps</c:v>
                </c:pt>
                <c:pt idx="1">
                  <c:v>Hydrothermal Abstraction Pump</c:v>
                </c:pt>
                <c:pt idx="2">
                  <c:v>Network Pumps</c:v>
                </c:pt>
                <c:pt idx="3">
                  <c:v>Backup Electric Boiler</c:v>
                </c:pt>
                <c:pt idx="4">
                  <c:v>WSHP (SPF 17)</c:v>
                </c:pt>
                <c:pt idx="5">
                  <c:v>Decentralised HP (COP 3.5)</c:v>
                </c:pt>
              </c:strCache>
            </c:strRef>
          </c:cat>
          <c:val>
            <c:numRef>
              <c:f>'Exergy Est'!$A$5:$A$8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1-4E3C-89B1-46834769A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160563</xdr:colOff>
      <xdr:row>15</xdr:row>
      <xdr:rowOff>21772</xdr:rowOff>
    </xdr:from>
    <xdr:to>
      <xdr:col>17</xdr:col>
      <xdr:colOff>160563</xdr:colOff>
      <xdr:row>29</xdr:row>
      <xdr:rowOff>174172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AF1F2-0013-399D-DE82-8DCF20DAF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453414</xdr:colOff>
      <xdr:row>17</xdr:row>
      <xdr:rowOff>104526</xdr:rowOff>
    </xdr:from>
    <xdr:to>
      <xdr:col>17</xdr:col>
      <xdr:colOff>119451</xdr:colOff>
      <xdr:row>30</xdr:row>
      <xdr:rowOff>128618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2E77DC-CB73-47BA-7CE7-8AF95E38C8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00085" y="3250497"/>
          <a:ext cx="5326609" cy="2429835"/>
        </a:xfrm>
        <a:prstGeom prst="rect">
          <a:avLst/>
        </a:prstGeom>
      </xdr:spPr>
    </xdr:pic>
    <xdr:clientData/>
  </xdr:twoCellAnchor>
  <xdr:twoCellAnchor editAs="oneCell">
    <xdr:from>
      <xdr:col>8</xdr:col>
      <xdr:colOff>563218</xdr:colOff>
      <xdr:row>7</xdr:row>
      <xdr:rowOff>112269</xdr:rowOff>
    </xdr:from>
    <xdr:to>
      <xdr:col>14</xdr:col>
      <xdr:colOff>229303</xdr:colOff>
      <xdr:row>15</xdr:row>
      <xdr:rowOff>154361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2EDB7F-1540-1E81-9BDB-A74F961CE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34671" y="1404356"/>
          <a:ext cx="4484434" cy="1518762"/>
        </a:xfrm>
        <a:prstGeom prst="rect">
          <a:avLst/>
        </a:prstGeom>
      </xdr:spPr>
    </xdr:pic>
    <xdr:clientData/>
  </xdr:twoCellAnchor>
  <xdr:twoCellAnchor editAs="oneCell">
    <xdr:from>
      <xdr:col>12</xdr:col>
      <xdr:colOff>179611</xdr:colOff>
      <xdr:row>34</xdr:row>
      <xdr:rowOff>62392</xdr:rowOff>
    </xdr:from>
    <xdr:to>
      <xdr:col>18</xdr:col>
      <xdr:colOff>520619</xdr:colOff>
      <xdr:row>43</xdr:row>
      <xdr:rowOff>148286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BDC38DC-D4D3-0A33-5EE1-096F7F8E3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40140" y="6354335"/>
          <a:ext cx="4640865" cy="1751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44963</xdr:colOff>
      <xdr:row>36</xdr:row>
      <xdr:rowOff>36444</xdr:rowOff>
    </xdr:from>
    <xdr:to>
      <xdr:col>3</xdr:col>
      <xdr:colOff>80460</xdr:colOff>
      <xdr:row>52</xdr:row>
      <xdr:rowOff>10886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26E81C-F25B-0835-E0CE-8038EAA3B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10886</xdr:colOff>
      <xdr:row>69</xdr:row>
      <xdr:rowOff>70755</xdr:rowOff>
    </xdr:from>
    <xdr:to>
      <xdr:col>13</xdr:col>
      <xdr:colOff>435429</xdr:colOff>
      <xdr:row>84</xdr:row>
      <xdr:rowOff>38098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E517DB-FFFB-8C50-2F35-E616AA159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15</xdr:col>
      <xdr:colOff>81643</xdr:colOff>
      <xdr:row>46</xdr:row>
      <xdr:rowOff>82530</xdr:rowOff>
    </xdr:from>
    <xdr:to>
      <xdr:col>21</xdr:col>
      <xdr:colOff>244929</xdr:colOff>
      <xdr:row>53</xdr:row>
      <xdr:rowOff>370874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28A645D-0259-0C96-FD6D-E50D4E2C5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82600" y="8595159"/>
          <a:ext cx="4082143" cy="28791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436033</xdr:colOff>
      <xdr:row>0</xdr:row>
      <xdr:rowOff>71168</xdr:rowOff>
    </xdr:from>
    <xdr:to>
      <xdr:col>19</xdr:col>
      <xdr:colOff>436033</xdr:colOff>
      <xdr:row>21</xdr:row>
      <xdr:rowOff>171219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F30349-56FD-B9F9-3EFE-3A7F58FC8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589714</xdr:colOff>
      <xdr:row>21</xdr:row>
      <xdr:rowOff>128798</xdr:rowOff>
    </xdr:from>
    <xdr:to>
      <xdr:col>19</xdr:col>
      <xdr:colOff>589714</xdr:colOff>
      <xdr:row>43</xdr:row>
      <xdr:rowOff>43151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C95F1B-5824-43FD-AF01-2BBB6FE19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423224</xdr:colOff>
      <xdr:row>46</xdr:row>
      <xdr:rowOff>115992</xdr:rowOff>
    </xdr:from>
    <xdr:to>
      <xdr:col>24</xdr:col>
      <xdr:colOff>423224</xdr:colOff>
      <xdr:row>69</xdr:row>
      <xdr:rowOff>30346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F87BE9-2698-4D89-ACD5-92B3439D2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131268</xdr:colOff>
      <xdr:row>6</xdr:row>
      <xdr:rowOff>85162</xdr:rowOff>
    </xdr:from>
    <xdr:to>
      <xdr:col>16</xdr:col>
      <xdr:colOff>76842</xdr:colOff>
      <xdr:row>24</xdr:row>
      <xdr:rowOff>44822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5E05F9-2130-519D-F7F4-D1DACF85F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364991</xdr:colOff>
      <xdr:row>73</xdr:row>
      <xdr:rowOff>155602</xdr:rowOff>
    </xdr:from>
    <xdr:to>
      <xdr:col>19</xdr:col>
      <xdr:colOff>582707</xdr:colOff>
      <xdr:row>92</xdr:row>
      <xdr:rowOff>51227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C6C28E1-EB32-49BA-873E-D3AADD02F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0.72436</cdr:x>
      <cdr:y>0.08838</cdr:y>
    </cdr:from>
    <cdr:to>
      <cdr:x>0.94817</cdr:x>
      <cdr:y>0.19794</cdr:y>
    </cdr:to>
    <cdr:sp macro="" textlink="'Capex Est'!$I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F3DE4C0-A689-8A08-4A35-E56ACE012556}"/>
            </a:ext>
          </a:extLst>
        </cdr:cNvPr>
        <cdr:cNvSpPr txBox="1"/>
      </cdr:nvSpPr>
      <cdr:spPr>
        <a:xfrm xmlns:a="http://schemas.openxmlformats.org/drawingml/2006/main">
          <a:off x="3311774" y="353498"/>
          <a:ext cx="1023259" cy="438197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vertOverflow="clip" wrap="squar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fld id="{369CE4EF-6C0A-47E1-85B7-3BAD6A3A0514}" type="TxLink">
            <a:rPr lang="en-US" sz="1100" b="0" i="0" u="none" strike="noStrike">
              <a:solidFill>
                <a:srgbClr val="000000"/>
              </a:solidFill>
              <a:latin typeface="Century Gothic" panose="020B0502020202020204" pitchFamily="34" charset="0"/>
            </a:rPr>
            <a:pPr algn="ctr"/>
            <a:t>Total Cost:  £69.4 Million</a:t>
          </a:fld>
          <a:endParaRPr lang="en-GB" sz="1100">
            <a:latin typeface="Century Gothic" panose="020B050202020202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0.72436</cdr:x>
      <cdr:y>0.08738</cdr:y>
    </cdr:from>
    <cdr:to>
      <cdr:x>0.94817</cdr:x>
      <cdr:y>0.19894</cdr:y>
    </cdr:to>
    <cdr:sp macro="" textlink="'Capex Est'!$I$2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F3DE4C0-A689-8A08-4A35-E56ACE012556}"/>
            </a:ext>
          </a:extLst>
        </cdr:cNvPr>
        <cdr:cNvSpPr txBox="1"/>
      </cdr:nvSpPr>
      <cdr:spPr>
        <a:xfrm xmlns:a="http://schemas.openxmlformats.org/drawingml/2006/main">
          <a:off x="3311774" y="349491"/>
          <a:ext cx="1023259" cy="446212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vertOverflow="clip" wrap="squar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fld id="{A68B19E1-3F44-4B5F-8BF6-024367C4800D}" type="TxLink">
            <a:rPr lang="en-US" sz="1100" b="0" i="0" u="none" strike="noStrike">
              <a:solidFill>
                <a:srgbClr val="000000"/>
              </a:solidFill>
              <a:latin typeface="Aptos Narrow"/>
            </a:rPr>
            <a:pPr algn="ctr"/>
            <a:t>Total Cost:  £53.1 Million</a:t>
          </a:fld>
          <a:endParaRPr lang="en-GB" sz="1100">
            <a:latin typeface="Century Gothic" panose="020B050202020202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0.72436</cdr:x>
      <cdr:y>0.08985</cdr:y>
    </cdr:from>
    <cdr:to>
      <cdr:x>0.94817</cdr:x>
      <cdr:y>0.19647</cdr:y>
    </cdr:to>
    <cdr:sp macro="" textlink="'Capex Est'!$I$49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F3DE4C0-A689-8A08-4A35-E56ACE012556}"/>
            </a:ext>
          </a:extLst>
        </cdr:cNvPr>
        <cdr:cNvSpPr txBox="1"/>
      </cdr:nvSpPr>
      <cdr:spPr>
        <a:xfrm xmlns:a="http://schemas.openxmlformats.org/drawingml/2006/main">
          <a:off x="3311774" y="376076"/>
          <a:ext cx="1023259" cy="446212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vertOverflow="clip" wrap="squar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fld id="{B5850402-A8A0-42E5-A011-C1C5E4215E42}" type="TxLink">
            <a:rPr lang="en-US" sz="1100" b="0" i="0" u="none" strike="noStrike">
              <a:solidFill>
                <a:srgbClr val="000000"/>
              </a:solidFill>
              <a:latin typeface="Aptos Narrow"/>
            </a:rPr>
            <a:pPr algn="ctr"/>
            <a:t>Total Cost:  £38.3 Million</a:t>
          </a:fld>
          <a:endParaRPr lang="en-GB" sz="1100">
            <a:latin typeface="Century Gothic" panose="020B0502020202020204" pitchFamily="34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124766</xdr:colOff>
      <xdr:row>5</xdr:row>
      <xdr:rowOff>89178</xdr:rowOff>
    </xdr:from>
    <xdr:to>
      <xdr:col>16</xdr:col>
      <xdr:colOff>172078</xdr:colOff>
      <xdr:row>26</xdr:row>
      <xdr:rowOff>110949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2DB5E6-4DBB-D41A-102C-3892C4BB3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476248</xdr:colOff>
      <xdr:row>21</xdr:row>
      <xdr:rowOff>136072</xdr:rowOff>
    </xdr:from>
    <xdr:to>
      <xdr:col>22</xdr:col>
      <xdr:colOff>476248</xdr:colOff>
      <xdr:row>36</xdr:row>
      <xdr:rowOff>103415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314768-0393-B8C6-5A9D-CD01702E8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119743</xdr:colOff>
      <xdr:row>31</xdr:row>
      <xdr:rowOff>152400</xdr:rowOff>
    </xdr:from>
    <xdr:to>
      <xdr:col>14</xdr:col>
      <xdr:colOff>179615</xdr:colOff>
      <xdr:row>51</xdr:row>
      <xdr:rowOff>174171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440C46-FDE8-4663-BB12-EB9E1501B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81642</xdr:colOff>
      <xdr:row>66</xdr:row>
      <xdr:rowOff>70757</xdr:rowOff>
    </xdr:from>
    <xdr:to>
      <xdr:col>14</xdr:col>
      <xdr:colOff>141514</xdr:colOff>
      <xdr:row>87</xdr:row>
      <xdr:rowOff>92528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23E661-6CBA-49B6-B874-A49464CDE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119743</xdr:colOff>
      <xdr:row>84</xdr:row>
      <xdr:rowOff>152400</xdr:rowOff>
    </xdr:from>
    <xdr:to>
      <xdr:col>14</xdr:col>
      <xdr:colOff>179615</xdr:colOff>
      <xdr:row>104</xdr:row>
      <xdr:rowOff>174171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B1E320-38C3-4CC3-9875-CBE47ACEE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283028</xdr:colOff>
      <xdr:row>13</xdr:row>
      <xdr:rowOff>81641</xdr:rowOff>
    </xdr:from>
    <xdr:to>
      <xdr:col>7</xdr:col>
      <xdr:colOff>544285</xdr:colOff>
      <xdr:row>28</xdr:row>
      <xdr:rowOff>48984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83E4A3-8F66-1163-C9C7-75D4154AB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1379764</xdr:colOff>
      <xdr:row>15</xdr:row>
      <xdr:rowOff>68035</xdr:rowOff>
    </xdr:from>
    <xdr:to>
      <xdr:col>14</xdr:col>
      <xdr:colOff>397328</xdr:colOff>
      <xdr:row>30</xdr:row>
      <xdr:rowOff>35378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5C1A3-21F4-A3B0-36F4-7D5F32EBB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saac Tyler (Student)" id="{727ED98E-22F4-4074-96A0-A4930A7ADC16}" userId="S::isaac.tyler.2018@uni.strath.ac.uk::d1a84450-16e3-444b-b49e-80043da7c65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E59F1C-CE10-41DF-BCD3-8B55D02DD8CD}" name="Table3" displayName="Table3" ref="A1:H7" totalsRowShown="0">
  <autoFilter ref="A1:H7" xr:uid="{85E59F1C-CE10-41DF-BCD3-8B55D02DD8CD}"/>
  <sortState xmlns:xlrd2="http://schemas.microsoft.com/office/spreadsheetml/2017/richdata2" ref="A2:G7">
    <sortCondition descending="1" ref="F1:F7"/>
  </sortState>
  <tableColumns count="8">
    <tableColumn id="1" xr3:uid="{04462BAE-A2E6-4442-B2EB-38EF884D4805}" name="Column1"/>
    <tableColumn id="2" xr3:uid="{ACFBFB3B-20BE-4B8B-8FE7-84893EFCBEF5}" name="Column2"/>
    <tableColumn id="3" xr3:uid="{77095BCB-1802-4D03-AA98-064FFD400971}" name="n" dataDxfId="31"/>
    <tableColumn id="4" xr3:uid="{C3862B30-E63A-45C9-A611-D91CDEF97466}" name="Cost per"/>
    <tableColumn id="5" xr3:uid="{24AA43DE-2BD3-4D05-A12F-754C7A3C2ED1}" name="OPEX" dataDxfId="30"/>
    <tableColumn id="6" xr3:uid="{D04F4D77-D5E4-4D8D-8B98-6A77FFB4C823}" name="Capital Cost" dataDxfId="29" dataCellStyle="Currency"/>
    <tableColumn id="7" xr3:uid="{568E89F3-843D-466E-9D7E-75263474C314}" name="Column4" dataDxfId="28" dataCellStyle="Currency">
      <calculatedColumnFormula>E2*F2</calculatedColumnFormula>
    </tableColumn>
    <tableColumn id="8" xr3:uid="{69497ED0-2D67-4CA9-8DA8-DB425550A5B4}" name="commen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99FFF6-419E-480C-B497-4A6E285645CF}" name="Table35" displayName="Table35" ref="A24:H30" totalsRowShown="0">
  <autoFilter ref="A24:H30" xr:uid="{C199FFF6-419E-480C-B497-4A6E285645CF}"/>
  <sortState xmlns:xlrd2="http://schemas.microsoft.com/office/spreadsheetml/2017/richdata2" ref="A25:G30">
    <sortCondition descending="1" ref="F1:F7"/>
  </sortState>
  <tableColumns count="8">
    <tableColumn id="1" xr3:uid="{C12AACDF-679A-4A72-BB16-7CB8C17CF5E1}" name="Column1"/>
    <tableColumn id="2" xr3:uid="{4C4466FB-F52B-4081-B19D-76C0A55750CE}" name="Column2"/>
    <tableColumn id="3" xr3:uid="{C2DE6188-5B1D-48DF-958B-279CD763F05D}" name="n" dataDxfId="27"/>
    <tableColumn id="4" xr3:uid="{9C05C6EA-5325-48F7-AFBC-6AA334DB4C4B}" name="Cost per"/>
    <tableColumn id="5" xr3:uid="{B0A53B3E-62E6-4D80-8C42-A228988E3050}" name="OPEX" dataDxfId="26"/>
    <tableColumn id="6" xr3:uid="{0AC746EF-A712-431B-921F-04EED9740C26}" name="Capital Cost" dataDxfId="25" dataCellStyle="Currency"/>
    <tableColumn id="7" xr3:uid="{DDDA40A0-7671-4FB4-A675-4E6BC4EF279B}" name="Column4" dataDxfId="24" dataCellStyle="Currency">
      <calculatedColumnFormula>E25*F25</calculatedColumnFormula>
    </tableColumn>
    <tableColumn id="8" xr3:uid="{9145207B-562E-40A2-A2EE-66410390F32F}" name="comme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0E71C4-0CCB-497D-8401-CA75C72C9880}" name="Table37" displayName="Table37" ref="A49:H56" totalsRowShown="0">
  <autoFilter ref="A49:H56" xr:uid="{D10E71C4-0CCB-497D-8401-CA75C72C9880}"/>
  <sortState xmlns:xlrd2="http://schemas.microsoft.com/office/spreadsheetml/2017/richdata2" ref="A50:G56">
    <sortCondition descending="1" ref="F1:F7"/>
  </sortState>
  <tableColumns count="8">
    <tableColumn id="1" xr3:uid="{51541201-7561-403B-A706-4B915A0B05CB}" name="Column1"/>
    <tableColumn id="2" xr3:uid="{66A5DF0A-6C84-4982-A20F-CEC70059E6B2}" name="Column2"/>
    <tableColumn id="3" xr3:uid="{9B43CFFA-A002-43DB-A03F-2CB3BBD433C5}" name="n" dataDxfId="23"/>
    <tableColumn id="4" xr3:uid="{2E9EF64F-0164-4F28-95BA-ACD46CF79A46}" name="Cost per"/>
    <tableColumn id="5" xr3:uid="{E09D2246-51F0-424E-95E5-293AB3F034C6}" name="OPEX" dataDxfId="22"/>
    <tableColumn id="6" xr3:uid="{C66C36CD-8A47-4255-8E11-DC2DC04B5E1D}" name="Capital Cost" dataDxfId="21" dataCellStyle="Currency"/>
    <tableColumn id="7" xr3:uid="{2163B464-82B3-45FE-B0A9-744E438F19AC}" name="Column4" dataDxfId="20" dataCellStyle="Currency">
      <calculatedColumnFormula>E50*F50</calculatedColumnFormula>
    </tableColumn>
    <tableColumn id="8" xr3:uid="{A381576E-ABAA-4C7C-BACB-433D2E3FE35D}" name="comment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7C90341-DF20-4B6C-8FFC-5221A72E5BA9}" name="Table310" displayName="Table310" ref="A87:H94" totalsRowShown="0">
  <autoFilter ref="A87:H94" xr:uid="{27C90341-DF20-4B6C-8FFC-5221A72E5BA9}"/>
  <sortState xmlns:xlrd2="http://schemas.microsoft.com/office/spreadsheetml/2017/richdata2" ref="A88:G94">
    <sortCondition descending="1" ref="F1:F7"/>
  </sortState>
  <tableColumns count="8">
    <tableColumn id="1" xr3:uid="{13867A6D-1BD4-4EDB-BD9E-5DE847EA4A7E}" name="Column1"/>
    <tableColumn id="2" xr3:uid="{BB2C2B4A-C593-40E9-B288-02B7F3D6E9EF}" name="Column2"/>
    <tableColumn id="3" xr3:uid="{7B74A44A-D578-4DC9-A03E-861E1A1DF8AE}" name="n" dataDxfId="19"/>
    <tableColumn id="4" xr3:uid="{5B7646E8-D434-4369-B61E-602A42BD5ED9}" name="Cost per"/>
    <tableColumn id="5" xr3:uid="{B4C86966-E35A-4BFA-9A8F-8226C76F1D29}" name="OPEX" dataDxfId="18"/>
    <tableColumn id="6" xr3:uid="{C0D7C996-4D02-40F1-A744-39186AE5CA6D}" name="Capital Cost" dataDxfId="17" dataCellStyle="Currency"/>
    <tableColumn id="7" xr3:uid="{CB92C5CC-88C9-4105-A236-20AC913C014D}" name="Column4" dataDxfId="16" dataCellStyle="Currency">
      <calculatedColumnFormula>E88*F88</calculatedColumnFormula>
    </tableColumn>
    <tableColumn id="8" xr3:uid="{B61BF11A-7CDD-42D9-A0F4-8BF4AC33FEA7}" name="comment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C286F5-777A-40B3-9C5D-06A61B67A2EA}" name="Table2" displayName="Table2" ref="A3:F9" totalsRowShown="0">
  <autoFilter ref="A3:F9" xr:uid="{41C286F5-777A-40B3-9C5D-06A61B67A2EA}"/>
  <sortState xmlns:xlrd2="http://schemas.microsoft.com/office/spreadsheetml/2017/richdata2" ref="A4:F9">
    <sortCondition ref="F3:F9"/>
  </sortState>
  <tableColumns count="6">
    <tableColumn id="1" xr3:uid="{0272427F-2922-4C9B-9622-88351052FCC8}" name="Source"/>
    <tableColumn id="2" xr3:uid="{BF47AF95-BC32-4850-9651-FFC7A09F1389}" name="Power"/>
    <tableColumn id="3" xr3:uid="{466928C8-E488-47EA-82BA-DBCD7246536D}" name="Number"/>
    <tableColumn id="4" xr3:uid="{5D7AB6FD-644B-4CBD-8808-FAA6C7974FD5}" name="Hours active"/>
    <tableColumn id="5" xr3:uid="{82414798-1AEF-42B6-AC22-4ECA36CADAD3}" name="Source2"/>
    <tableColumn id="6" xr3:uid="{7676135A-FA2C-43F7-BADB-B33879FF2C53}" name="kwh elec">
      <calculatedColumnFormula>B4*D4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C964C5-4837-480E-8759-E262ED33021B}" name="Table26" displayName="Table26" ref="A28:F34" totalsRowShown="0">
  <autoFilter ref="A28:F34" xr:uid="{2FC964C5-4837-480E-8759-E262ED33021B}"/>
  <sortState xmlns:xlrd2="http://schemas.microsoft.com/office/spreadsheetml/2017/richdata2" ref="A29:F34">
    <sortCondition ref="F3:F9"/>
  </sortState>
  <tableColumns count="6">
    <tableColumn id="1" xr3:uid="{A03FAB5C-2680-4618-AED7-F49CA2448E01}" name="Source"/>
    <tableColumn id="2" xr3:uid="{1603DC90-BCA3-489C-BFA0-0FDDE82F26C1}" name="Power"/>
    <tableColumn id="3" xr3:uid="{B2818E1D-5593-42F1-A2ED-D0B083564F63}" name="Number"/>
    <tableColumn id="4" xr3:uid="{5BAA6507-C0C1-4983-9C30-8E77D26F7E39}" name="Hours active"/>
    <tableColumn id="5" xr3:uid="{852989DA-8D86-431F-A47A-3EED7E48DD64}" name="Source2"/>
    <tableColumn id="6" xr3:uid="{B7222AA2-782D-4C5E-A3F6-979F56A32678}" name="kwh elec">
      <calculatedColumnFormula>B29*D29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B13151C-559E-4584-A410-FC222451E06B}" name="Table28" displayName="Table28" ref="A56:F62" totalsRowShown="0">
  <autoFilter ref="A56:F62" xr:uid="{FB13151C-559E-4584-A410-FC222451E06B}"/>
  <sortState xmlns:xlrd2="http://schemas.microsoft.com/office/spreadsheetml/2017/richdata2" ref="A57:F62">
    <sortCondition ref="F3:F9"/>
  </sortState>
  <tableColumns count="6">
    <tableColumn id="1" xr3:uid="{1C0C973C-49FE-4A86-ACFF-BBB9EBE53ED8}" name="Source"/>
    <tableColumn id="2" xr3:uid="{206AD34F-C858-4472-977B-3E4E553DF389}" name="Power"/>
    <tableColumn id="3" xr3:uid="{41A95ABB-6C22-4E03-BCA6-AB1FBA1D264B}" name="Number"/>
    <tableColumn id="4" xr3:uid="{9C5CB504-0EF1-4793-8D52-26A09B3E10C2}" name="Hours active"/>
    <tableColumn id="5" xr3:uid="{EEB8A1B7-EB70-45E2-B7CF-5F7BE288EE1E}" name="Source2"/>
    <tableColumn id="6" xr3:uid="{110B769F-3F5E-4C34-B95D-FAAFAFE61D56}" name="kwh elec">
      <calculatedColumnFormula>B57*D57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DB767E4-6C9A-4D1F-B64F-9C4A79B4C62C}" name="Table269" displayName="Table269" ref="A81:G87" totalsRowShown="0">
  <autoFilter ref="A81:G87" xr:uid="{DDB767E4-6C9A-4D1F-B64F-9C4A79B4C62C}"/>
  <sortState xmlns:xlrd2="http://schemas.microsoft.com/office/spreadsheetml/2017/richdata2" ref="A82:F87">
    <sortCondition ref="F3:F9"/>
  </sortState>
  <tableColumns count="7">
    <tableColumn id="1" xr3:uid="{93635411-3C6B-4A1E-A080-85E6E9126C5B}" name="Source"/>
    <tableColumn id="2" xr3:uid="{02FE36D4-C881-4FBE-B31C-FC5D6C4C9AC8}" name="Power"/>
    <tableColumn id="3" xr3:uid="{7A4E109D-D635-4B3C-BEA6-8080907F58B1}" name="Number"/>
    <tableColumn id="4" xr3:uid="{462C0F53-9F91-45C3-9C6A-0DF0AA420363}" name="Hours active"/>
    <tableColumn id="5" xr3:uid="{7B74E429-A182-48DA-8664-047313EE88B8}" name="Source2"/>
    <tableColumn id="6" xr3:uid="{289430A1-8CA0-4283-9AD7-410B798FA598}" name="kwh elec">
      <calculatedColumnFormula>B82*D82</calculatedColumnFormula>
    </tableColumn>
    <tableColumn id="7" xr3:uid="{5D8D6CDB-2D61-40EF-9D1A-256EA4225C34}" name="Column1" dataCellStyle="Percent">
      <calculatedColumnFormula>Table269[[#This Row],[kwh elec]]/SUM(Table269[kwh elec])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36987A-1675-48F6-96A6-545851AA3228}" name="Table1" displayName="Table1" ref="B1:K158" totalsRowShown="0" headerRowDxfId="15" dataDxfId="13" headerRowBorderDxfId="14" tableBorderDxfId="12" totalsRowBorderDxfId="11">
  <autoFilter ref="B1:K158" xr:uid="{AD36987A-1675-48F6-96A6-545851AA3228}"/>
  <sortState xmlns:xlrd2="http://schemas.microsoft.com/office/spreadsheetml/2017/richdata2" ref="B2:K158">
    <sortCondition ref="B1:B158"/>
  </sortState>
  <tableColumns count="10">
    <tableColumn id="1" xr3:uid="{C7B7091A-320E-4748-A978-DF970AD9C5F8}" name="Name of Mine or Colliery" dataDxfId="10"/>
    <tableColumn id="2" xr3:uid="{B85C3421-157D-427D-9130-762AB1BA7F69}" name="Name of Pit" dataDxfId="9"/>
    <tableColumn id="3" xr3:uid="{E4B687BA-D4E0-4ED8-BD82-8F4A2AE39D11}" name="Where Situated" dataDxfId="8"/>
    <tableColumn id="4" xr3:uid="{A01DC3B1-22D9-40C2-A49B-6D3DE268E8A2}" name="Owner or Company" dataDxfId="7"/>
    <tableColumn id="5" xr3:uid="{04B508DC-ABF6-46F6-B4FA-7FAC30EA1FCF}" name="Owners Postal Address" dataDxfId="6"/>
    <tableColumn id="6" xr3:uid="{826DEE5D-5936-4D6C-9B31-41395F037198}" name="Type" dataDxfId="5"/>
    <tableColumn id="7" xr3:uid="{976C2B0B-4645-4334-9014-44657DEE7065}" name="Manager" dataDxfId="4"/>
    <tableColumn id="8" xr3:uid="{6A60EF9F-02D4-484B-8205-A5D5F5E8C55B}" name="Name of seam &amp; its thickness" dataDxfId="3"/>
    <tableColumn id="9" xr3:uid="{F6005373-4E98-44DE-84FA-3100D6E8C87A}" name="Mode of working/notes" dataDxfId="2"/>
    <tableColumn id="10" xr3:uid="{D5AA25A4-6B29-4DC6-81F3-826373290C17}" name="Distric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2" dT="2024-04-23T12:42:03.06" personId="{727ED98E-22F4-4074-96A0-A4930A7ADC16}" id="{C2FF5619-A916-4832-B73A-1DA7A75169C0}">
    <text>UK</text>
  </threadedComment>
  <threadedComment ref="C32" dT="2024-04-24T11:51:37.38" personId="{727ED98E-22F4-4074-96A0-A4930A7ADC16}" id="{40EAEA8C-1D01-4868-8D8C-6E0E1D029141}" parentId="{C2FF5619-A916-4832-B73A-1DA7A75169C0}">
    <text>From https://www.gov.uk/government/publications/greenhouse-gas-reporting-conversion-factors-2023</text>
    <extLst>
      <x:ext xmlns:xltc2="http://schemas.microsoft.com/office/spreadsheetml/2020/threadedcomments2" uri="{F7C98A9C-CBB3-438F-8F68-D28B6AF4A901}">
        <xltc2:checksum>924849328</xltc2:checksum>
        <xltc2:hyperlink startIndex="5" length="91" url="https://www.gov.uk/government/publications/greenhouse-gas-reporting-conversion-factors-2023"/>
      </x:ext>
    </extLst>
  </threadedComment>
  <threadedComment ref="C33" dT="2024-04-23T12:43:28.44" personId="{727ED98E-22F4-4074-96A0-A4930A7ADC16}" id="{4BF73F4D-70B3-4FB4-80B1-FC3481FD84E8}">
    <text>SCOT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s://www.gov.scot/publications/energy-statistics-for-scotland-q4-2023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4D038-BDDF-4804-88C2-96AA706449D4}">
  <dimension ref="A1:X29"/>
  <sheetViews>
    <sheetView tabSelected="1" workbookViewId="0">
      <selection activeCell="E14" sqref="E14"/>
    </sheetView>
  </sheetViews>
  <sheetFormatPr defaultRowHeight="14.6" x14ac:dyDescent="0.4"/>
  <cols>
    <col min="7" max="7" width="22.15234375" bestFit="1" customWidth="1"/>
    <col min="8" max="9" width="12.23046875" customWidth="1"/>
    <col min="23" max="23" width="11.84375" bestFit="1" customWidth="1"/>
  </cols>
  <sheetData>
    <row r="1" spans="1:23" ht="42.75" customHeight="1" x14ac:dyDescent="0.65">
      <c r="A1" s="111" t="s">
        <v>666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2"/>
      <c r="P1" s="112"/>
      <c r="Q1" s="112"/>
      <c r="R1" s="112"/>
      <c r="S1" s="112"/>
      <c r="T1" s="112"/>
    </row>
    <row r="2" spans="1:23" ht="17.149999999999999" x14ac:dyDescent="0.55000000000000004">
      <c r="A2" t="s">
        <v>517</v>
      </c>
      <c r="B2" t="s">
        <v>543</v>
      </c>
      <c r="G2" t="s">
        <v>518</v>
      </c>
      <c r="H2" t="s">
        <v>520</v>
      </c>
      <c r="I2" t="s">
        <v>519</v>
      </c>
      <c r="N2" s="91" t="s">
        <v>593</v>
      </c>
      <c r="U2" t="s">
        <v>602</v>
      </c>
      <c r="V2" t="s">
        <v>600</v>
      </c>
      <c r="W2" t="s">
        <v>601</v>
      </c>
    </row>
    <row r="3" spans="1:23" x14ac:dyDescent="0.4">
      <c r="A3">
        <v>1</v>
      </c>
      <c r="B3" t="s">
        <v>544</v>
      </c>
      <c r="K3" t="s">
        <v>594</v>
      </c>
      <c r="L3" t="s">
        <v>586</v>
      </c>
      <c r="M3">
        <v>10000</v>
      </c>
      <c r="N3" t="s">
        <v>585</v>
      </c>
      <c r="R3" t="s">
        <v>551</v>
      </c>
      <c r="S3">
        <v>9.5</v>
      </c>
      <c r="T3">
        <f>16-S3</f>
        <v>6.5</v>
      </c>
      <c r="U3">
        <f>2*PI()*$M$3*T3/($M$9/$M$7)/1000</f>
        <v>3798.1031766319279</v>
      </c>
      <c r="V3">
        <f>U3*24</f>
        <v>91154.476239166266</v>
      </c>
      <c r="W3">
        <f>V3*30.25</f>
        <v>2757422.9062347794</v>
      </c>
    </row>
    <row r="4" spans="1:23" x14ac:dyDescent="0.4">
      <c r="A4">
        <v>2</v>
      </c>
      <c r="G4" t="s">
        <v>522</v>
      </c>
      <c r="I4" t="s">
        <v>583</v>
      </c>
      <c r="L4" t="s">
        <v>68</v>
      </c>
      <c r="M4">
        <v>0.4</v>
      </c>
      <c r="N4" t="s">
        <v>585</v>
      </c>
      <c r="R4" t="s">
        <v>552</v>
      </c>
      <c r="S4">
        <v>5.3</v>
      </c>
      <c r="T4">
        <f t="shared" ref="T4:T15" si="0">16-S4</f>
        <v>10.7</v>
      </c>
      <c r="U4">
        <f t="shared" ref="U4:U15" si="1">2*PI()*$M$3*T4/($M$9/$M$7)/1000</f>
        <v>6252.2621523017897</v>
      </c>
      <c r="V4">
        <f t="shared" ref="V4:V15" si="2">U4*24</f>
        <v>150054.29165524297</v>
      </c>
      <c r="W4">
        <f t="shared" ref="W4:W15" si="3">V4*30.25</f>
        <v>4539142.3225710997</v>
      </c>
    </row>
    <row r="5" spans="1:23" x14ac:dyDescent="0.4">
      <c r="B5" t="s">
        <v>603</v>
      </c>
      <c r="G5" t="s">
        <v>523</v>
      </c>
      <c r="I5" t="s">
        <v>584</v>
      </c>
      <c r="K5" t="s">
        <v>595</v>
      </c>
      <c r="L5" t="s">
        <v>587</v>
      </c>
      <c r="M5">
        <v>6.5</v>
      </c>
      <c r="N5" t="s">
        <v>478</v>
      </c>
      <c r="R5" t="s">
        <v>553</v>
      </c>
      <c r="S5">
        <v>4.9000000000000004</v>
      </c>
      <c r="T5">
        <f t="shared" si="0"/>
        <v>11.1</v>
      </c>
      <c r="U5">
        <f t="shared" si="1"/>
        <v>6485.9915785560615</v>
      </c>
      <c r="V5">
        <f t="shared" si="2"/>
        <v>155663.79788534547</v>
      </c>
      <c r="W5">
        <f t="shared" si="3"/>
        <v>4708829.8860317003</v>
      </c>
    </row>
    <row r="6" spans="1:23" x14ac:dyDescent="0.4">
      <c r="B6" t="s">
        <v>604</v>
      </c>
      <c r="G6" t="s">
        <v>535</v>
      </c>
      <c r="L6" t="s">
        <v>69</v>
      </c>
      <c r="M6">
        <f>2*PI()*M4*M3</f>
        <v>25132.741228718343</v>
      </c>
      <c r="N6" t="s">
        <v>592</v>
      </c>
      <c r="R6" t="s">
        <v>554</v>
      </c>
      <c r="S6">
        <v>5.7</v>
      </c>
      <c r="T6">
        <f t="shared" si="0"/>
        <v>10.3</v>
      </c>
      <c r="U6">
        <f t="shared" si="1"/>
        <v>6018.5327260475169</v>
      </c>
      <c r="V6">
        <f t="shared" si="2"/>
        <v>144444.78542514041</v>
      </c>
      <c r="W6">
        <f t="shared" si="3"/>
        <v>4369454.7591104973</v>
      </c>
    </row>
    <row r="7" spans="1:23" x14ac:dyDescent="0.4">
      <c r="B7" t="s">
        <v>605</v>
      </c>
      <c r="G7" t="s">
        <v>536</v>
      </c>
      <c r="L7" t="s">
        <v>589</v>
      </c>
      <c r="M7">
        <v>0.15</v>
      </c>
      <c r="N7" t="s">
        <v>588</v>
      </c>
      <c r="O7" t="s">
        <v>590</v>
      </c>
      <c r="R7" t="s">
        <v>555</v>
      </c>
      <c r="S7">
        <v>6.8</v>
      </c>
      <c r="T7">
        <f t="shared" si="0"/>
        <v>9.1999999999999993</v>
      </c>
      <c r="U7">
        <f t="shared" si="1"/>
        <v>5375.7768038482673</v>
      </c>
      <c r="V7">
        <f t="shared" si="2"/>
        <v>129018.64329235841</v>
      </c>
      <c r="W7">
        <f t="shared" si="3"/>
        <v>3902813.9595938418</v>
      </c>
    </row>
    <row r="8" spans="1:23" x14ac:dyDescent="0.4">
      <c r="G8" t="s">
        <v>537</v>
      </c>
      <c r="L8" t="s">
        <v>591</v>
      </c>
      <c r="M8">
        <v>6.4000000000000003E-3</v>
      </c>
      <c r="N8" t="s">
        <v>585</v>
      </c>
      <c r="R8" t="s">
        <v>556</v>
      </c>
      <c r="S8">
        <v>9.9</v>
      </c>
      <c r="T8">
        <f t="shared" si="0"/>
        <v>6.1</v>
      </c>
      <c r="U8">
        <f t="shared" si="1"/>
        <v>3564.3737503776556</v>
      </c>
      <c r="V8">
        <f t="shared" si="2"/>
        <v>85544.970009063734</v>
      </c>
      <c r="W8">
        <f t="shared" si="3"/>
        <v>2587735.3427741779</v>
      </c>
    </row>
    <row r="9" spans="1:23" x14ac:dyDescent="0.4">
      <c r="G9" t="s">
        <v>538</v>
      </c>
      <c r="M9">
        <f>LN(M4/(M4-M8))</f>
        <v>1.6129381929883717E-2</v>
      </c>
      <c r="R9" t="s">
        <v>557</v>
      </c>
      <c r="S9">
        <v>12.2</v>
      </c>
      <c r="T9">
        <f t="shared" si="0"/>
        <v>3.8000000000000007</v>
      </c>
      <c r="U9">
        <f t="shared" si="1"/>
        <v>2220.4295494155895</v>
      </c>
      <c r="V9">
        <f t="shared" si="2"/>
        <v>53290.309185974147</v>
      </c>
      <c r="W9">
        <f t="shared" si="3"/>
        <v>1612031.8528757179</v>
      </c>
    </row>
    <row r="10" spans="1:23" x14ac:dyDescent="0.4">
      <c r="G10" s="65" t="s">
        <v>529</v>
      </c>
      <c r="R10" t="s">
        <v>558</v>
      </c>
      <c r="S10">
        <v>13.8</v>
      </c>
      <c r="T10">
        <f t="shared" si="0"/>
        <v>2.1999999999999993</v>
      </c>
      <c r="U10">
        <f t="shared" si="1"/>
        <v>1285.5118443984984</v>
      </c>
      <c r="V10">
        <f t="shared" si="2"/>
        <v>30852.284265563962</v>
      </c>
      <c r="W10">
        <f t="shared" si="3"/>
        <v>933281.59903330985</v>
      </c>
    </row>
    <row r="11" spans="1:23" x14ac:dyDescent="0.4">
      <c r="G11" s="65" t="s">
        <v>521</v>
      </c>
      <c r="M11">
        <f>2*PI()*$M$3*M5/($M$9/$M$7)</f>
        <v>3798103.176631928</v>
      </c>
      <c r="N11" t="s">
        <v>596</v>
      </c>
      <c r="R11" t="s">
        <v>559</v>
      </c>
      <c r="S11">
        <v>14.3</v>
      </c>
      <c r="T11">
        <f t="shared" si="0"/>
        <v>1.6999999999999993</v>
      </c>
      <c r="U11">
        <f t="shared" si="1"/>
        <v>993.35006158065767</v>
      </c>
      <c r="V11">
        <f t="shared" si="2"/>
        <v>23840.401477935782</v>
      </c>
      <c r="W11">
        <f t="shared" si="3"/>
        <v>721172.1447075574</v>
      </c>
    </row>
    <row r="12" spans="1:23" x14ac:dyDescent="0.4">
      <c r="G12" s="75" t="s">
        <v>530</v>
      </c>
      <c r="M12">
        <f>24*M11/1000</f>
        <v>91154.476239166281</v>
      </c>
      <c r="N12" t="s">
        <v>599</v>
      </c>
      <c r="R12" t="s">
        <v>560</v>
      </c>
      <c r="S12">
        <v>13.5</v>
      </c>
      <c r="T12">
        <f t="shared" si="0"/>
        <v>2.5</v>
      </c>
      <c r="U12">
        <f t="shared" si="1"/>
        <v>1460.8089140892032</v>
      </c>
      <c r="V12">
        <f t="shared" si="2"/>
        <v>35059.413938140875</v>
      </c>
      <c r="W12">
        <f t="shared" si="3"/>
        <v>1060547.2716287614</v>
      </c>
    </row>
    <row r="13" spans="1:23" x14ac:dyDescent="0.4">
      <c r="G13" s="75" t="s">
        <v>524</v>
      </c>
      <c r="M13" s="81">
        <f>365*24*M11/1000</f>
        <v>33271383.827295687</v>
      </c>
      <c r="N13" t="s">
        <v>597</v>
      </c>
      <c r="R13" t="s">
        <v>561</v>
      </c>
      <c r="S13">
        <v>11.6</v>
      </c>
      <c r="T13">
        <f t="shared" si="0"/>
        <v>4.4000000000000004</v>
      </c>
      <c r="U13">
        <f t="shared" si="1"/>
        <v>2571.0236887969977</v>
      </c>
      <c r="V13">
        <f t="shared" si="2"/>
        <v>61704.568531127945</v>
      </c>
      <c r="W13">
        <f t="shared" si="3"/>
        <v>1866563.1980666204</v>
      </c>
    </row>
    <row r="14" spans="1:23" x14ac:dyDescent="0.4">
      <c r="G14" s="75" t="s">
        <v>525</v>
      </c>
      <c r="M14" t="s">
        <v>598</v>
      </c>
      <c r="R14" t="s">
        <v>562</v>
      </c>
      <c r="S14">
        <v>9.1999999999999993</v>
      </c>
      <c r="T14">
        <f t="shared" si="0"/>
        <v>6.8000000000000007</v>
      </c>
      <c r="U14">
        <f t="shared" si="1"/>
        <v>3973.4002463226329</v>
      </c>
      <c r="V14">
        <f t="shared" si="2"/>
        <v>95361.605911743187</v>
      </c>
      <c r="W14">
        <f t="shared" si="3"/>
        <v>2884688.5788302314</v>
      </c>
    </row>
    <row r="15" spans="1:23" x14ac:dyDescent="0.4">
      <c r="A15" t="s">
        <v>623</v>
      </c>
      <c r="G15" s="75" t="s">
        <v>526</v>
      </c>
      <c r="R15" t="s">
        <v>563</v>
      </c>
      <c r="S15">
        <v>6.9</v>
      </c>
      <c r="T15">
        <f t="shared" si="0"/>
        <v>9.1</v>
      </c>
      <c r="U15">
        <f t="shared" si="1"/>
        <v>5317.3444472846995</v>
      </c>
      <c r="V15">
        <f t="shared" si="2"/>
        <v>127616.26673483278</v>
      </c>
      <c r="W15">
        <f t="shared" si="3"/>
        <v>3860392.0687286914</v>
      </c>
    </row>
    <row r="16" spans="1:23" x14ac:dyDescent="0.4">
      <c r="A16" t="s">
        <v>624</v>
      </c>
      <c r="D16" t="s">
        <v>648</v>
      </c>
      <c r="G16" s="75" t="s">
        <v>527</v>
      </c>
    </row>
    <row r="17" spans="1:24" x14ac:dyDescent="0.4">
      <c r="G17" s="75" t="s">
        <v>539</v>
      </c>
      <c r="W17" s="81">
        <f>SUM(W4:W15)</f>
        <v>33046652.983952209</v>
      </c>
      <c r="X17" t="s">
        <v>466</v>
      </c>
    </row>
    <row r="18" spans="1:24" x14ac:dyDescent="0.4">
      <c r="G18" s="75" t="s">
        <v>425</v>
      </c>
    </row>
    <row r="20" spans="1:24" x14ac:dyDescent="0.4">
      <c r="A20" t="s">
        <v>662</v>
      </c>
      <c r="G20" s="76" t="s">
        <v>528</v>
      </c>
    </row>
    <row r="21" spans="1:24" x14ac:dyDescent="0.4">
      <c r="A21">
        <v>1</v>
      </c>
      <c r="B21" t="s">
        <v>663</v>
      </c>
      <c r="G21" s="76" t="s">
        <v>531</v>
      </c>
    </row>
    <row r="22" spans="1:24" x14ac:dyDescent="0.4">
      <c r="G22" s="76" t="s">
        <v>532</v>
      </c>
    </row>
    <row r="23" spans="1:24" x14ac:dyDescent="0.4">
      <c r="G23" s="76" t="s">
        <v>533</v>
      </c>
    </row>
    <row r="24" spans="1:24" x14ac:dyDescent="0.4">
      <c r="G24" s="76" t="s">
        <v>534</v>
      </c>
    </row>
    <row r="26" spans="1:24" x14ac:dyDescent="0.4">
      <c r="G26" s="77" t="s">
        <v>400</v>
      </c>
    </row>
    <row r="27" spans="1:24" x14ac:dyDescent="0.4">
      <c r="G27" s="77" t="s">
        <v>540</v>
      </c>
    </row>
    <row r="29" spans="1:24" x14ac:dyDescent="0.4">
      <c r="G29" t="s">
        <v>541</v>
      </c>
    </row>
  </sheetData>
  <mergeCells count="1">
    <mergeCell ref="A1:N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"/>
  <sheetViews>
    <sheetView topLeftCell="B1" zoomScale="115" zoomScaleNormal="115" workbookViewId="0">
      <selection activeCell="D31" sqref="D31"/>
    </sheetView>
  </sheetViews>
  <sheetFormatPr defaultRowHeight="14.6" x14ac:dyDescent="0.4"/>
  <cols>
    <col min="3" max="3" width="4.07421875" style="1" bestFit="1" customWidth="1"/>
    <col min="4" max="4" width="11.84375" style="2" bestFit="1" customWidth="1"/>
    <col min="5" max="5" width="15.3828125" style="2" bestFit="1" customWidth="1"/>
    <col min="6" max="6" width="5.15234375" style="1" bestFit="1" customWidth="1"/>
    <col min="7" max="7" width="8" style="2" bestFit="1" customWidth="1"/>
    <col min="8" max="8" width="12.15234375" style="2" bestFit="1" customWidth="1"/>
    <col min="9" max="9" width="4.765625" style="2" bestFit="1" customWidth="1"/>
    <col min="10" max="10" width="3.84375" style="1" bestFit="1" customWidth="1"/>
    <col min="11" max="14" width="6.4609375" style="2" bestFit="1" customWidth="1"/>
    <col min="15" max="15" width="3.84375" style="1" bestFit="1" customWidth="1"/>
    <col min="16" max="16" width="10.53515625" style="2" bestFit="1" customWidth="1"/>
    <col min="17" max="17" width="8.15234375" style="2" bestFit="1" customWidth="1"/>
    <col min="18" max="18" width="13.84375" style="1" customWidth="1"/>
    <col min="19" max="19" width="11.765625" style="2" customWidth="1"/>
    <col min="20" max="20" width="3.84375" style="1" bestFit="1" customWidth="1"/>
    <col min="21" max="21" width="3" style="2" bestFit="1" customWidth="1"/>
    <col min="22" max="22" width="7.3046875" style="2" bestFit="1" customWidth="1"/>
    <col min="23" max="23" width="9.23046875" style="3"/>
  </cols>
  <sheetData>
    <row r="1" spans="1:25" x14ac:dyDescent="0.4">
      <c r="G1" s="2" t="s">
        <v>25</v>
      </c>
    </row>
    <row r="2" spans="1:25" x14ac:dyDescent="0.4">
      <c r="B2" s="7"/>
      <c r="C2" s="8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  <c r="X2" s="20"/>
      <c r="Y2" s="7"/>
    </row>
    <row r="3" spans="1:25" x14ac:dyDescent="0.4">
      <c r="B3" s="7"/>
      <c r="C3" s="103" t="s">
        <v>0</v>
      </c>
      <c r="D3" s="101"/>
      <c r="E3" s="101"/>
      <c r="F3" s="101" t="s">
        <v>2</v>
      </c>
      <c r="G3" s="101"/>
      <c r="H3" s="101"/>
      <c r="I3" s="101"/>
      <c r="J3" s="101" t="s">
        <v>8</v>
      </c>
      <c r="K3" s="101"/>
      <c r="L3" s="101"/>
      <c r="M3" s="101"/>
      <c r="N3" s="101"/>
      <c r="O3" s="101" t="s">
        <v>14</v>
      </c>
      <c r="P3" s="101"/>
      <c r="Q3" s="101"/>
      <c r="R3" s="101" t="s">
        <v>17</v>
      </c>
      <c r="S3" s="101"/>
      <c r="T3" s="101" t="s">
        <v>20</v>
      </c>
      <c r="U3" s="101"/>
      <c r="V3" s="101"/>
      <c r="W3" s="101" t="s">
        <v>360</v>
      </c>
      <c r="X3" s="102"/>
      <c r="Y3" s="9"/>
    </row>
    <row r="4" spans="1:25" x14ac:dyDescent="0.4">
      <c r="B4" s="7"/>
      <c r="C4" s="4" t="s">
        <v>3</v>
      </c>
      <c r="D4" s="4" t="s">
        <v>1</v>
      </c>
      <c r="E4" s="5" t="s">
        <v>4</v>
      </c>
      <c r="F4" s="4" t="s">
        <v>5</v>
      </c>
      <c r="G4" s="4" t="s">
        <v>6</v>
      </c>
      <c r="H4" s="5" t="s">
        <v>26</v>
      </c>
      <c r="I4" s="5" t="s">
        <v>7</v>
      </c>
      <c r="J4" s="4" t="s">
        <v>9</v>
      </c>
      <c r="K4" s="6" t="s">
        <v>10</v>
      </c>
      <c r="L4" s="4" t="s">
        <v>11</v>
      </c>
      <c r="M4" s="4" t="s">
        <v>12</v>
      </c>
      <c r="N4" s="5" t="s">
        <v>13</v>
      </c>
      <c r="O4" s="4" t="s">
        <v>9</v>
      </c>
      <c r="P4" s="4" t="s">
        <v>15</v>
      </c>
      <c r="Q4" s="5" t="s">
        <v>16</v>
      </c>
      <c r="R4" s="4" t="s">
        <v>18</v>
      </c>
      <c r="S4" s="5" t="s">
        <v>19</v>
      </c>
      <c r="T4" s="4" t="s">
        <v>9</v>
      </c>
      <c r="U4" s="4" t="s">
        <v>22</v>
      </c>
      <c r="V4" s="5" t="s">
        <v>21</v>
      </c>
      <c r="W4" s="4" t="s">
        <v>18</v>
      </c>
      <c r="X4" s="5" t="s">
        <v>19</v>
      </c>
      <c r="Y4" s="9"/>
    </row>
    <row r="5" spans="1:25" x14ac:dyDescent="0.4">
      <c r="A5" t="s">
        <v>23</v>
      </c>
      <c r="B5" s="7"/>
      <c r="C5" s="21"/>
      <c r="D5" s="22"/>
      <c r="E5" s="22" t="s">
        <v>24</v>
      </c>
      <c r="F5" s="21"/>
      <c r="G5" s="22"/>
      <c r="H5" s="22" t="s">
        <v>24</v>
      </c>
      <c r="I5" s="22"/>
      <c r="J5" s="21"/>
      <c r="K5" s="22" t="s">
        <v>24</v>
      </c>
      <c r="L5" s="22"/>
      <c r="M5" s="22"/>
      <c r="N5" s="22"/>
      <c r="O5" s="21"/>
      <c r="P5" s="22" t="s">
        <v>24</v>
      </c>
      <c r="Q5" s="22"/>
      <c r="R5" s="21"/>
      <c r="S5" s="22" t="s">
        <v>24</v>
      </c>
      <c r="T5" s="21"/>
      <c r="U5" s="22"/>
      <c r="V5" s="23" t="s">
        <v>24</v>
      </c>
      <c r="W5" s="21"/>
      <c r="X5" s="22" t="s">
        <v>24</v>
      </c>
      <c r="Y5" s="9"/>
    </row>
    <row r="6" spans="1:25" x14ac:dyDescent="0.4">
      <c r="B6" s="7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5"/>
      <c r="X6" s="25"/>
      <c r="Y6" s="7"/>
    </row>
    <row r="7" spans="1:25" x14ac:dyDescent="0.4">
      <c r="W7" s="9"/>
      <c r="X7" s="7"/>
      <c r="Y7" s="7"/>
    </row>
  </sheetData>
  <mergeCells count="7">
    <mergeCell ref="W3:X3"/>
    <mergeCell ref="T3:V3"/>
    <mergeCell ref="F3:I3"/>
    <mergeCell ref="J3:N3"/>
    <mergeCell ref="C3:E3"/>
    <mergeCell ref="O3:Q3"/>
    <mergeCell ref="R3:S3"/>
  </mergeCells>
  <conditionalFormatting sqref="C5:X5">
    <cfRule type="notContainsBlanks" dxfId="0" priority="2">
      <formula>LEN(TRIM(C5))&gt;0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7A5BF-0C65-4E8E-A28C-A9CFF6D53796}">
  <dimension ref="B2:Q52"/>
  <sheetViews>
    <sheetView topLeftCell="B1" workbookViewId="0">
      <selection activeCell="E24" sqref="E24"/>
    </sheetView>
  </sheetViews>
  <sheetFormatPr defaultRowHeight="14.6" x14ac:dyDescent="0.4"/>
  <cols>
    <col min="2" max="2" width="18.69140625" bestFit="1" customWidth="1"/>
    <col min="3" max="3" width="13.4609375" bestFit="1" customWidth="1"/>
    <col min="4" max="4" width="13.4609375" customWidth="1"/>
    <col min="5" max="5" width="50.4609375" customWidth="1"/>
  </cols>
  <sheetData>
    <row r="2" spans="2:7" x14ac:dyDescent="0.4">
      <c r="B2" t="s">
        <v>27</v>
      </c>
      <c r="C2" t="s">
        <v>28</v>
      </c>
      <c r="D2" t="s">
        <v>31</v>
      </c>
    </row>
    <row r="3" spans="2:7" x14ac:dyDescent="0.4">
      <c r="C3" t="s">
        <v>29</v>
      </c>
      <c r="D3" t="s">
        <v>32</v>
      </c>
      <c r="E3" t="s">
        <v>30</v>
      </c>
    </row>
    <row r="4" spans="2:7" x14ac:dyDescent="0.4">
      <c r="C4" t="s">
        <v>29</v>
      </c>
      <c r="D4" t="s">
        <v>33</v>
      </c>
      <c r="E4" t="s">
        <v>34</v>
      </c>
    </row>
    <row r="5" spans="2:7" x14ac:dyDescent="0.4">
      <c r="C5" t="s">
        <v>35</v>
      </c>
      <c r="D5" t="s">
        <v>36</v>
      </c>
      <c r="E5" t="s">
        <v>37</v>
      </c>
    </row>
    <row r="9" spans="2:7" x14ac:dyDescent="0.4">
      <c r="C9" t="s">
        <v>42</v>
      </c>
      <c r="D9" t="s">
        <v>43</v>
      </c>
    </row>
    <row r="10" spans="2:7" x14ac:dyDescent="0.4">
      <c r="B10">
        <v>2</v>
      </c>
      <c r="D10" t="s">
        <v>44</v>
      </c>
      <c r="E10" t="s">
        <v>56</v>
      </c>
    </row>
    <row r="11" spans="2:7" x14ac:dyDescent="0.4">
      <c r="B11">
        <v>7</v>
      </c>
      <c r="D11" t="s">
        <v>45</v>
      </c>
    </row>
    <row r="12" spans="2:7" x14ac:dyDescent="0.4">
      <c r="B12">
        <v>12</v>
      </c>
      <c r="D12" t="s">
        <v>46</v>
      </c>
    </row>
    <row r="13" spans="2:7" x14ac:dyDescent="0.4">
      <c r="B13">
        <v>2</v>
      </c>
      <c r="D13" t="s">
        <v>47</v>
      </c>
      <c r="G13" t="s">
        <v>38</v>
      </c>
    </row>
    <row r="14" spans="2:7" x14ac:dyDescent="0.4">
      <c r="B14">
        <v>13</v>
      </c>
      <c r="D14" t="s">
        <v>48</v>
      </c>
    </row>
    <row r="15" spans="2:7" x14ac:dyDescent="0.4">
      <c r="B15">
        <v>13</v>
      </c>
      <c r="D15" t="s">
        <v>49</v>
      </c>
      <c r="G15" t="s">
        <v>39</v>
      </c>
    </row>
    <row r="16" spans="2:7" x14ac:dyDescent="0.4">
      <c r="B16">
        <v>8</v>
      </c>
      <c r="D16" t="s">
        <v>50</v>
      </c>
    </row>
    <row r="17" spans="2:17" x14ac:dyDescent="0.4">
      <c r="B17">
        <v>3</v>
      </c>
      <c r="D17" t="s">
        <v>51</v>
      </c>
      <c r="G17" t="s">
        <v>40</v>
      </c>
      <c r="L17" t="s">
        <v>463</v>
      </c>
      <c r="M17">
        <f>33000*110</f>
        <v>3630000</v>
      </c>
    </row>
    <row r="18" spans="2:17" x14ac:dyDescent="0.4">
      <c r="B18">
        <v>8</v>
      </c>
      <c r="D18" t="s">
        <v>52</v>
      </c>
      <c r="L18" t="s">
        <v>464</v>
      </c>
      <c r="M18">
        <v>3</v>
      </c>
    </row>
    <row r="19" spans="2:17" x14ac:dyDescent="0.4">
      <c r="B19">
        <v>10</v>
      </c>
      <c r="D19" t="s">
        <v>53</v>
      </c>
      <c r="G19" t="s">
        <v>41</v>
      </c>
    </row>
    <row r="20" spans="2:17" x14ac:dyDescent="0.4">
      <c r="B20">
        <v>10</v>
      </c>
      <c r="D20" t="s">
        <v>54</v>
      </c>
      <c r="M20" t="s">
        <v>461</v>
      </c>
      <c r="N20" t="s">
        <v>462</v>
      </c>
      <c r="P20" t="s">
        <v>465</v>
      </c>
      <c r="Q20" t="s">
        <v>466</v>
      </c>
    </row>
    <row r="21" spans="2:17" x14ac:dyDescent="0.4">
      <c r="B21">
        <v>10</v>
      </c>
      <c r="D21" t="s">
        <v>55</v>
      </c>
      <c r="M21">
        <v>1.8</v>
      </c>
      <c r="P21">
        <f>M21*$M$18*$M$17</f>
        <v>19602000</v>
      </c>
      <c r="Q21">
        <f>P21/3600/1000</f>
        <v>5.4450000000000003</v>
      </c>
    </row>
    <row r="22" spans="2:17" x14ac:dyDescent="0.4">
      <c r="M22">
        <v>3</v>
      </c>
      <c r="P22">
        <f>M22*$M$18*$M$17</f>
        <v>32670000</v>
      </c>
      <c r="Q22">
        <f>P22/3600/1000</f>
        <v>9.0749999999999993</v>
      </c>
    </row>
    <row r="23" spans="2:17" x14ac:dyDescent="0.4">
      <c r="F23" t="s">
        <v>453</v>
      </c>
      <c r="G23" t="s">
        <v>454</v>
      </c>
      <c r="H23">
        <v>0.7</v>
      </c>
      <c r="I23" t="s">
        <v>455</v>
      </c>
    </row>
    <row r="24" spans="2:17" x14ac:dyDescent="0.4">
      <c r="G24" t="s">
        <v>456</v>
      </c>
      <c r="H24">
        <v>1.524</v>
      </c>
      <c r="I24" t="s">
        <v>457</v>
      </c>
    </row>
    <row r="27" spans="2:17" x14ac:dyDescent="0.4">
      <c r="G27" t="s">
        <v>458</v>
      </c>
      <c r="H27" t="s">
        <v>459</v>
      </c>
    </row>
    <row r="28" spans="2:17" x14ac:dyDescent="0.4">
      <c r="H28" t="s">
        <v>460</v>
      </c>
    </row>
    <row r="32" spans="2:17" x14ac:dyDescent="0.4">
      <c r="C32" t="s">
        <v>58</v>
      </c>
    </row>
    <row r="33" spans="2:8" x14ac:dyDescent="0.4">
      <c r="D33" t="s">
        <v>57</v>
      </c>
    </row>
    <row r="34" spans="2:8" x14ac:dyDescent="0.4">
      <c r="C34" t="s">
        <v>57</v>
      </c>
      <c r="D34" t="s">
        <v>59</v>
      </c>
    </row>
    <row r="35" spans="2:8" x14ac:dyDescent="0.4">
      <c r="C35" t="s">
        <v>57</v>
      </c>
      <c r="D35" t="s">
        <v>60</v>
      </c>
    </row>
    <row r="36" spans="2:8" x14ac:dyDescent="0.4">
      <c r="C36" t="s">
        <v>60</v>
      </c>
      <c r="D36" t="s">
        <v>61</v>
      </c>
      <c r="G36">
        <v>33000</v>
      </c>
    </row>
    <row r="37" spans="2:8" x14ac:dyDescent="0.4">
      <c r="D37" t="s">
        <v>62</v>
      </c>
    </row>
    <row r="42" spans="2:8" x14ac:dyDescent="0.4">
      <c r="G42">
        <v>1.75</v>
      </c>
      <c r="H42" t="s">
        <v>467</v>
      </c>
    </row>
    <row r="43" spans="2:8" x14ac:dyDescent="0.4">
      <c r="C43" t="s">
        <v>63</v>
      </c>
      <c r="D43" t="s">
        <v>64</v>
      </c>
    </row>
    <row r="44" spans="2:8" x14ac:dyDescent="0.4">
      <c r="D44" t="s">
        <v>65</v>
      </c>
    </row>
    <row r="48" spans="2:8" x14ac:dyDescent="0.4">
      <c r="B48" t="s">
        <v>67</v>
      </c>
      <c r="C48">
        <f>10</f>
        <v>10</v>
      </c>
    </row>
    <row r="49" spans="2:3" x14ac:dyDescent="0.4">
      <c r="B49" t="s">
        <v>66</v>
      </c>
      <c r="C49">
        <v>10</v>
      </c>
    </row>
    <row r="50" spans="2:3" x14ac:dyDescent="0.4">
      <c r="C50">
        <f>C48/C49</f>
        <v>1</v>
      </c>
    </row>
    <row r="51" spans="2:3" x14ac:dyDescent="0.4">
      <c r="B51" t="s">
        <v>68</v>
      </c>
      <c r="C51">
        <v>0.6</v>
      </c>
    </row>
    <row r="52" spans="2:3" x14ac:dyDescent="0.4">
      <c r="B52" t="s">
        <v>69</v>
      </c>
      <c r="C52">
        <f>C51^2*PI()</f>
        <v>1.1309733552923256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6D751-68E0-4678-99DD-E89A343C2124}">
  <dimension ref="B2:F5"/>
  <sheetViews>
    <sheetView workbookViewId="0">
      <selection activeCell="C17" sqref="C17"/>
    </sheetView>
  </sheetViews>
  <sheetFormatPr defaultRowHeight="14.6" x14ac:dyDescent="0.4"/>
  <sheetData>
    <row r="2" spans="2:6" x14ac:dyDescent="0.4">
      <c r="B2" t="s">
        <v>512</v>
      </c>
      <c r="F2" t="s">
        <v>516</v>
      </c>
    </row>
    <row r="3" spans="2:6" x14ac:dyDescent="0.4">
      <c r="B3" t="s">
        <v>513</v>
      </c>
      <c r="C3" t="s">
        <v>3</v>
      </c>
      <c r="D3">
        <v>812</v>
      </c>
      <c r="F3" s="74">
        <f>D4/D3</f>
        <v>8.6206896551724137E-3</v>
      </c>
    </row>
    <row r="4" spans="2:6" x14ac:dyDescent="0.4">
      <c r="C4" t="s">
        <v>514</v>
      </c>
      <c r="D4">
        <v>7</v>
      </c>
    </row>
    <row r="5" spans="2:6" x14ac:dyDescent="0.4">
      <c r="C5" t="s">
        <v>515</v>
      </c>
      <c r="D5">
        <f>1311-D4-D3</f>
        <v>492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B9D6B-9ADB-4B02-B0EB-EA7E35A33CB5}">
  <dimension ref="A1:X88"/>
  <sheetViews>
    <sheetView topLeftCell="D58" zoomScaleNormal="100" workbookViewId="0">
      <selection activeCell="O77" sqref="O77"/>
    </sheetView>
  </sheetViews>
  <sheetFormatPr defaultRowHeight="14.6" x14ac:dyDescent="0.4"/>
  <cols>
    <col min="2" max="2" width="28.921875" customWidth="1"/>
    <col min="3" max="3" width="13.84375" customWidth="1"/>
    <col min="4" max="4" width="15.3046875" customWidth="1"/>
    <col min="5" max="5" width="14.84375" customWidth="1"/>
    <col min="9" max="9" width="13.765625" bestFit="1" customWidth="1"/>
    <col min="11" max="12" width="9.61328125" customWidth="1"/>
    <col min="13" max="13" width="14.765625" bestFit="1" customWidth="1"/>
    <col min="14" max="14" width="11.07421875" customWidth="1"/>
    <col min="15" max="15" width="7.23046875" customWidth="1"/>
  </cols>
  <sheetData>
    <row r="1" spans="1:15" x14ac:dyDescent="0.4">
      <c r="B1" t="s">
        <v>487</v>
      </c>
    </row>
    <row r="2" spans="1:15" x14ac:dyDescent="0.4">
      <c r="A2" t="s">
        <v>71</v>
      </c>
      <c r="B2" t="s">
        <v>70</v>
      </c>
      <c r="C2" t="s">
        <v>72</v>
      </c>
      <c r="G2" t="s">
        <v>85</v>
      </c>
      <c r="H2" t="s">
        <v>86</v>
      </c>
      <c r="I2" t="s">
        <v>87</v>
      </c>
      <c r="J2" t="s">
        <v>90</v>
      </c>
      <c r="N2" t="s">
        <v>96</v>
      </c>
    </row>
    <row r="3" spans="1:15" x14ac:dyDescent="0.4">
      <c r="B3" t="s">
        <v>73</v>
      </c>
      <c r="C3" t="s">
        <v>74</v>
      </c>
      <c r="G3" t="s">
        <v>88</v>
      </c>
      <c r="H3" t="s">
        <v>6</v>
      </c>
      <c r="I3" t="s">
        <v>89</v>
      </c>
      <c r="J3" t="s">
        <v>91</v>
      </c>
      <c r="N3" t="s">
        <v>97</v>
      </c>
      <c r="O3" t="s">
        <v>99</v>
      </c>
    </row>
    <row r="4" spans="1:15" x14ac:dyDescent="0.4">
      <c r="B4" t="s">
        <v>75</v>
      </c>
      <c r="N4" t="s">
        <v>98</v>
      </c>
      <c r="O4" t="s">
        <v>100</v>
      </c>
    </row>
    <row r="5" spans="1:15" x14ac:dyDescent="0.4">
      <c r="B5" t="s">
        <v>76</v>
      </c>
    </row>
    <row r="6" spans="1:15" x14ac:dyDescent="0.4">
      <c r="B6" t="s">
        <v>77</v>
      </c>
    </row>
    <row r="7" spans="1:15" x14ac:dyDescent="0.4">
      <c r="B7" t="s">
        <v>78</v>
      </c>
    </row>
    <row r="8" spans="1:15" x14ac:dyDescent="0.4">
      <c r="B8" t="s">
        <v>79</v>
      </c>
    </row>
    <row r="9" spans="1:15" x14ac:dyDescent="0.4">
      <c r="B9" t="s">
        <v>80</v>
      </c>
    </row>
    <row r="10" spans="1:15" x14ac:dyDescent="0.4">
      <c r="B10" t="s">
        <v>81</v>
      </c>
      <c r="J10" t="s">
        <v>354</v>
      </c>
    </row>
    <row r="11" spans="1:15" x14ac:dyDescent="0.4">
      <c r="B11" t="s">
        <v>82</v>
      </c>
    </row>
    <row r="12" spans="1:15" x14ac:dyDescent="0.4">
      <c r="B12" t="s">
        <v>83</v>
      </c>
      <c r="G12">
        <f>446/4101</f>
        <v>0.10875396244818337</v>
      </c>
      <c r="J12" t="s">
        <v>339</v>
      </c>
    </row>
    <row r="13" spans="1:15" x14ac:dyDescent="0.4">
      <c r="B13" t="s">
        <v>84</v>
      </c>
      <c r="J13" t="s">
        <v>340</v>
      </c>
    </row>
    <row r="14" spans="1:15" x14ac:dyDescent="0.4">
      <c r="B14" t="s">
        <v>398</v>
      </c>
      <c r="J14" t="s">
        <v>341</v>
      </c>
    </row>
    <row r="15" spans="1:15" x14ac:dyDescent="0.4">
      <c r="B15" t="s">
        <v>403</v>
      </c>
      <c r="J15" t="s">
        <v>342</v>
      </c>
    </row>
    <row r="16" spans="1:15" x14ac:dyDescent="0.4">
      <c r="A16" t="s">
        <v>92</v>
      </c>
      <c r="B16" t="s">
        <v>93</v>
      </c>
      <c r="J16" t="s">
        <v>343</v>
      </c>
    </row>
    <row r="17" spans="2:10" x14ac:dyDescent="0.4">
      <c r="B17" t="s">
        <v>94</v>
      </c>
      <c r="J17" t="s">
        <v>344</v>
      </c>
    </row>
    <row r="18" spans="2:10" x14ac:dyDescent="0.4">
      <c r="B18" t="s">
        <v>95</v>
      </c>
      <c r="J18" t="s">
        <v>345</v>
      </c>
    </row>
    <row r="19" spans="2:10" x14ac:dyDescent="0.4">
      <c r="B19" t="s">
        <v>401</v>
      </c>
      <c r="D19" t="s">
        <v>330</v>
      </c>
      <c r="H19" t="s">
        <v>329</v>
      </c>
      <c r="I19" t="s">
        <v>542</v>
      </c>
    </row>
    <row r="20" spans="2:10" x14ac:dyDescent="0.4">
      <c r="B20" t="s">
        <v>402</v>
      </c>
      <c r="D20">
        <v>0.18</v>
      </c>
      <c r="H20">
        <v>31319510</v>
      </c>
      <c r="I20">
        <f>H20*(1011/1343)</f>
        <v>23577084.594192106</v>
      </c>
    </row>
    <row r="21" spans="2:10" x14ac:dyDescent="0.4">
      <c r="B21" t="s">
        <v>333</v>
      </c>
      <c r="D21">
        <f>D20*H20</f>
        <v>5637511.7999999998</v>
      </c>
      <c r="E21" t="s">
        <v>331</v>
      </c>
    </row>
    <row r="22" spans="2:10" x14ac:dyDescent="0.4">
      <c r="B22" t="s">
        <v>121</v>
      </c>
      <c r="D22">
        <f>D21/1000</f>
        <v>5637.5118000000002</v>
      </c>
      <c r="E22" t="s">
        <v>332</v>
      </c>
      <c r="J22" t="s">
        <v>346</v>
      </c>
    </row>
    <row r="23" spans="2:10" x14ac:dyDescent="0.4">
      <c r="B23" t="s">
        <v>334</v>
      </c>
      <c r="C23" t="s">
        <v>446</v>
      </c>
      <c r="J23" t="s">
        <v>347</v>
      </c>
    </row>
    <row r="24" spans="2:10" x14ac:dyDescent="0.4">
      <c r="B24" t="s">
        <v>335</v>
      </c>
      <c r="C24" t="s">
        <v>336</v>
      </c>
      <c r="J24" t="s">
        <v>348</v>
      </c>
    </row>
    <row r="25" spans="2:10" x14ac:dyDescent="0.4">
      <c r="B25" t="s">
        <v>337</v>
      </c>
      <c r="C25" s="27" t="s">
        <v>452</v>
      </c>
      <c r="D25" s="64" t="s">
        <v>443</v>
      </c>
      <c r="J25" t="s">
        <v>349</v>
      </c>
    </row>
    <row r="26" spans="2:10" x14ac:dyDescent="0.4">
      <c r="B26" t="s">
        <v>338</v>
      </c>
      <c r="C26" s="27"/>
      <c r="D26" t="s">
        <v>450</v>
      </c>
      <c r="J26" t="s">
        <v>350</v>
      </c>
    </row>
    <row r="27" spans="2:10" x14ac:dyDescent="0.4">
      <c r="B27" t="s">
        <v>393</v>
      </c>
      <c r="J27" t="s">
        <v>351</v>
      </c>
    </row>
    <row r="28" spans="2:10" x14ac:dyDescent="0.4">
      <c r="B28" t="s">
        <v>404</v>
      </c>
      <c r="E28" t="s">
        <v>358</v>
      </c>
      <c r="F28" t="s">
        <v>451</v>
      </c>
      <c r="J28" t="s">
        <v>352</v>
      </c>
    </row>
    <row r="29" spans="2:10" x14ac:dyDescent="0.4">
      <c r="B29" s="26" t="s">
        <v>405</v>
      </c>
      <c r="D29" t="s">
        <v>355</v>
      </c>
      <c r="J29" t="s">
        <v>353</v>
      </c>
    </row>
    <row r="30" spans="2:10" x14ac:dyDescent="0.4">
      <c r="B30" s="41" t="s">
        <v>406</v>
      </c>
      <c r="E30" s="65">
        <v>0.20707428859060401</v>
      </c>
    </row>
    <row r="31" spans="2:10" x14ac:dyDescent="0.4">
      <c r="B31" t="s">
        <v>407</v>
      </c>
      <c r="C31" t="s">
        <v>330</v>
      </c>
      <c r="D31" t="s">
        <v>329</v>
      </c>
      <c r="E31" t="s">
        <v>330</v>
      </c>
      <c r="I31">
        <f>D46*D34*E32</f>
        <v>3881637.6904267534</v>
      </c>
      <c r="J31">
        <f>E34*D46*C33</f>
        <v>63422.357558376738</v>
      </c>
    </row>
    <row r="32" spans="2:10" x14ac:dyDescent="0.4">
      <c r="B32" s="41" t="s">
        <v>394</v>
      </c>
      <c r="C32">
        <v>0.20699999999999999</v>
      </c>
      <c r="D32">
        <v>31319510</v>
      </c>
      <c r="E32">
        <v>0.18292892617449699</v>
      </c>
      <c r="F32" s="104" t="s">
        <v>84</v>
      </c>
      <c r="G32" s="104"/>
    </row>
    <row r="33" spans="2:15" x14ac:dyDescent="0.4">
      <c r="B33" t="s">
        <v>395</v>
      </c>
      <c r="C33">
        <v>2.69E-2</v>
      </c>
      <c r="F33" t="s">
        <v>356</v>
      </c>
      <c r="G33" t="s">
        <v>357</v>
      </c>
      <c r="H33" t="s">
        <v>359</v>
      </c>
      <c r="N33" s="69">
        <f>1-1011/1343</f>
        <v>0.24720774385703648</v>
      </c>
      <c r="O33" t="s">
        <v>569</v>
      </c>
    </row>
    <row r="34" spans="2:15" x14ac:dyDescent="0.4">
      <c r="B34" t="s">
        <v>396</v>
      </c>
      <c r="C34" t="s">
        <v>447</v>
      </c>
      <c r="D34">
        <v>0.9</v>
      </c>
      <c r="E34">
        <f>1-D34</f>
        <v>9.9999999999999978E-2</v>
      </c>
      <c r="F34">
        <f>D32*E32*D34</f>
        <v>5156319.8993502781</v>
      </c>
      <c r="G34">
        <f>(1-D34)*D32*C32</f>
        <v>648313.85699999984</v>
      </c>
      <c r="H34">
        <f>F34+G34</f>
        <v>5804633.7563502779</v>
      </c>
      <c r="I34" t="s">
        <v>493</v>
      </c>
      <c r="J34">
        <f>H34/1000000</f>
        <v>5.8046337563502783</v>
      </c>
      <c r="K34" s="69">
        <f>J34/$J$34</f>
        <v>1</v>
      </c>
    </row>
    <row r="35" spans="2:15" x14ac:dyDescent="0.4">
      <c r="B35" t="s">
        <v>397</v>
      </c>
      <c r="F35">
        <v>0</v>
      </c>
      <c r="G35">
        <f>D40*C32</f>
        <v>2095550.3300672269</v>
      </c>
      <c r="H35">
        <f t="shared" ref="H35:H39" si="0">F35+G35</f>
        <v>2095550.3300672269</v>
      </c>
      <c r="I35" t="s">
        <v>494</v>
      </c>
      <c r="J35">
        <f t="shared" ref="J35:J38" si="1">H35/1000000</f>
        <v>2.0955503300672267</v>
      </c>
      <c r="K35" s="69">
        <f>J35/$J$34</f>
        <v>0.36101335898663572</v>
      </c>
    </row>
    <row r="36" spans="2:15" x14ac:dyDescent="0.4">
      <c r="F36" t="s">
        <v>356</v>
      </c>
      <c r="G36" t="s">
        <v>357</v>
      </c>
      <c r="K36" s="69"/>
    </row>
    <row r="37" spans="2:15" x14ac:dyDescent="0.4">
      <c r="B37" t="s">
        <v>400</v>
      </c>
      <c r="E37" s="27" t="s">
        <v>497</v>
      </c>
      <c r="F37">
        <f>D32*E32*D34</f>
        <v>5156319.8993502781</v>
      </c>
      <c r="G37">
        <f>(1-D34)*D32*C33</f>
        <v>84249.481899999984</v>
      </c>
      <c r="H37">
        <f t="shared" si="0"/>
        <v>5240569.3812502781</v>
      </c>
      <c r="I37" t="s">
        <v>495</v>
      </c>
      <c r="J37">
        <f t="shared" si="1"/>
        <v>5.2405693812502783</v>
      </c>
      <c r="K37" s="69">
        <f>J37/$J$37</f>
        <v>1</v>
      </c>
    </row>
    <row r="38" spans="2:15" x14ac:dyDescent="0.4">
      <c r="B38" t="s">
        <v>399</v>
      </c>
      <c r="E38" s="27" t="s">
        <v>23</v>
      </c>
      <c r="F38">
        <v>0</v>
      </c>
      <c r="G38">
        <f>D40*$C$33</f>
        <v>272320.30859327735</v>
      </c>
      <c r="H38">
        <f t="shared" si="0"/>
        <v>272320.30859327735</v>
      </c>
      <c r="I38" t="s">
        <v>496</v>
      </c>
      <c r="J38">
        <f t="shared" si="1"/>
        <v>0.27232030859327733</v>
      </c>
      <c r="K38" s="70">
        <f>J38/$J$37</f>
        <v>5.1963878117439986E-2</v>
      </c>
    </row>
    <row r="39" spans="2:15" x14ac:dyDescent="0.4">
      <c r="B39" t="s">
        <v>381</v>
      </c>
      <c r="E39" t="s">
        <v>567</v>
      </c>
      <c r="F39">
        <v>0</v>
      </c>
      <c r="G39">
        <f>D41*$C$33</f>
        <v>244966.54316342939</v>
      </c>
      <c r="H39">
        <f t="shared" si="0"/>
        <v>244966.54316342939</v>
      </c>
      <c r="I39" t="s">
        <v>579</v>
      </c>
      <c r="J39">
        <f t="shared" ref="J39" si="2">H39/1000000</f>
        <v>0.24496654316342939</v>
      </c>
      <c r="K39" s="69">
        <f>J39/$J$37</f>
        <v>4.6744261041533251E-2</v>
      </c>
    </row>
    <row r="40" spans="2:15" x14ac:dyDescent="0.4">
      <c r="B40" t="s">
        <v>387</v>
      </c>
      <c r="C40" s="27" t="s">
        <v>380</v>
      </c>
      <c r="D40">
        <f>'Exergy Est'!$F$13</f>
        <v>10123431.546218488</v>
      </c>
      <c r="H40">
        <f>D40*C32</f>
        <v>2095550.3300672269</v>
      </c>
    </row>
    <row r="41" spans="2:15" x14ac:dyDescent="0.4">
      <c r="B41" t="s">
        <v>366</v>
      </c>
      <c r="D41" s="81">
        <f>'Exergy Est'!$F$36</f>
        <v>9106562.9428784158</v>
      </c>
      <c r="F41" s="29"/>
      <c r="G41" s="106" t="s">
        <v>392</v>
      </c>
      <c r="H41" s="107"/>
      <c r="I41" s="108"/>
      <c r="J41" s="40" t="s">
        <v>81</v>
      </c>
    </row>
    <row r="42" spans="2:15" x14ac:dyDescent="0.4">
      <c r="B42" t="s">
        <v>409</v>
      </c>
      <c r="F42" s="29"/>
      <c r="G42" s="35" t="s">
        <v>356</v>
      </c>
      <c r="H42" s="36" t="s">
        <v>357</v>
      </c>
      <c r="I42" s="37" t="s">
        <v>359</v>
      </c>
      <c r="J42" s="40" t="s">
        <v>375</v>
      </c>
    </row>
    <row r="43" spans="2:15" x14ac:dyDescent="0.4">
      <c r="B43" t="s">
        <v>449</v>
      </c>
      <c r="D43">
        <f>D40*C33</f>
        <v>272320.30859327735</v>
      </c>
      <c r="F43" s="3" t="s">
        <v>391</v>
      </c>
      <c r="G43" s="29">
        <v>5073760.62</v>
      </c>
      <c r="H43" s="30">
        <f>D32*E34*C33</f>
        <v>84249.481899999984</v>
      </c>
      <c r="I43" s="31">
        <f>G43+H43</f>
        <v>5158010.1019000001</v>
      </c>
      <c r="J43" s="38"/>
    </row>
    <row r="44" spans="2:15" x14ac:dyDescent="0.4">
      <c r="B44" t="s">
        <v>488</v>
      </c>
      <c r="C44">
        <f>8600/1.3</f>
        <v>6615.3846153846152</v>
      </c>
      <c r="F44" s="32" t="s">
        <v>23</v>
      </c>
      <c r="G44" s="32">
        <v>0</v>
      </c>
      <c r="H44" s="33">
        <f>D43</f>
        <v>272320.30859327735</v>
      </c>
      <c r="I44" s="34">
        <f>H44</f>
        <v>272320.30859327735</v>
      </c>
      <c r="J44" s="39"/>
    </row>
    <row r="45" spans="2:15" x14ac:dyDescent="0.4">
      <c r="D45" t="s">
        <v>577</v>
      </c>
      <c r="F45" t="s">
        <v>576</v>
      </c>
      <c r="G45">
        <v>0</v>
      </c>
      <c r="H45">
        <f>'Exergy Est'!F36*C33</f>
        <v>244966.54316342939</v>
      </c>
      <c r="I45" s="34">
        <f>H45</f>
        <v>244966.54316342939</v>
      </c>
    </row>
    <row r="46" spans="2:15" x14ac:dyDescent="0.4">
      <c r="D46">
        <f>'Exergy Est'!$M$5</f>
        <v>23577084.594192099</v>
      </c>
    </row>
    <row r="47" spans="2:15" x14ac:dyDescent="0.4">
      <c r="F47" s="35"/>
      <c r="G47" s="36" t="s">
        <v>375</v>
      </c>
      <c r="H47" s="36"/>
      <c r="I47" s="37" t="s">
        <v>378</v>
      </c>
    </row>
    <row r="48" spans="2:15" x14ac:dyDescent="0.4">
      <c r="F48" s="3" t="s">
        <v>376</v>
      </c>
      <c r="G48">
        <v>0.10299999999999999</v>
      </c>
      <c r="I48" s="72">
        <f>D34*D32*G48</f>
        <v>2903318.577</v>
      </c>
      <c r="O48" t="s">
        <v>613</v>
      </c>
    </row>
    <row r="49" spans="1:24" ht="72.900000000000006" x14ac:dyDescent="0.4">
      <c r="F49" s="3" t="s">
        <v>377</v>
      </c>
      <c r="G49">
        <v>0.34</v>
      </c>
      <c r="I49" s="72">
        <f>E34*D32*G49</f>
        <v>1064863.3399999999</v>
      </c>
      <c r="K49" s="94"/>
      <c r="L49" s="92" t="s">
        <v>509</v>
      </c>
      <c r="M49" s="92" t="s">
        <v>510</v>
      </c>
      <c r="N49" s="93" t="s">
        <v>610</v>
      </c>
    </row>
    <row r="50" spans="1:24" x14ac:dyDescent="0.4">
      <c r="F50" s="32"/>
      <c r="G50" s="33"/>
      <c r="H50" s="33"/>
      <c r="I50" s="73">
        <f>I48+I49</f>
        <v>3968181.9169999999</v>
      </c>
      <c r="K50" s="82" t="s">
        <v>391</v>
      </c>
      <c r="L50" s="83">
        <f>I50/D32</f>
        <v>0.12670000000000001</v>
      </c>
      <c r="M50" s="84">
        <f>L50*$D$32</f>
        <v>3968181.9170000004</v>
      </c>
      <c r="N50" s="85">
        <f>($M$50-M50)/1311</f>
        <v>0</v>
      </c>
    </row>
    <row r="51" spans="1:24" x14ac:dyDescent="0.4">
      <c r="F51" s="32" t="s">
        <v>379</v>
      </c>
      <c r="G51" s="33">
        <v>0.34</v>
      </c>
      <c r="H51" s="33"/>
      <c r="I51" s="73">
        <f>D40*G51</f>
        <v>3441966.7257142863</v>
      </c>
      <c r="K51" s="82" t="s">
        <v>23</v>
      </c>
      <c r="L51" s="83">
        <f>$I$51/$D$32</f>
        <v>0.10989848582287164</v>
      </c>
      <c r="M51" s="84">
        <f>$L$51*$D$32</f>
        <v>3441966.7257142863</v>
      </c>
      <c r="N51" s="85">
        <f>($M$50-M51)/1311</f>
        <v>401.38458526751646</v>
      </c>
      <c r="O51" s="71"/>
    </row>
    <row r="52" spans="1:24" ht="58.3" x14ac:dyDescent="0.4">
      <c r="F52" t="s">
        <v>448</v>
      </c>
      <c r="I52" s="66">
        <f>'Capex Est'!$G$8</f>
        <v>734050</v>
      </c>
      <c r="K52" s="82" t="s">
        <v>511</v>
      </c>
      <c r="L52" s="83">
        <f>SUM($I$51,$I$52)/$D$32</f>
        <v>0.13333595339500159</v>
      </c>
      <c r="M52" s="84">
        <f>$L$52*$D$32</f>
        <v>4176016.7257142863</v>
      </c>
      <c r="N52" s="85">
        <f>($M$50-M52)/1311</f>
        <v>-158.53150931677038</v>
      </c>
      <c r="O52" s="95">
        <f>SUM($I$51,$I$53)/$D$32</f>
        <v>0.12198520110034564</v>
      </c>
    </row>
    <row r="53" spans="1:24" x14ac:dyDescent="0.4">
      <c r="B53" s="27" t="s">
        <v>437</v>
      </c>
      <c r="C53" s="27"/>
      <c r="H53" t="s">
        <v>614</v>
      </c>
      <c r="I53" s="66">
        <f>'Capex Est'!$G$57</f>
        <v>378550</v>
      </c>
      <c r="J53" t="s">
        <v>578</v>
      </c>
      <c r="K53" s="109"/>
      <c r="L53" s="104"/>
      <c r="M53" s="104"/>
      <c r="N53" s="110"/>
    </row>
    <row r="54" spans="1:24" ht="43.75" x14ac:dyDescent="0.4">
      <c r="A54" s="43">
        <v>1</v>
      </c>
      <c r="B54" s="44" t="s">
        <v>439</v>
      </c>
      <c r="C54" s="44"/>
      <c r="D54" s="46" t="s">
        <v>410</v>
      </c>
      <c r="E54" s="47"/>
      <c r="F54" s="32" t="s">
        <v>379</v>
      </c>
      <c r="G54" s="33">
        <v>0.34</v>
      </c>
      <c r="H54" s="33"/>
      <c r="I54" s="73">
        <f>D41*G54</f>
        <v>3096231.4005786618</v>
      </c>
      <c r="K54" s="82" t="s">
        <v>609</v>
      </c>
      <c r="L54" s="83">
        <f>(0.1*G49*D46+0.9*G48*D46)/D46</f>
        <v>0.12670000000000001</v>
      </c>
      <c r="M54" s="84">
        <f>L54*D46</f>
        <v>2987216.6180841392</v>
      </c>
      <c r="N54" s="85">
        <f>($M$50-M54)/1311</f>
        <v>748.25728368868124</v>
      </c>
    </row>
    <row r="55" spans="1:24" x14ac:dyDescent="0.4">
      <c r="A55" s="48">
        <v>2</v>
      </c>
      <c r="B55" s="27" t="s">
        <v>439</v>
      </c>
      <c r="C55" s="56" t="s">
        <v>408</v>
      </c>
      <c r="D55" t="s">
        <v>412</v>
      </c>
      <c r="E55" s="50"/>
      <c r="K55" s="82" t="s">
        <v>567</v>
      </c>
      <c r="L55" s="83">
        <f>$I$54/$D$46</f>
        <v>0.13132376007767207</v>
      </c>
      <c r="M55" s="71">
        <f>L55*$D$46</f>
        <v>3096231.4005786618</v>
      </c>
      <c r="N55" s="85">
        <f>($M$50-M55)/1311</f>
        <v>665.10336874243978</v>
      </c>
    </row>
    <row r="56" spans="1:24" ht="58.3" x14ac:dyDescent="0.4">
      <c r="A56" s="51">
        <v>3</v>
      </c>
      <c r="B56" s="52" t="s">
        <v>439</v>
      </c>
      <c r="C56" s="57"/>
      <c r="D56" s="54" t="s">
        <v>411</v>
      </c>
      <c r="E56" s="55"/>
      <c r="K56" s="86" t="s">
        <v>568</v>
      </c>
      <c r="L56" s="87">
        <f>SUM($I$54,'Capex Est'!G31)/$D$46</f>
        <v>0.15498020486717731</v>
      </c>
      <c r="M56" s="88">
        <f>L56*$D$46</f>
        <v>3653981.4005786614</v>
      </c>
      <c r="N56" s="89">
        <f>($M$50-M56)/1311</f>
        <v>239.66477225121207</v>
      </c>
    </row>
    <row r="57" spans="1:24" x14ac:dyDescent="0.4">
      <c r="A57" s="43">
        <v>4</v>
      </c>
      <c r="B57" s="44" t="s">
        <v>440</v>
      </c>
      <c r="C57" s="58"/>
      <c r="D57" s="46" t="s">
        <v>413</v>
      </c>
      <c r="E57" s="47" t="s">
        <v>414</v>
      </c>
      <c r="G57" t="s">
        <v>492</v>
      </c>
      <c r="K57" s="82" t="s">
        <v>651</v>
      </c>
      <c r="L57">
        <f>G48</f>
        <v>0.10299999999999999</v>
      </c>
      <c r="M57" s="84">
        <f>$L$57*$D$32</f>
        <v>3225909.53</v>
      </c>
      <c r="N57" s="89">
        <f t="shared" ref="N57:N58" si="3">($M$50-M57)/1311</f>
        <v>566.18793821510337</v>
      </c>
      <c r="T57" s="90" t="s">
        <v>356</v>
      </c>
      <c r="U57" s="90" t="s">
        <v>357</v>
      </c>
      <c r="V57" s="90" t="s">
        <v>631</v>
      </c>
      <c r="W57" s="105" t="s">
        <v>629</v>
      </c>
    </row>
    <row r="58" spans="1:24" x14ac:dyDescent="0.4">
      <c r="A58" s="48">
        <v>5</v>
      </c>
      <c r="B58" s="27" t="s">
        <v>440</v>
      </c>
      <c r="C58" s="56"/>
      <c r="E58" s="50" t="s">
        <v>415</v>
      </c>
      <c r="G58" s="69">
        <f>H58/$H$58</f>
        <v>1</v>
      </c>
      <c r="H58" s="29">
        <v>210</v>
      </c>
      <c r="I58" s="31" t="s">
        <v>489</v>
      </c>
      <c r="K58" s="82" t="s">
        <v>652</v>
      </c>
      <c r="L58">
        <f>G49</f>
        <v>0.34</v>
      </c>
      <c r="M58" s="84">
        <f>$L$58*$D$32</f>
        <v>10648633.4</v>
      </c>
      <c r="N58" s="89">
        <f t="shared" si="3"/>
        <v>-5095.6914439359271</v>
      </c>
      <c r="T58" s="104" t="s">
        <v>632</v>
      </c>
      <c r="U58" s="104"/>
      <c r="V58" s="104"/>
      <c r="W58" s="105"/>
    </row>
    <row r="59" spans="1:24" x14ac:dyDescent="0.4">
      <c r="A59" s="48">
        <v>6</v>
      </c>
      <c r="B59" s="27" t="s">
        <v>440</v>
      </c>
      <c r="C59" s="56"/>
      <c r="E59" s="50" t="s">
        <v>441</v>
      </c>
      <c r="G59" s="69">
        <f>H59/$H$58</f>
        <v>0.76190476190476186</v>
      </c>
      <c r="H59" s="3">
        <v>160</v>
      </c>
      <c r="I59" s="68" t="s">
        <v>490</v>
      </c>
      <c r="L59" t="s">
        <v>573</v>
      </c>
      <c r="S59" s="27" t="s">
        <v>391</v>
      </c>
      <c r="T59" s="80">
        <v>5073760.62</v>
      </c>
      <c r="U59" s="80">
        <v>84249.481899999984</v>
      </c>
      <c r="V59" s="80">
        <f>T59+U59</f>
        <v>5158010.1019000001</v>
      </c>
      <c r="W59" s="100" t="s">
        <v>630</v>
      </c>
    </row>
    <row r="60" spans="1:24" x14ac:dyDescent="0.4">
      <c r="A60" s="43">
        <v>7</v>
      </c>
      <c r="B60" s="44" t="s">
        <v>439</v>
      </c>
      <c r="C60" s="59"/>
      <c r="D60" s="46" t="s">
        <v>416</v>
      </c>
      <c r="E60" s="47" t="s">
        <v>414</v>
      </c>
      <c r="G60" s="69">
        <f>H60/$H$58</f>
        <v>0.2</v>
      </c>
      <c r="H60" s="32">
        <v>42</v>
      </c>
      <c r="I60" s="34" t="s">
        <v>491</v>
      </c>
      <c r="J60" s="69">
        <f>G60*1/G59</f>
        <v>0.26250000000000001</v>
      </c>
      <c r="S60" s="27" t="s">
        <v>23</v>
      </c>
      <c r="T60" s="80">
        <v>0</v>
      </c>
      <c r="U60" s="80">
        <v>272320.30859327735</v>
      </c>
      <c r="V60" s="80">
        <f t="shared" ref="V60" si="4">T60+U60</f>
        <v>272320.30859327735</v>
      </c>
      <c r="W60" s="99">
        <f>1-V60/$N$65</f>
        <v>-51.795613659803742</v>
      </c>
    </row>
    <row r="61" spans="1:24" x14ac:dyDescent="0.4">
      <c r="A61" s="48">
        <v>8</v>
      </c>
      <c r="B61" s="27" t="s">
        <v>439</v>
      </c>
      <c r="C61" s="59"/>
      <c r="E61" s="50" t="s">
        <v>415</v>
      </c>
      <c r="S61" s="27" t="s">
        <v>609</v>
      </c>
      <c r="T61" s="80">
        <v>3881637.6904267534</v>
      </c>
      <c r="U61" s="80">
        <v>63422.357558376738</v>
      </c>
      <c r="V61" s="80">
        <f>T61+U61</f>
        <v>3945060.04798513</v>
      </c>
      <c r="W61" s="99">
        <f>1-V61/$N$65</f>
        <v>-763.84147375592204</v>
      </c>
    </row>
    <row r="62" spans="1:24" x14ac:dyDescent="0.4">
      <c r="A62" s="48">
        <v>9</v>
      </c>
      <c r="B62" s="27" t="s">
        <v>439</v>
      </c>
      <c r="C62" s="59"/>
      <c r="E62" s="50" t="s">
        <v>441</v>
      </c>
      <c r="S62" s="27" t="s">
        <v>567</v>
      </c>
      <c r="T62" s="80">
        <v>0</v>
      </c>
      <c r="U62" s="80">
        <v>244966.54316342939</v>
      </c>
      <c r="V62" s="80">
        <f>T62+U62</f>
        <v>244966.54316342939</v>
      </c>
      <c r="W62" s="99">
        <f>1-V62/$N$65</f>
        <v>-46.492451221294374</v>
      </c>
      <c r="X62" s="69">
        <f>1-V62/$N$67</f>
        <v>-61.09450304528108</v>
      </c>
    </row>
    <row r="63" spans="1:24" x14ac:dyDescent="0.4">
      <c r="A63" s="48">
        <v>10</v>
      </c>
      <c r="B63" s="27" t="s">
        <v>439</v>
      </c>
      <c r="C63" s="59"/>
      <c r="E63" s="50" t="s">
        <v>417</v>
      </c>
      <c r="L63" s="90" t="s">
        <v>356</v>
      </c>
      <c r="M63" s="90" t="s">
        <v>357</v>
      </c>
      <c r="N63" s="90" t="s">
        <v>631</v>
      </c>
      <c r="O63" s="105" t="s">
        <v>629</v>
      </c>
    </row>
    <row r="64" spans="1:24" x14ac:dyDescent="0.4">
      <c r="A64" s="51">
        <v>11</v>
      </c>
      <c r="B64" s="52" t="s">
        <v>439</v>
      </c>
      <c r="C64" s="59"/>
      <c r="D64" s="54"/>
      <c r="E64" s="55" t="s">
        <v>418</v>
      </c>
      <c r="L64" s="104" t="s">
        <v>650</v>
      </c>
      <c r="M64" s="104"/>
      <c r="N64" s="104"/>
      <c r="O64" s="105"/>
    </row>
    <row r="65" spans="1:20" x14ac:dyDescent="0.4">
      <c r="A65" s="48">
        <v>12</v>
      </c>
      <c r="B65" s="27" t="s">
        <v>440</v>
      </c>
      <c r="C65" s="49" t="s">
        <v>419</v>
      </c>
      <c r="D65" t="s">
        <v>420</v>
      </c>
      <c r="E65" s="50"/>
      <c r="K65" s="27" t="s">
        <v>391</v>
      </c>
      <c r="L65" s="80">
        <v>5073.76062</v>
      </c>
      <c r="M65" s="80">
        <v>84.249481899999978</v>
      </c>
      <c r="N65" s="80">
        <v>5158.0101019000003</v>
      </c>
      <c r="O65" s="100" t="s">
        <v>630</v>
      </c>
      <c r="R65">
        <f>L65/1000</f>
        <v>5.0737606199999998</v>
      </c>
      <c r="S65">
        <f t="shared" ref="S65:T65" si="5">M65/1000</f>
        <v>8.4249481899999978E-2</v>
      </c>
      <c r="T65">
        <f t="shared" si="5"/>
        <v>5.1580101019000004</v>
      </c>
    </row>
    <row r="66" spans="1:20" x14ac:dyDescent="0.4">
      <c r="A66" s="51">
        <v>13</v>
      </c>
      <c r="B66" s="52" t="s">
        <v>440</v>
      </c>
      <c r="C66" s="53"/>
      <c r="D66" s="54" t="s">
        <v>436</v>
      </c>
      <c r="E66" s="55"/>
      <c r="K66" s="27" t="s">
        <v>23</v>
      </c>
      <c r="L66" s="80">
        <v>0</v>
      </c>
      <c r="M66" s="80">
        <v>272.32030859327733</v>
      </c>
      <c r="N66" s="80">
        <v>272.32030859327733</v>
      </c>
      <c r="O66" s="99">
        <f>1-N66/$N$65</f>
        <v>0.94720438634019621</v>
      </c>
      <c r="R66">
        <f t="shared" ref="R66:R68" si="6">L66/1000</f>
        <v>0</v>
      </c>
      <c r="S66">
        <f t="shared" ref="S66:S68" si="7">M66/1000</f>
        <v>0.27232030859327733</v>
      </c>
      <c r="T66">
        <f t="shared" ref="T66:T68" si="8">N66/1000</f>
        <v>0.27232030859327733</v>
      </c>
    </row>
    <row r="67" spans="1:20" x14ac:dyDescent="0.4">
      <c r="A67" s="43">
        <v>14</v>
      </c>
      <c r="B67" s="44" t="s">
        <v>438</v>
      </c>
      <c r="C67" s="45"/>
      <c r="D67" s="46" t="s">
        <v>421</v>
      </c>
      <c r="E67" s="47" t="s">
        <v>422</v>
      </c>
      <c r="K67" s="27" t="s">
        <v>609</v>
      </c>
      <c r="L67" s="80">
        <v>3881.6376904267536</v>
      </c>
      <c r="M67" s="80">
        <v>63.422357558376738</v>
      </c>
      <c r="N67" s="80">
        <v>3945.06004798513</v>
      </c>
      <c r="O67" s="99">
        <f>1-N67/$N$65</f>
        <v>0.23515852624407796</v>
      </c>
      <c r="R67">
        <f t="shared" si="6"/>
        <v>3.8816376904267536</v>
      </c>
      <c r="S67">
        <f t="shared" si="7"/>
        <v>6.3422357558376732E-2</v>
      </c>
      <c r="T67">
        <f t="shared" si="8"/>
        <v>3.9450600479851299</v>
      </c>
    </row>
    <row r="68" spans="1:20" x14ac:dyDescent="0.4">
      <c r="A68" s="48">
        <v>15</v>
      </c>
      <c r="B68" s="27" t="s">
        <v>438</v>
      </c>
      <c r="C68" s="49"/>
      <c r="E68" s="50" t="s">
        <v>400</v>
      </c>
      <c r="F68" t="s">
        <v>444</v>
      </c>
      <c r="K68" s="27" t="s">
        <v>567</v>
      </c>
      <c r="L68" s="80">
        <v>0</v>
      </c>
      <c r="M68" s="80">
        <v>244.96654316342941</v>
      </c>
      <c r="N68" s="80">
        <v>244.96654316342941</v>
      </c>
      <c r="O68" s="99">
        <f>1-N68/$N$65</f>
        <v>0.95250754877870558</v>
      </c>
      <c r="P68" s="69">
        <f>1-N68/$N$67</f>
        <v>0.93790549695471892</v>
      </c>
      <c r="R68">
        <f t="shared" si="6"/>
        <v>0</v>
      </c>
      <c r="S68">
        <f t="shared" si="7"/>
        <v>0.24496654316342942</v>
      </c>
      <c r="T68">
        <f t="shared" si="8"/>
        <v>0.24496654316342942</v>
      </c>
    </row>
    <row r="69" spans="1:20" x14ac:dyDescent="0.4">
      <c r="A69" s="48">
        <v>16</v>
      </c>
      <c r="B69" s="27" t="s">
        <v>438</v>
      </c>
      <c r="C69" s="49"/>
      <c r="E69" s="50" t="s">
        <v>423</v>
      </c>
      <c r="F69" t="s">
        <v>445</v>
      </c>
    </row>
    <row r="70" spans="1:20" x14ac:dyDescent="0.4">
      <c r="A70" s="48">
        <v>17</v>
      </c>
      <c r="B70" s="27" t="s">
        <v>438</v>
      </c>
      <c r="C70" s="49"/>
      <c r="D70" t="s">
        <v>435</v>
      </c>
      <c r="E70" s="50" t="s">
        <v>424</v>
      </c>
    </row>
    <row r="71" spans="1:20" x14ac:dyDescent="0.4">
      <c r="A71" s="51">
        <v>18</v>
      </c>
      <c r="B71" s="52" t="s">
        <v>438</v>
      </c>
      <c r="C71" s="53"/>
      <c r="D71" s="54"/>
      <c r="E71" s="55" t="s">
        <v>425</v>
      </c>
      <c r="F71" t="s">
        <v>444</v>
      </c>
    </row>
    <row r="72" spans="1:20" x14ac:dyDescent="0.4">
      <c r="A72" s="43">
        <v>19</v>
      </c>
      <c r="B72" s="44" t="s">
        <v>74</v>
      </c>
      <c r="C72" s="60"/>
      <c r="D72" s="46" t="s">
        <v>426</v>
      </c>
      <c r="E72" s="47"/>
      <c r="P72" t="s">
        <v>649</v>
      </c>
    </row>
    <row r="73" spans="1:20" x14ac:dyDescent="0.4">
      <c r="A73" s="48">
        <v>20</v>
      </c>
      <c r="B73" s="27" t="s">
        <v>74</v>
      </c>
      <c r="C73" s="42"/>
      <c r="E73" s="50" t="s">
        <v>427</v>
      </c>
    </row>
    <row r="74" spans="1:20" x14ac:dyDescent="0.4">
      <c r="A74" s="48">
        <v>21</v>
      </c>
      <c r="B74" s="27" t="s">
        <v>74</v>
      </c>
      <c r="C74" s="42"/>
      <c r="E74" s="50" t="s">
        <v>434</v>
      </c>
    </row>
    <row r="75" spans="1:20" x14ac:dyDescent="0.4">
      <c r="A75" s="48">
        <v>22</v>
      </c>
      <c r="B75" s="27" t="s">
        <v>74</v>
      </c>
      <c r="C75" s="61" t="s">
        <v>428</v>
      </c>
      <c r="D75" t="s">
        <v>429</v>
      </c>
      <c r="E75" s="50"/>
    </row>
    <row r="76" spans="1:20" x14ac:dyDescent="0.4">
      <c r="A76" s="48">
        <v>23</v>
      </c>
      <c r="B76" s="27" t="s">
        <v>74</v>
      </c>
      <c r="C76" s="61"/>
      <c r="E76" s="50"/>
    </row>
    <row r="77" spans="1:20" x14ac:dyDescent="0.4">
      <c r="A77" s="51">
        <v>24</v>
      </c>
      <c r="B77" s="52" t="s">
        <v>74</v>
      </c>
      <c r="C77" s="62" t="s">
        <v>430</v>
      </c>
      <c r="D77" s="54" t="s">
        <v>433</v>
      </c>
      <c r="E77" s="55"/>
    </row>
    <row r="78" spans="1:20" x14ac:dyDescent="0.4">
      <c r="A78" s="43">
        <v>25</v>
      </c>
      <c r="B78" s="44" t="s">
        <v>440</v>
      </c>
      <c r="C78" s="63"/>
      <c r="D78" s="46" t="s">
        <v>431</v>
      </c>
      <c r="E78" s="47"/>
    </row>
    <row r="79" spans="1:20" x14ac:dyDescent="0.4">
      <c r="A79" s="51">
        <v>26</v>
      </c>
      <c r="B79" s="52" t="s">
        <v>440</v>
      </c>
      <c r="C79" s="62"/>
      <c r="D79" s="54" t="s">
        <v>432</v>
      </c>
      <c r="E79" s="55"/>
    </row>
    <row r="80" spans="1:20" x14ac:dyDescent="0.4">
      <c r="C80" s="27" t="s">
        <v>442</v>
      </c>
    </row>
    <row r="81" spans="3:3" x14ac:dyDescent="0.4">
      <c r="C81" s="27"/>
    </row>
    <row r="82" spans="3:3" x14ac:dyDescent="0.4">
      <c r="C82" s="27"/>
    </row>
    <row r="83" spans="3:3" x14ac:dyDescent="0.4">
      <c r="C83" s="27"/>
    </row>
    <row r="84" spans="3:3" x14ac:dyDescent="0.4">
      <c r="C84" s="27"/>
    </row>
    <row r="85" spans="3:3" x14ac:dyDescent="0.4">
      <c r="C85" s="27"/>
    </row>
    <row r="86" spans="3:3" x14ac:dyDescent="0.4">
      <c r="C86" s="27"/>
    </row>
    <row r="87" spans="3:3" x14ac:dyDescent="0.4">
      <c r="C87" s="27"/>
    </row>
    <row r="88" spans="3:3" x14ac:dyDescent="0.4">
      <c r="C88" s="27"/>
    </row>
  </sheetData>
  <mergeCells count="7">
    <mergeCell ref="L64:N64"/>
    <mergeCell ref="O63:O64"/>
    <mergeCell ref="W57:W58"/>
    <mergeCell ref="T58:V58"/>
    <mergeCell ref="F32:G32"/>
    <mergeCell ref="G41:I41"/>
    <mergeCell ref="K53:N53"/>
  </mergeCells>
  <hyperlinks>
    <hyperlink ref="D25" r:id="rId1" xr:uid="{628C8E58-9F52-4DB1-B860-6333F70D2527}"/>
  </hyperlinks>
  <pageMargins left="0.7" right="0.7" top="0.75" bottom="0.75" header="0.3" footer="0.3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4877-9C8E-435D-A8BC-27D81F211681}">
  <dimension ref="A1:Z95"/>
  <sheetViews>
    <sheetView zoomScale="85" zoomScaleNormal="85" workbookViewId="0">
      <selection activeCell="B6" sqref="B6"/>
    </sheetView>
  </sheetViews>
  <sheetFormatPr defaultRowHeight="14.6" x14ac:dyDescent="0.4"/>
  <cols>
    <col min="1" max="1" width="10.23046875" customWidth="1"/>
    <col min="2" max="2" width="13.84375" bestFit="1" customWidth="1"/>
    <col min="3" max="3" width="11.69140625" bestFit="1" customWidth="1"/>
    <col min="4" max="4" width="9.61328125" customWidth="1"/>
    <col min="6" max="6" width="13.23046875" bestFit="1" customWidth="1"/>
    <col min="7" max="7" width="13.765625" bestFit="1" customWidth="1"/>
    <col min="22" max="22" width="13.84375" bestFit="1" customWidth="1"/>
  </cols>
  <sheetData>
    <row r="1" spans="1:26" x14ac:dyDescent="0.4">
      <c r="A1" t="s">
        <v>469</v>
      </c>
      <c r="B1" t="s">
        <v>470</v>
      </c>
      <c r="C1" t="s">
        <v>382</v>
      </c>
      <c r="D1" t="s">
        <v>383</v>
      </c>
      <c r="E1" t="s">
        <v>448</v>
      </c>
      <c r="F1" t="s">
        <v>83</v>
      </c>
      <c r="G1" t="s">
        <v>471</v>
      </c>
      <c r="H1" t="s">
        <v>571</v>
      </c>
      <c r="I1" t="str">
        <f>_xlfn.CONCAT("Total Cost: ",TEXT(F8,"_-£* #,##0.0,,")," Million")</f>
        <v>Total Cost:  £69.4 Million</v>
      </c>
    </row>
    <row r="2" spans="1:26" x14ac:dyDescent="0.4">
      <c r="A2" t="s">
        <v>468</v>
      </c>
      <c r="B2" t="s">
        <v>14</v>
      </c>
      <c r="C2" s="27">
        <v>1311</v>
      </c>
      <c r="D2">
        <v>25000</v>
      </c>
      <c r="E2" s="28">
        <v>0.01</v>
      </c>
      <c r="F2" s="67">
        <f>Table3[[#This Row],[n]]*Table3[[#This Row],[Cost per]]</f>
        <v>32775000</v>
      </c>
      <c r="G2" s="66">
        <f t="shared" ref="G2:G7" si="0">E2*F2</f>
        <v>327750</v>
      </c>
      <c r="H2" t="s">
        <v>570</v>
      </c>
    </row>
    <row r="3" spans="1:26" x14ac:dyDescent="0.4">
      <c r="A3" t="s">
        <v>468</v>
      </c>
      <c r="B3" t="s">
        <v>472</v>
      </c>
      <c r="C3" s="27" t="s">
        <v>386</v>
      </c>
      <c r="D3">
        <v>1400000</v>
      </c>
      <c r="E3" s="28">
        <v>0.01</v>
      </c>
      <c r="F3" s="67">
        <f>D3*10</f>
        <v>14000000</v>
      </c>
      <c r="G3" s="66">
        <f t="shared" si="0"/>
        <v>140000</v>
      </c>
      <c r="J3">
        <f>40.765</f>
        <v>40.765000000000001</v>
      </c>
      <c r="K3">
        <f>J3/29</f>
        <v>1.4056896551724138</v>
      </c>
      <c r="L3">
        <v>481501</v>
      </c>
      <c r="V3" s="97" t="s">
        <v>14</v>
      </c>
      <c r="W3">
        <v>32775000</v>
      </c>
      <c r="X3">
        <v>32775000</v>
      </c>
    </row>
    <row r="4" spans="1:26" x14ac:dyDescent="0.4">
      <c r="A4" t="s">
        <v>468</v>
      </c>
      <c r="B4" t="s">
        <v>387</v>
      </c>
      <c r="C4" s="27" t="s">
        <v>390</v>
      </c>
      <c r="D4">
        <f>F4/30000</f>
        <v>400</v>
      </c>
      <c r="E4" s="28">
        <v>0.01</v>
      </c>
      <c r="F4" s="67">
        <v>12000000</v>
      </c>
      <c r="G4" s="66">
        <f t="shared" si="0"/>
        <v>120000</v>
      </c>
      <c r="J4">
        <v>12</v>
      </c>
      <c r="V4" s="98" t="s">
        <v>472</v>
      </c>
      <c r="W4">
        <v>14000000</v>
      </c>
      <c r="X4">
        <v>14000000</v>
      </c>
    </row>
    <row r="5" spans="1:26" x14ac:dyDescent="0.4">
      <c r="B5" t="s">
        <v>528</v>
      </c>
      <c r="C5" s="27">
        <v>3</v>
      </c>
      <c r="D5">
        <f>F5/3</f>
        <v>2000000</v>
      </c>
      <c r="E5" s="28">
        <v>0.01</v>
      </c>
      <c r="F5" s="67">
        <v>6000000</v>
      </c>
      <c r="G5" s="66">
        <f t="shared" si="0"/>
        <v>60000</v>
      </c>
      <c r="V5" s="97" t="s">
        <v>387</v>
      </c>
      <c r="W5">
        <v>12000000</v>
      </c>
    </row>
    <row r="6" spans="1:26" x14ac:dyDescent="0.4">
      <c r="A6" t="s">
        <v>468</v>
      </c>
      <c r="B6" t="s">
        <v>381</v>
      </c>
      <c r="C6" s="27">
        <v>413</v>
      </c>
      <c r="D6">
        <v>10000</v>
      </c>
      <c r="E6" s="28">
        <v>0.01</v>
      </c>
      <c r="F6" s="67">
        <f>C6*D6</f>
        <v>4130000</v>
      </c>
      <c r="G6" s="66">
        <f t="shared" si="0"/>
        <v>41300</v>
      </c>
      <c r="V6" s="98" t="s">
        <v>366</v>
      </c>
      <c r="W6">
        <v>6000000</v>
      </c>
      <c r="X6">
        <v>6000000</v>
      </c>
    </row>
    <row r="7" spans="1:26" x14ac:dyDescent="0.4">
      <c r="B7" t="s">
        <v>362</v>
      </c>
      <c r="C7" s="27">
        <v>3</v>
      </c>
      <c r="D7">
        <v>150000</v>
      </c>
      <c r="E7" s="28">
        <v>0.1</v>
      </c>
      <c r="F7" s="67">
        <f>C7*D7</f>
        <v>450000</v>
      </c>
      <c r="G7" s="66">
        <f t="shared" si="0"/>
        <v>45000</v>
      </c>
      <c r="L7">
        <f>52/9</f>
        <v>5.7777777777777777</v>
      </c>
      <c r="V7" s="97" t="s">
        <v>381</v>
      </c>
      <c r="W7">
        <v>4130000</v>
      </c>
    </row>
    <row r="8" spans="1:26" x14ac:dyDescent="0.4">
      <c r="F8" s="67">
        <f>SUM(F2:F7)</f>
        <v>69355000</v>
      </c>
      <c r="G8" s="66">
        <f>SUM(G2:G7)</f>
        <v>734050</v>
      </c>
      <c r="V8" s="98" t="s">
        <v>362</v>
      </c>
      <c r="W8">
        <v>450000</v>
      </c>
      <c r="X8">
        <v>300000</v>
      </c>
    </row>
    <row r="10" spans="1:26" x14ac:dyDescent="0.4">
      <c r="Y10" t="s">
        <v>23</v>
      </c>
      <c r="Z10" t="s">
        <v>567</v>
      </c>
    </row>
    <row r="11" spans="1:26" x14ac:dyDescent="0.4">
      <c r="X11" s="97" t="s">
        <v>14</v>
      </c>
      <c r="Y11" s="90" t="s">
        <v>648</v>
      </c>
      <c r="Z11" s="90" t="s">
        <v>648</v>
      </c>
    </row>
    <row r="12" spans="1:26" x14ac:dyDescent="0.4">
      <c r="X12" s="98" t="s">
        <v>472</v>
      </c>
      <c r="Y12" s="90" t="s">
        <v>648</v>
      </c>
      <c r="Z12" s="90" t="s">
        <v>648</v>
      </c>
    </row>
    <row r="13" spans="1:26" x14ac:dyDescent="0.4">
      <c r="C13" t="s">
        <v>384</v>
      </c>
      <c r="D13" t="s">
        <v>385</v>
      </c>
      <c r="X13" s="97" t="s">
        <v>387</v>
      </c>
      <c r="Y13" s="90" t="s">
        <v>648</v>
      </c>
      <c r="Z13" s="90" t="s">
        <v>634</v>
      </c>
    </row>
    <row r="14" spans="1:26" x14ac:dyDescent="0.4">
      <c r="C14" t="s">
        <v>388</v>
      </c>
      <c r="X14" s="98" t="s">
        <v>366</v>
      </c>
      <c r="Y14" s="90" t="s">
        <v>648</v>
      </c>
      <c r="Z14" s="90" t="s">
        <v>648</v>
      </c>
    </row>
    <row r="15" spans="1:26" x14ac:dyDescent="0.4">
      <c r="C15" s="27" t="s">
        <v>84</v>
      </c>
      <c r="X15" s="97" t="s">
        <v>381</v>
      </c>
      <c r="Y15" s="90" t="s">
        <v>648</v>
      </c>
      <c r="Z15" s="90" t="s">
        <v>634</v>
      </c>
    </row>
    <row r="16" spans="1:26" x14ac:dyDescent="0.4">
      <c r="C16" s="27" t="s">
        <v>81</v>
      </c>
      <c r="G16" t="str">
        <f>_xlfn.CONCAT(Table3[[#Headers],[Capital Cost]],F8)</f>
        <v>Capital Cost69355000</v>
      </c>
      <c r="X16" s="98" t="s">
        <v>362</v>
      </c>
      <c r="Y16" s="90" t="s">
        <v>648</v>
      </c>
      <c r="Z16" s="90" t="s">
        <v>648</v>
      </c>
    </row>
    <row r="17" spans="1:24" x14ac:dyDescent="0.4">
      <c r="C17" s="27" t="s">
        <v>82</v>
      </c>
    </row>
    <row r="18" spans="1:24" x14ac:dyDescent="0.4">
      <c r="C18" s="27" t="s">
        <v>389</v>
      </c>
    </row>
    <row r="19" spans="1:24" x14ac:dyDescent="0.4">
      <c r="V19" s="97" t="s">
        <v>631</v>
      </c>
      <c r="W19">
        <f>SUM(W20:W25)</f>
        <v>69.355000000000004</v>
      </c>
      <c r="X19">
        <f>SUM(X20:X25)</f>
        <v>53.074999999999996</v>
      </c>
    </row>
    <row r="20" spans="1:24" x14ac:dyDescent="0.4">
      <c r="V20" s="97" t="s">
        <v>14</v>
      </c>
      <c r="W20">
        <f t="shared" ref="W20:X25" si="1">W3/1000000</f>
        <v>32.774999999999999</v>
      </c>
      <c r="X20">
        <f t="shared" si="1"/>
        <v>32.774999999999999</v>
      </c>
    </row>
    <row r="21" spans="1:24" x14ac:dyDescent="0.4">
      <c r="V21" s="98" t="s">
        <v>472</v>
      </c>
      <c r="W21">
        <f t="shared" si="1"/>
        <v>14</v>
      </c>
      <c r="X21">
        <f t="shared" si="1"/>
        <v>14</v>
      </c>
    </row>
    <row r="22" spans="1:24" x14ac:dyDescent="0.4">
      <c r="V22" s="97" t="s">
        <v>387</v>
      </c>
      <c r="W22">
        <f t="shared" si="1"/>
        <v>12</v>
      </c>
      <c r="X22">
        <f t="shared" si="1"/>
        <v>0</v>
      </c>
    </row>
    <row r="23" spans="1:24" x14ac:dyDescent="0.4">
      <c r="A23" t="s">
        <v>567</v>
      </c>
      <c r="V23" s="98" t="s">
        <v>366</v>
      </c>
      <c r="W23">
        <f t="shared" si="1"/>
        <v>6</v>
      </c>
      <c r="X23">
        <f t="shared" si="1"/>
        <v>6</v>
      </c>
    </row>
    <row r="24" spans="1:24" x14ac:dyDescent="0.4">
      <c r="A24" t="s">
        <v>469</v>
      </c>
      <c r="B24" t="s">
        <v>470</v>
      </c>
      <c r="C24" t="s">
        <v>382</v>
      </c>
      <c r="D24" t="s">
        <v>383</v>
      </c>
      <c r="E24" t="s">
        <v>448</v>
      </c>
      <c r="F24" t="s">
        <v>83</v>
      </c>
      <c r="G24" t="s">
        <v>471</v>
      </c>
      <c r="H24" t="s">
        <v>571</v>
      </c>
      <c r="I24" t="str">
        <f>_xlfn.CONCAT("Total Cost: ",TEXT(F31,"_-£* #,##0.0,,")," Million")</f>
        <v>Total Cost:  £53.1 Million</v>
      </c>
      <c r="V24" s="97" t="s">
        <v>381</v>
      </c>
      <c r="W24">
        <f t="shared" si="1"/>
        <v>4.13</v>
      </c>
      <c r="X24">
        <f t="shared" si="1"/>
        <v>0</v>
      </c>
    </row>
    <row r="25" spans="1:24" x14ac:dyDescent="0.4">
      <c r="A25" t="s">
        <v>468</v>
      </c>
      <c r="B25" t="s">
        <v>14</v>
      </c>
      <c r="C25" s="27">
        <v>1311</v>
      </c>
      <c r="D25">
        <v>25000</v>
      </c>
      <c r="E25" s="28">
        <v>0.01</v>
      </c>
      <c r="F25" s="67">
        <f>C25*D25</f>
        <v>32775000</v>
      </c>
      <c r="G25" s="66">
        <f t="shared" ref="G25:G26" si="2">E25*F25</f>
        <v>327750</v>
      </c>
      <c r="H25" t="s">
        <v>572</v>
      </c>
      <c r="V25" s="98" t="s">
        <v>362</v>
      </c>
      <c r="W25">
        <f t="shared" si="1"/>
        <v>0.45</v>
      </c>
      <c r="X25">
        <f t="shared" si="1"/>
        <v>0.3</v>
      </c>
    </row>
    <row r="26" spans="1:24" x14ac:dyDescent="0.4">
      <c r="A26" t="s">
        <v>468</v>
      </c>
      <c r="B26" t="s">
        <v>472</v>
      </c>
      <c r="C26" s="27" t="s">
        <v>386</v>
      </c>
      <c r="D26">
        <v>1400000</v>
      </c>
      <c r="E26" s="28">
        <v>0.01</v>
      </c>
      <c r="F26" s="67">
        <f>D26*10</f>
        <v>14000000</v>
      </c>
      <c r="G26" s="66">
        <f t="shared" si="2"/>
        <v>140000</v>
      </c>
      <c r="J26">
        <f>40.765</f>
        <v>40.765000000000001</v>
      </c>
      <c r="K26">
        <f>J26/29</f>
        <v>1.4056896551724138</v>
      </c>
      <c r="L26">
        <v>481501</v>
      </c>
    </row>
    <row r="27" spans="1:24" x14ac:dyDescent="0.4">
      <c r="B27" t="s">
        <v>528</v>
      </c>
      <c r="C27" s="27">
        <v>3</v>
      </c>
      <c r="D27">
        <f>F27/3</f>
        <v>2000000</v>
      </c>
      <c r="E27" s="28">
        <v>0.01</v>
      </c>
      <c r="F27" s="67">
        <v>6000000</v>
      </c>
      <c r="G27" s="66">
        <f>E27*F27</f>
        <v>60000</v>
      </c>
      <c r="J27">
        <v>12</v>
      </c>
    </row>
    <row r="28" spans="1:24" x14ac:dyDescent="0.4">
      <c r="B28" t="s">
        <v>362</v>
      </c>
      <c r="C28" s="27">
        <v>2</v>
      </c>
      <c r="D28">
        <v>150000</v>
      </c>
      <c r="E28" s="28">
        <v>0.1</v>
      </c>
      <c r="F28" s="67">
        <f>C28*D28</f>
        <v>300000</v>
      </c>
      <c r="G28" s="66">
        <f>E28*F28</f>
        <v>30000</v>
      </c>
    </row>
    <row r="29" spans="1:24" x14ac:dyDescent="0.4">
      <c r="C29" s="27"/>
      <c r="E29" s="28"/>
      <c r="F29" s="67"/>
      <c r="G29" s="66"/>
    </row>
    <row r="30" spans="1:24" x14ac:dyDescent="0.4">
      <c r="C30" s="27"/>
      <c r="E30" s="28"/>
      <c r="F30" s="67"/>
      <c r="G30" s="66"/>
      <c r="L30">
        <f>52/9</f>
        <v>5.7777777777777777</v>
      </c>
    </row>
    <row r="31" spans="1:24" x14ac:dyDescent="0.4">
      <c r="F31" s="67">
        <f>SUM(F25:F28)</f>
        <v>53075000</v>
      </c>
      <c r="G31" s="66">
        <f>SUM(G25:G28)</f>
        <v>557750</v>
      </c>
    </row>
    <row r="36" spans="1:7" x14ac:dyDescent="0.4">
      <c r="C36" t="s">
        <v>384</v>
      </c>
      <c r="D36" t="s">
        <v>385</v>
      </c>
    </row>
    <row r="37" spans="1:7" x14ac:dyDescent="0.4">
      <c r="C37" t="s">
        <v>388</v>
      </c>
    </row>
    <row r="38" spans="1:7" x14ac:dyDescent="0.4">
      <c r="C38" s="27" t="s">
        <v>84</v>
      </c>
    </row>
    <row r="39" spans="1:7" x14ac:dyDescent="0.4">
      <c r="C39" s="27" t="s">
        <v>81</v>
      </c>
      <c r="G39" t="str">
        <f>_xlfn.CONCAT(Table35[[#Headers],[Capital Cost]],F31)</f>
        <v>Capital Cost53075000</v>
      </c>
    </row>
    <row r="40" spans="1:7" x14ac:dyDescent="0.4">
      <c r="C40" s="27" t="s">
        <v>82</v>
      </c>
    </row>
    <row r="41" spans="1:7" x14ac:dyDescent="0.4">
      <c r="C41" s="27" t="s">
        <v>389</v>
      </c>
    </row>
    <row r="48" spans="1:7" x14ac:dyDescent="0.4">
      <c r="A48" t="s">
        <v>580</v>
      </c>
    </row>
    <row r="49" spans="1:12" x14ac:dyDescent="0.4">
      <c r="A49" t="s">
        <v>469</v>
      </c>
      <c r="B49" t="s">
        <v>470</v>
      </c>
      <c r="C49" t="s">
        <v>382</v>
      </c>
      <c r="D49" t="s">
        <v>383</v>
      </c>
      <c r="E49" t="s">
        <v>448</v>
      </c>
      <c r="F49" t="s">
        <v>83</v>
      </c>
      <c r="G49" t="s">
        <v>471</v>
      </c>
      <c r="H49" t="s">
        <v>571</v>
      </c>
      <c r="I49" t="str">
        <f>_xlfn.CONCAT("Total Cost: ",TEXT(F57,"_-£* #,##0.0,,")," Million")</f>
        <v>Total Cost:  £38.3 Million</v>
      </c>
    </row>
    <row r="50" spans="1:12" x14ac:dyDescent="0.4">
      <c r="B50" t="s">
        <v>14</v>
      </c>
      <c r="C50" s="27">
        <v>1311</v>
      </c>
      <c r="D50">
        <v>15000</v>
      </c>
      <c r="E50" s="28">
        <v>0.01</v>
      </c>
      <c r="F50" s="67">
        <f>C50*D50</f>
        <v>19665000</v>
      </c>
      <c r="G50" s="66">
        <f t="shared" ref="G50:G56" si="3">E50*F50</f>
        <v>196650</v>
      </c>
    </row>
    <row r="51" spans="1:12" x14ac:dyDescent="0.4">
      <c r="B51" t="s">
        <v>472</v>
      </c>
      <c r="C51" s="27">
        <v>10000</v>
      </c>
      <c r="D51">
        <v>500</v>
      </c>
      <c r="E51" s="28">
        <v>0.01</v>
      </c>
      <c r="F51" s="67">
        <f>D51*Table37[[#This Row],[n]]</f>
        <v>5000000</v>
      </c>
      <c r="G51" s="66">
        <f t="shared" si="3"/>
        <v>50000</v>
      </c>
      <c r="J51">
        <f>40.765</f>
        <v>40.765000000000001</v>
      </c>
      <c r="K51">
        <f>J51/29</f>
        <v>1.4056896551724138</v>
      </c>
      <c r="L51">
        <v>481501</v>
      </c>
    </row>
    <row r="52" spans="1:12" x14ac:dyDescent="0.4">
      <c r="B52" t="s">
        <v>387</v>
      </c>
      <c r="C52" s="27">
        <v>15000</v>
      </c>
      <c r="D52">
        <v>400</v>
      </c>
      <c r="E52" s="28">
        <v>0.01</v>
      </c>
      <c r="F52" s="67">
        <f>Table37[[#This Row],[n]]*Table37[[#This Row],[Cost per]]</f>
        <v>6000000</v>
      </c>
      <c r="G52" s="66">
        <f t="shared" si="3"/>
        <v>60000</v>
      </c>
      <c r="J52">
        <v>12</v>
      </c>
    </row>
    <row r="53" spans="1:12" x14ac:dyDescent="0.4">
      <c r="B53" t="s">
        <v>366</v>
      </c>
      <c r="C53" s="27">
        <v>1</v>
      </c>
      <c r="D53">
        <v>3000000</v>
      </c>
      <c r="E53" s="28">
        <v>0.01</v>
      </c>
      <c r="F53" s="67">
        <f>Table37[[#This Row],[n]]*Table37[[#This Row],[Cost per]]</f>
        <v>3000000</v>
      </c>
      <c r="G53" s="66">
        <f t="shared" si="3"/>
        <v>30000</v>
      </c>
    </row>
    <row r="54" spans="1:12" x14ac:dyDescent="0.4">
      <c r="A54" t="s">
        <v>468</v>
      </c>
      <c r="B54" t="s">
        <v>381</v>
      </c>
      <c r="C54" s="27">
        <v>413</v>
      </c>
      <c r="D54">
        <v>10000</v>
      </c>
      <c r="E54" s="28">
        <v>0.01</v>
      </c>
      <c r="F54" s="67">
        <f>C54*D54</f>
        <v>4130000</v>
      </c>
      <c r="G54" s="66">
        <f t="shared" si="3"/>
        <v>41300</v>
      </c>
    </row>
    <row r="55" spans="1:12" x14ac:dyDescent="0.4">
      <c r="B55" t="s">
        <v>581</v>
      </c>
      <c r="C55" s="27">
        <v>2</v>
      </c>
      <c r="D55">
        <v>200000</v>
      </c>
      <c r="E55" s="28"/>
      <c r="F55" s="67">
        <f>C55*D55</f>
        <v>400000</v>
      </c>
      <c r="G55" s="66">
        <f>E55*F55</f>
        <v>0</v>
      </c>
    </row>
    <row r="56" spans="1:12" x14ac:dyDescent="0.4">
      <c r="B56" t="s">
        <v>362</v>
      </c>
      <c r="C56" s="27">
        <v>3</v>
      </c>
      <c r="D56">
        <v>20000</v>
      </c>
      <c r="E56" s="28">
        <v>0.01</v>
      </c>
      <c r="F56" s="67">
        <f>C56*D56</f>
        <v>60000</v>
      </c>
      <c r="G56" s="66">
        <f t="shared" si="3"/>
        <v>600</v>
      </c>
      <c r="L56">
        <f>52/9</f>
        <v>5.7777777777777777</v>
      </c>
    </row>
    <row r="57" spans="1:12" x14ac:dyDescent="0.4">
      <c r="F57" s="67">
        <f>SUM(F50:F56)</f>
        <v>38255000</v>
      </c>
      <c r="G57" s="66">
        <f>SUM(G50:G56)</f>
        <v>378550</v>
      </c>
    </row>
    <row r="59" spans="1:12" x14ac:dyDescent="0.4">
      <c r="B59" t="s">
        <v>606</v>
      </c>
      <c r="C59" t="s">
        <v>607</v>
      </c>
      <c r="D59">
        <v>8285125</v>
      </c>
      <c r="E59">
        <f>D59/1311</f>
        <v>6319.6987032799389</v>
      </c>
      <c r="F59" t="s">
        <v>611</v>
      </c>
    </row>
    <row r="60" spans="1:12" x14ac:dyDescent="0.4">
      <c r="C60" t="s">
        <v>491</v>
      </c>
      <c r="D60">
        <v>24041678</v>
      </c>
      <c r="E60">
        <f t="shared" ref="E60:E61" si="4">D60/1311</f>
        <v>18338.42715484363</v>
      </c>
    </row>
    <row r="61" spans="1:12" x14ac:dyDescent="0.4">
      <c r="C61" t="s">
        <v>608</v>
      </c>
      <c r="D61">
        <f>D59+D60</f>
        <v>32326803</v>
      </c>
      <c r="E61">
        <f t="shared" si="4"/>
        <v>24658.125858123571</v>
      </c>
      <c r="L61" t="s">
        <v>612</v>
      </c>
    </row>
    <row r="62" spans="1:12" x14ac:dyDescent="0.4">
      <c r="C62" t="s">
        <v>384</v>
      </c>
      <c r="D62" t="s">
        <v>385</v>
      </c>
    </row>
    <row r="63" spans="1:12" x14ac:dyDescent="0.4">
      <c r="C63" t="s">
        <v>388</v>
      </c>
    </row>
    <row r="64" spans="1:12" x14ac:dyDescent="0.4">
      <c r="C64" s="27" t="s">
        <v>84</v>
      </c>
    </row>
    <row r="65" spans="1:13" x14ac:dyDescent="0.4">
      <c r="C65" s="27" t="s">
        <v>81</v>
      </c>
      <c r="G65" t="str">
        <f>_xlfn.CONCAT(Table37[[#Headers],[Capital Cost]],F57)</f>
        <v>Capital Cost38255000</v>
      </c>
    </row>
    <row r="66" spans="1:13" x14ac:dyDescent="0.4">
      <c r="C66" s="27" t="s">
        <v>82</v>
      </c>
    </row>
    <row r="67" spans="1:13" x14ac:dyDescent="0.4">
      <c r="C67" s="27" t="s">
        <v>389</v>
      </c>
    </row>
    <row r="68" spans="1:13" x14ac:dyDescent="0.4">
      <c r="C68" s="27" t="s">
        <v>636</v>
      </c>
    </row>
    <row r="69" spans="1:13" x14ac:dyDescent="0.4">
      <c r="C69" s="27" t="s">
        <v>635</v>
      </c>
      <c r="D69" t="s">
        <v>638</v>
      </c>
      <c r="E69" t="s">
        <v>639</v>
      </c>
      <c r="F69" t="s">
        <v>641</v>
      </c>
      <c r="H69" t="s">
        <v>643</v>
      </c>
      <c r="I69" t="s">
        <v>637</v>
      </c>
      <c r="K69" t="s">
        <v>644</v>
      </c>
    </row>
    <row r="70" spans="1:13" x14ac:dyDescent="0.4">
      <c r="A70" t="s">
        <v>633</v>
      </c>
      <c r="C70">
        <f>G8-G2</f>
        <v>406300</v>
      </c>
      <c r="D70">
        <v>8948431.4285714291</v>
      </c>
      <c r="E70" t="s">
        <v>640</v>
      </c>
      <c r="F70">
        <v>1175000.118</v>
      </c>
      <c r="G70" t="s">
        <v>642</v>
      </c>
      <c r="I70">
        <v>0.34</v>
      </c>
    </row>
    <row r="71" spans="1:13" x14ac:dyDescent="0.4">
      <c r="A71" t="s">
        <v>634</v>
      </c>
    </row>
    <row r="72" spans="1:13" x14ac:dyDescent="0.4">
      <c r="A72">
        <v>400</v>
      </c>
      <c r="B72">
        <f t="shared" ref="B72:B81" si="5">I72</f>
        <v>0.13894943015416222</v>
      </c>
      <c r="C72">
        <f>$C$70+250*A72</f>
        <v>506300</v>
      </c>
      <c r="D72">
        <f t="shared" ref="D72:D76" si="6">$D$70*A72/$A$74</f>
        <v>2730261.3054375071</v>
      </c>
      <c r="E72">
        <f>D72*3.5</f>
        <v>9555914.5690312758</v>
      </c>
      <c r="F72">
        <f>$F$70+D72</f>
        <v>3905261.4234375069</v>
      </c>
      <c r="G72">
        <f>E72/F72</f>
        <v>2.4469333888075346</v>
      </c>
      <c r="H72">
        <f>(F72*$I$70+C72)/E72</f>
        <v>0.19193232324540149</v>
      </c>
      <c r="I72">
        <f t="shared" ref="I72:I81" si="7">$I$70/G72</f>
        <v>0.13894943015416222</v>
      </c>
      <c r="J72">
        <v>0.127</v>
      </c>
      <c r="K72">
        <v>0.10299999999999999</v>
      </c>
      <c r="L72">
        <v>1311</v>
      </c>
      <c r="M72">
        <v>0.25</v>
      </c>
    </row>
    <row r="73" spans="1:13" x14ac:dyDescent="0.4">
      <c r="A73">
        <v>800</v>
      </c>
      <c r="B73">
        <f t="shared" si="5"/>
        <v>0.11804614364850968</v>
      </c>
      <c r="C73">
        <f t="shared" ref="C73:C76" si="8">$C$70+250*A73</f>
        <v>606300</v>
      </c>
      <c r="D73">
        <f t="shared" si="6"/>
        <v>5460522.6108750142</v>
      </c>
      <c r="E73">
        <f t="shared" ref="E73:E81" si="9">D73*3.5</f>
        <v>19111829.138062552</v>
      </c>
      <c r="F73">
        <f>$F$70+D73</f>
        <v>6635522.728875014</v>
      </c>
      <c r="G73">
        <f t="shared" ref="G73:G81" si="10">E73/F73</f>
        <v>2.8802296245472689</v>
      </c>
      <c r="H73">
        <f t="shared" ref="H73:H81" si="11">(F73*$I$70+C73)/E73</f>
        <v>0.14976995174767854</v>
      </c>
      <c r="I73">
        <f t="shared" si="7"/>
        <v>0.11804614364850968</v>
      </c>
      <c r="J73">
        <v>0.127</v>
      </c>
      <c r="K73">
        <v>0.10299999999999999</v>
      </c>
      <c r="L73">
        <v>1311</v>
      </c>
      <c r="M73">
        <v>0</v>
      </c>
    </row>
    <row r="74" spans="1:13" x14ac:dyDescent="0.4">
      <c r="A74">
        <v>1311</v>
      </c>
      <c r="B74">
        <f t="shared" si="5"/>
        <v>0.10989848582670311</v>
      </c>
      <c r="C74">
        <f t="shared" si="8"/>
        <v>734050</v>
      </c>
      <c r="D74">
        <f>$D$70*A74/$A$74</f>
        <v>8948431.4285714291</v>
      </c>
      <c r="E74">
        <f t="shared" si="9"/>
        <v>31319510</v>
      </c>
      <c r="F74">
        <f>$F$70+D74</f>
        <v>10123431.54657143</v>
      </c>
      <c r="G74">
        <f t="shared" si="10"/>
        <v>3.0937641901285131</v>
      </c>
      <c r="H74">
        <f t="shared" si="11"/>
        <v>0.13333595339883306</v>
      </c>
      <c r="I74">
        <f t="shared" si="7"/>
        <v>0.10989848582670311</v>
      </c>
      <c r="J74">
        <v>0.127</v>
      </c>
      <c r="K74">
        <v>0.10299999999999999</v>
      </c>
    </row>
    <row r="75" spans="1:13" x14ac:dyDescent="0.4">
      <c r="A75">
        <v>1700</v>
      </c>
      <c r="B75">
        <f t="shared" si="5"/>
        <v>0.10697969785139955</v>
      </c>
      <c r="C75">
        <f t="shared" si="8"/>
        <v>831300</v>
      </c>
      <c r="D75">
        <f t="shared" si="6"/>
        <v>11603610.548109405</v>
      </c>
      <c r="E75">
        <f t="shared" si="9"/>
        <v>40612636.918382913</v>
      </c>
      <c r="F75">
        <f>$F$70+D75</f>
        <v>12778610.666109405</v>
      </c>
      <c r="G75">
        <f t="shared" si="10"/>
        <v>3.1781731190929143</v>
      </c>
      <c r="H75">
        <f t="shared" si="11"/>
        <v>0.12744869624888402</v>
      </c>
      <c r="I75">
        <f t="shared" si="7"/>
        <v>0.10697969785139955</v>
      </c>
      <c r="J75">
        <v>0.127</v>
      </c>
      <c r="K75">
        <v>0.10299999999999999</v>
      </c>
    </row>
    <row r="76" spans="1:13" x14ac:dyDescent="0.4">
      <c r="A76">
        <v>2600</v>
      </c>
      <c r="B76">
        <f t="shared" si="5"/>
        <v>0.10357463760613488</v>
      </c>
      <c r="C76">
        <f t="shared" si="8"/>
        <v>1056300</v>
      </c>
      <c r="D76">
        <f t="shared" si="6"/>
        <v>17746698.485343795</v>
      </c>
      <c r="E76">
        <f t="shared" si="9"/>
        <v>62113444.698703282</v>
      </c>
      <c r="F76">
        <f>$F$70+D76</f>
        <v>18921698.603343796</v>
      </c>
      <c r="G76">
        <f t="shared" si="10"/>
        <v>3.2826569115590258</v>
      </c>
      <c r="H76">
        <f t="shared" si="11"/>
        <v>0.12058061763387033</v>
      </c>
      <c r="I76">
        <f t="shared" si="7"/>
        <v>0.10357463760613488</v>
      </c>
      <c r="J76">
        <v>0.127</v>
      </c>
      <c r="K76">
        <v>0.10299999999999999</v>
      </c>
    </row>
    <row r="77" spans="1:13" x14ac:dyDescent="0.4">
      <c r="A77">
        <f>A76+400</f>
        <v>3000</v>
      </c>
      <c r="B77">
        <f t="shared" si="5"/>
        <v>0.10271706687769783</v>
      </c>
      <c r="C77">
        <f t="shared" ref="C77:C81" si="12">$C$70+250*A77</f>
        <v>1156300</v>
      </c>
      <c r="D77">
        <f t="shared" ref="D77:D81" si="13">$D$70*A77/$A$74</f>
        <v>20476959.790781301</v>
      </c>
      <c r="E77">
        <f t="shared" si="9"/>
        <v>71669359.267734557</v>
      </c>
      <c r="F77">
        <f t="shared" ref="F77:F81" si="14">$F$70+D77</f>
        <v>21651959.908781301</v>
      </c>
      <c r="G77">
        <f t="shared" si="10"/>
        <v>3.3100633646872724</v>
      </c>
      <c r="H77">
        <f t="shared" si="11"/>
        <v>0.11885087931601501</v>
      </c>
      <c r="I77">
        <f t="shared" si="7"/>
        <v>0.10271706687769783</v>
      </c>
      <c r="J77">
        <v>0.127</v>
      </c>
      <c r="K77">
        <v>0.10299999999999999</v>
      </c>
    </row>
    <row r="78" spans="1:13" x14ac:dyDescent="0.4">
      <c r="A78">
        <f t="shared" ref="A78:A81" si="15">A77+400</f>
        <v>3400</v>
      </c>
      <c r="B78">
        <f t="shared" si="5"/>
        <v>0.10206127749712836</v>
      </c>
      <c r="C78">
        <f t="shared" si="12"/>
        <v>1256300</v>
      </c>
      <c r="D78">
        <f t="shared" si="13"/>
        <v>23207221.096218809</v>
      </c>
      <c r="E78">
        <f t="shared" si="9"/>
        <v>81225273.836765826</v>
      </c>
      <c r="F78">
        <f t="shared" si="14"/>
        <v>24382221.21421881</v>
      </c>
      <c r="G78">
        <f t="shared" si="10"/>
        <v>3.3313320030661622</v>
      </c>
      <c r="H78">
        <f t="shared" si="11"/>
        <v>0.11752813824941981</v>
      </c>
      <c r="I78">
        <f t="shared" si="7"/>
        <v>0.10206127749712836</v>
      </c>
      <c r="J78">
        <v>0.127</v>
      </c>
      <c r="K78">
        <v>0.10299999999999999</v>
      </c>
    </row>
    <row r="79" spans="1:13" x14ac:dyDescent="0.4">
      <c r="A79">
        <f t="shared" si="15"/>
        <v>3800</v>
      </c>
      <c r="B79">
        <f t="shared" si="5"/>
        <v>0.10154354903878401</v>
      </c>
      <c r="C79">
        <f t="shared" si="12"/>
        <v>1356300</v>
      </c>
      <c r="D79">
        <f t="shared" si="13"/>
        <v>25937482.401656315</v>
      </c>
      <c r="E79">
        <f t="shared" si="9"/>
        <v>90781188.405797094</v>
      </c>
      <c r="F79">
        <f t="shared" si="14"/>
        <v>27112482.519656315</v>
      </c>
      <c r="G79">
        <f t="shared" si="10"/>
        <v>3.3483170838369936</v>
      </c>
      <c r="H79">
        <f t="shared" si="11"/>
        <v>0.11648386898631831</v>
      </c>
      <c r="I79">
        <f t="shared" si="7"/>
        <v>0.10154354903878401</v>
      </c>
      <c r="J79">
        <v>0.127</v>
      </c>
      <c r="K79">
        <v>0.10299999999999999</v>
      </c>
    </row>
    <row r="80" spans="1:13" x14ac:dyDescent="0.4">
      <c r="A80">
        <f t="shared" si="15"/>
        <v>4200</v>
      </c>
      <c r="B80">
        <f t="shared" si="5"/>
        <v>0.10112443552488622</v>
      </c>
      <c r="C80">
        <f t="shared" si="12"/>
        <v>1456300</v>
      </c>
      <c r="D80">
        <f t="shared" si="13"/>
        <v>28667743.70709382</v>
      </c>
      <c r="E80">
        <f t="shared" si="9"/>
        <v>100337102.97482836</v>
      </c>
      <c r="F80">
        <f t="shared" si="14"/>
        <v>29842743.825093821</v>
      </c>
      <c r="G80">
        <f t="shared" si="10"/>
        <v>3.3621942929543249</v>
      </c>
      <c r="H80">
        <f t="shared" si="11"/>
        <v>0.11563850815428377</v>
      </c>
      <c r="I80">
        <f t="shared" si="7"/>
        <v>0.10112443552488622</v>
      </c>
      <c r="J80">
        <v>0.127</v>
      </c>
      <c r="K80">
        <v>0.10299999999999999</v>
      </c>
    </row>
    <row r="81" spans="1:11" x14ac:dyDescent="0.4">
      <c r="A81">
        <f t="shared" si="15"/>
        <v>4600</v>
      </c>
      <c r="B81">
        <f t="shared" si="5"/>
        <v>0.10077821131775325</v>
      </c>
      <c r="C81">
        <f t="shared" si="12"/>
        <v>1556300</v>
      </c>
      <c r="D81">
        <f t="shared" si="13"/>
        <v>31398005.012531329</v>
      </c>
      <c r="E81">
        <f t="shared" si="9"/>
        <v>109893017.54385965</v>
      </c>
      <c r="F81">
        <f t="shared" si="14"/>
        <v>32573005.13053133</v>
      </c>
      <c r="G81">
        <f t="shared" si="10"/>
        <v>3.373745133538653</v>
      </c>
      <c r="H81">
        <f t="shared" si="11"/>
        <v>0.11494016659738567</v>
      </c>
      <c r="I81">
        <f t="shared" si="7"/>
        <v>0.10077821131775325</v>
      </c>
      <c r="J81">
        <v>0.127</v>
      </c>
      <c r="K81">
        <v>0.10299999999999999</v>
      </c>
    </row>
    <row r="86" spans="1:11" x14ac:dyDescent="0.4">
      <c r="A86" t="s">
        <v>645</v>
      </c>
    </row>
    <row r="87" spans="1:11" x14ac:dyDescent="0.4">
      <c r="A87" t="s">
        <v>469</v>
      </c>
      <c r="B87" t="s">
        <v>470</v>
      </c>
      <c r="C87" t="s">
        <v>382</v>
      </c>
      <c r="D87" t="s">
        <v>383</v>
      </c>
      <c r="E87" t="s">
        <v>448</v>
      </c>
      <c r="F87" t="s">
        <v>83</v>
      </c>
      <c r="G87" t="s">
        <v>471</v>
      </c>
      <c r="H87" t="s">
        <v>571</v>
      </c>
    </row>
    <row r="88" spans="1:11" x14ac:dyDescent="0.4">
      <c r="B88" t="s">
        <v>646</v>
      </c>
      <c r="C88" s="27">
        <v>34</v>
      </c>
      <c r="D88">
        <v>30000</v>
      </c>
      <c r="E88" s="28">
        <v>0.01</v>
      </c>
      <c r="F88" s="67">
        <f>Table310[[#This Row],[n]]*Table310[[#This Row],[Cost per]]</f>
        <v>1020000</v>
      </c>
      <c r="G88" s="66">
        <f t="shared" ref="G88" si="16">E88*F88</f>
        <v>10200</v>
      </c>
    </row>
    <row r="89" spans="1:11" x14ac:dyDescent="0.4">
      <c r="A89" t="s">
        <v>468</v>
      </c>
      <c r="B89" t="s">
        <v>14</v>
      </c>
      <c r="C89" s="27">
        <v>180</v>
      </c>
      <c r="D89">
        <v>100000</v>
      </c>
      <c r="E89" s="28">
        <v>0.01</v>
      </c>
      <c r="F89" s="67">
        <f>Table310[[#This Row],[n]]*Table310[[#This Row],[Cost per]]</f>
        <v>18000000</v>
      </c>
      <c r="G89" s="66">
        <f t="shared" ref="G89:G94" si="17">E89*F89</f>
        <v>180000</v>
      </c>
      <c r="H89" t="s">
        <v>647</v>
      </c>
    </row>
    <row r="90" spans="1:11" x14ac:dyDescent="0.4">
      <c r="A90" t="s">
        <v>468</v>
      </c>
      <c r="B90" t="s">
        <v>472</v>
      </c>
      <c r="C90" s="27" t="s">
        <v>386</v>
      </c>
      <c r="D90">
        <v>1400000</v>
      </c>
      <c r="E90" s="28">
        <v>0.01</v>
      </c>
      <c r="F90" s="67">
        <f>D90*10</f>
        <v>14000000</v>
      </c>
      <c r="G90" s="66">
        <f t="shared" si="17"/>
        <v>140000</v>
      </c>
    </row>
    <row r="91" spans="1:11" x14ac:dyDescent="0.4">
      <c r="A91" t="s">
        <v>468</v>
      </c>
      <c r="B91" t="s">
        <v>387</v>
      </c>
      <c r="C91" s="27" t="s">
        <v>390</v>
      </c>
      <c r="D91">
        <f>F91/30000</f>
        <v>400</v>
      </c>
      <c r="E91" s="28">
        <v>0.01</v>
      </c>
      <c r="F91" s="67">
        <v>12000000</v>
      </c>
      <c r="G91" s="66">
        <f t="shared" si="17"/>
        <v>120000</v>
      </c>
    </row>
    <row r="92" spans="1:11" x14ac:dyDescent="0.4">
      <c r="B92" t="s">
        <v>366</v>
      </c>
      <c r="C92" s="27">
        <v>3</v>
      </c>
      <c r="D92">
        <f>F92/3</f>
        <v>2000000</v>
      </c>
      <c r="E92" s="28">
        <v>0.01</v>
      </c>
      <c r="F92" s="67">
        <v>6000000</v>
      </c>
      <c r="G92" s="66">
        <f t="shared" si="17"/>
        <v>60000</v>
      </c>
    </row>
    <row r="93" spans="1:11" x14ac:dyDescent="0.4">
      <c r="A93" t="s">
        <v>468</v>
      </c>
      <c r="B93" t="s">
        <v>381</v>
      </c>
      <c r="C93" s="27">
        <v>413</v>
      </c>
      <c r="D93">
        <v>10000</v>
      </c>
      <c r="E93" s="28">
        <v>0.01</v>
      </c>
      <c r="F93" s="67">
        <f>C93*D93</f>
        <v>4130000</v>
      </c>
      <c r="G93" s="66">
        <f t="shared" si="17"/>
        <v>41300</v>
      </c>
    </row>
    <row r="94" spans="1:11" x14ac:dyDescent="0.4">
      <c r="B94" t="s">
        <v>362</v>
      </c>
      <c r="C94" s="27">
        <v>3</v>
      </c>
      <c r="D94">
        <v>150000</v>
      </c>
      <c r="E94" s="28">
        <v>0.1</v>
      </c>
      <c r="F94" s="67">
        <f>C94*D94</f>
        <v>450000</v>
      </c>
      <c r="G94" s="66">
        <f t="shared" si="17"/>
        <v>45000</v>
      </c>
    </row>
    <row r="95" spans="1:11" x14ac:dyDescent="0.4">
      <c r="F95" s="67">
        <f>SUM(F88:F94)</f>
        <v>55600000</v>
      </c>
      <c r="G95" s="66">
        <f>SUM(G88:G94)</f>
        <v>596500</v>
      </c>
    </row>
  </sheetData>
  <phoneticPr fontId="5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3BB48-2DB3-4C44-890A-16D7815961C8}">
  <dimension ref="A1:AL9569"/>
  <sheetViews>
    <sheetView zoomScaleNormal="100" workbookViewId="0">
      <selection activeCell="S2" sqref="S2"/>
    </sheetView>
  </sheetViews>
  <sheetFormatPr defaultRowHeight="14.6" x14ac:dyDescent="0.4"/>
  <cols>
    <col min="1" max="1" width="21.3828125" bestFit="1" customWidth="1"/>
    <col min="2" max="2" width="9.84375" bestFit="1" customWidth="1"/>
    <col min="3" max="3" width="9.4609375" customWidth="1"/>
    <col min="4" max="4" width="13.15234375" customWidth="1"/>
    <col min="5" max="5" width="28.4609375" bestFit="1" customWidth="1"/>
    <col min="6" max="6" width="10.07421875" customWidth="1"/>
    <col min="8" max="8" width="18.3046875" customWidth="1"/>
    <col min="21" max="21" width="10.07421875" bestFit="1" customWidth="1"/>
    <col min="24" max="25" width="10.07421875" bestFit="1" customWidth="1"/>
  </cols>
  <sheetData>
    <row r="1" spans="1:38" x14ac:dyDescent="0.4">
      <c r="S1" t="s">
        <v>667</v>
      </c>
      <c r="T1" s="78">
        <v>0.6</v>
      </c>
      <c r="U1" t="s">
        <v>480</v>
      </c>
      <c r="V1" t="s">
        <v>485</v>
      </c>
      <c r="W1" t="s">
        <v>486</v>
      </c>
    </row>
    <row r="2" spans="1:38" x14ac:dyDescent="0.4">
      <c r="K2">
        <f>250/5200</f>
        <v>4.807692307692308E-2</v>
      </c>
      <c r="S2" t="s">
        <v>478</v>
      </c>
      <c r="T2">
        <f>273</f>
        <v>273</v>
      </c>
      <c r="W2">
        <f>16</f>
        <v>16</v>
      </c>
      <c r="X2" s="41">
        <v>1</v>
      </c>
      <c r="Y2" s="41">
        <v>2</v>
      </c>
      <c r="Z2" s="41">
        <v>3</v>
      </c>
      <c r="AA2" s="41">
        <v>4</v>
      </c>
      <c r="AB2" s="41">
        <v>5</v>
      </c>
      <c r="AC2" s="41">
        <v>6</v>
      </c>
      <c r="AD2" s="41">
        <v>7</v>
      </c>
      <c r="AE2" s="41">
        <v>8</v>
      </c>
      <c r="AF2" s="41">
        <v>9</v>
      </c>
      <c r="AG2" s="41">
        <v>10</v>
      </c>
      <c r="AH2" s="41">
        <v>11</v>
      </c>
      <c r="AI2" s="41">
        <v>12</v>
      </c>
    </row>
    <row r="3" spans="1:38" x14ac:dyDescent="0.4">
      <c r="A3" t="s">
        <v>361</v>
      </c>
      <c r="B3" t="s">
        <v>365</v>
      </c>
      <c r="C3" t="s">
        <v>364</v>
      </c>
      <c r="D3" t="s">
        <v>500</v>
      </c>
      <c r="E3" t="s">
        <v>507</v>
      </c>
      <c r="F3" t="s">
        <v>369</v>
      </c>
      <c r="M3" t="s">
        <v>370</v>
      </c>
      <c r="T3" t="s">
        <v>483</v>
      </c>
      <c r="U3">
        <v>60</v>
      </c>
      <c r="V3">
        <f>$W$2</f>
        <v>16</v>
      </c>
      <c r="W3">
        <f t="shared" ref="W3:AI3" si="0">$W$2</f>
        <v>16</v>
      </c>
      <c r="X3">
        <v>16</v>
      </c>
      <c r="Y3">
        <f t="shared" si="0"/>
        <v>16</v>
      </c>
      <c r="Z3">
        <f t="shared" si="0"/>
        <v>16</v>
      </c>
      <c r="AA3">
        <f t="shared" si="0"/>
        <v>16</v>
      </c>
      <c r="AB3">
        <f t="shared" si="0"/>
        <v>16</v>
      </c>
      <c r="AC3">
        <f t="shared" si="0"/>
        <v>16</v>
      </c>
      <c r="AD3">
        <f t="shared" si="0"/>
        <v>16</v>
      </c>
      <c r="AE3">
        <f t="shared" si="0"/>
        <v>16</v>
      </c>
      <c r="AF3">
        <f t="shared" si="0"/>
        <v>16</v>
      </c>
      <c r="AG3">
        <f t="shared" si="0"/>
        <v>16</v>
      </c>
      <c r="AH3">
        <f t="shared" si="0"/>
        <v>16</v>
      </c>
      <c r="AI3">
        <f t="shared" si="0"/>
        <v>16</v>
      </c>
    </row>
    <row r="4" spans="1:38" x14ac:dyDescent="0.4">
      <c r="A4" t="s">
        <v>372</v>
      </c>
      <c r="B4">
        <v>22</v>
      </c>
      <c r="D4">
        <f>108*24</f>
        <v>2592</v>
      </c>
      <c r="E4" t="s">
        <v>506</v>
      </c>
      <c r="F4">
        <f>Table2[[#This Row],[Power]]*Table2[[#This Row],[Hours active]]</f>
        <v>57024</v>
      </c>
      <c r="H4" t="s">
        <v>371</v>
      </c>
      <c r="L4" t="s">
        <v>575</v>
      </c>
      <c r="M4">
        <v>31319510</v>
      </c>
      <c r="Q4" t="s">
        <v>474</v>
      </c>
      <c r="R4" t="s">
        <v>476</v>
      </c>
      <c r="T4" t="s">
        <v>484</v>
      </c>
      <c r="U4">
        <v>12</v>
      </c>
      <c r="V4">
        <v>14.5</v>
      </c>
      <c r="W4">
        <v>6.5</v>
      </c>
      <c r="X4">
        <v>7.4</v>
      </c>
      <c r="Y4">
        <v>6.5</v>
      </c>
      <c r="Z4">
        <v>6.5</v>
      </c>
      <c r="AA4">
        <v>7.6</v>
      </c>
      <c r="AB4">
        <v>9.6</v>
      </c>
      <c r="AC4">
        <v>12.1</v>
      </c>
      <c r="AD4">
        <v>14.1</v>
      </c>
      <c r="AE4">
        <v>14.5</v>
      </c>
      <c r="AF4">
        <v>13.5</v>
      </c>
      <c r="AG4">
        <v>12</v>
      </c>
      <c r="AH4">
        <v>10.4</v>
      </c>
      <c r="AI4">
        <v>8.8000000000000007</v>
      </c>
    </row>
    <row r="5" spans="1:38" x14ac:dyDescent="0.4">
      <c r="A5" t="s">
        <v>366</v>
      </c>
      <c r="B5">
        <v>22</v>
      </c>
      <c r="D5">
        <f>171*24</f>
        <v>4104</v>
      </c>
      <c r="E5" t="s">
        <v>504</v>
      </c>
      <c r="F5">
        <f>Table2[[#This Row],[Power]]*Table2[[#This Row],[Hours active]]</f>
        <v>90288</v>
      </c>
      <c r="L5" t="s">
        <v>576</v>
      </c>
      <c r="M5">
        <v>23577084.594192099</v>
      </c>
      <c r="Q5" t="s">
        <v>475</v>
      </c>
      <c r="R5" t="s">
        <v>477</v>
      </c>
      <c r="U5">
        <f>U3+$T$2</f>
        <v>333</v>
      </c>
      <c r="V5">
        <f t="shared" ref="V5:AI5" si="1">V3+$T$2</f>
        <v>289</v>
      </c>
      <c r="W5">
        <f t="shared" si="1"/>
        <v>289</v>
      </c>
      <c r="X5">
        <f t="shared" si="1"/>
        <v>289</v>
      </c>
      <c r="Y5">
        <f t="shared" si="1"/>
        <v>289</v>
      </c>
      <c r="Z5">
        <f t="shared" si="1"/>
        <v>289</v>
      </c>
      <c r="AA5">
        <f t="shared" si="1"/>
        <v>289</v>
      </c>
      <c r="AB5">
        <f t="shared" si="1"/>
        <v>289</v>
      </c>
      <c r="AC5">
        <f t="shared" si="1"/>
        <v>289</v>
      </c>
      <c r="AD5">
        <f t="shared" si="1"/>
        <v>289</v>
      </c>
      <c r="AE5">
        <f t="shared" si="1"/>
        <v>289</v>
      </c>
      <c r="AF5">
        <f t="shared" si="1"/>
        <v>289</v>
      </c>
      <c r="AG5">
        <f t="shared" si="1"/>
        <v>289</v>
      </c>
      <c r="AH5">
        <f t="shared" si="1"/>
        <v>289</v>
      </c>
      <c r="AI5">
        <f t="shared" si="1"/>
        <v>289</v>
      </c>
    </row>
    <row r="6" spans="1:38" x14ac:dyDescent="0.4">
      <c r="A6" t="s">
        <v>362</v>
      </c>
      <c r="B6">
        <v>22</v>
      </c>
      <c r="D6">
        <f>24*365</f>
        <v>8760</v>
      </c>
      <c r="E6" t="s">
        <v>502</v>
      </c>
      <c r="F6">
        <f>Table2[[#This Row],[Power]]*Table2[[#This Row],[Hours active]]</f>
        <v>192720</v>
      </c>
      <c r="I6" t="s">
        <v>625</v>
      </c>
      <c r="J6" t="s">
        <v>627</v>
      </c>
      <c r="K6" t="s">
        <v>628</v>
      </c>
      <c r="U6">
        <f>U4+$T$2</f>
        <v>285</v>
      </c>
      <c r="V6">
        <f t="shared" ref="V6:W6" si="2">V4+$T$2</f>
        <v>287.5</v>
      </c>
      <c r="W6">
        <f t="shared" si="2"/>
        <v>279.5</v>
      </c>
      <c r="X6">
        <f t="shared" ref="X6:AI6" si="3">X4+$T$2</f>
        <v>280.39999999999998</v>
      </c>
      <c r="Y6">
        <f t="shared" si="3"/>
        <v>279.5</v>
      </c>
      <c r="Z6">
        <f t="shared" si="3"/>
        <v>279.5</v>
      </c>
      <c r="AA6">
        <f t="shared" si="3"/>
        <v>280.60000000000002</v>
      </c>
      <c r="AB6">
        <f t="shared" si="3"/>
        <v>282.60000000000002</v>
      </c>
      <c r="AC6">
        <f t="shared" si="3"/>
        <v>285.10000000000002</v>
      </c>
      <c r="AD6">
        <f t="shared" si="3"/>
        <v>287.10000000000002</v>
      </c>
      <c r="AE6">
        <f t="shared" si="3"/>
        <v>287.5</v>
      </c>
      <c r="AF6">
        <f t="shared" si="3"/>
        <v>286.5</v>
      </c>
      <c r="AG6">
        <f t="shared" si="3"/>
        <v>285</v>
      </c>
      <c r="AH6">
        <f t="shared" si="3"/>
        <v>283.39999999999998</v>
      </c>
      <c r="AI6">
        <f t="shared" si="3"/>
        <v>281.8</v>
      </c>
    </row>
    <row r="7" spans="1:38" x14ac:dyDescent="0.4">
      <c r="A7" t="s">
        <v>363</v>
      </c>
      <c r="B7">
        <f>12000/24</f>
        <v>500</v>
      </c>
      <c r="C7" s="26" t="s">
        <v>368</v>
      </c>
      <c r="D7">
        <f>24*17</f>
        <v>408</v>
      </c>
      <c r="E7" t="s">
        <v>503</v>
      </c>
      <c r="F7">
        <f>Table2[[#This Row],[Power]]*Table2[[#This Row],[Hours active]]</f>
        <v>204000</v>
      </c>
      <c r="H7" t="s">
        <v>391</v>
      </c>
      <c r="I7">
        <v>31.319510000000001</v>
      </c>
      <c r="J7">
        <v>10.439836666666666</v>
      </c>
      <c r="K7">
        <v>10.123431546218489</v>
      </c>
      <c r="T7" t="s">
        <v>481</v>
      </c>
      <c r="U7">
        <f>U6/(U5-U6)</f>
        <v>5.9375</v>
      </c>
      <c r="V7">
        <f t="shared" ref="V7:W7" si="4">V6/(V5-V6)</f>
        <v>191.66666666666666</v>
      </c>
      <c r="W7">
        <f t="shared" si="4"/>
        <v>29.421052631578949</v>
      </c>
      <c r="X7">
        <f t="shared" ref="X7:AI7" si="5">X6/(X5-X6)</f>
        <v>32.60465116279061</v>
      </c>
      <c r="Y7">
        <f t="shared" si="5"/>
        <v>29.421052631578949</v>
      </c>
      <c r="Z7">
        <f t="shared" si="5"/>
        <v>29.421052631578949</v>
      </c>
      <c r="AA7">
        <f t="shared" si="5"/>
        <v>33.404761904761997</v>
      </c>
      <c r="AB7">
        <f t="shared" si="5"/>
        <v>44.156250000000163</v>
      </c>
      <c r="AC7">
        <f t="shared" si="5"/>
        <v>73.102564102564529</v>
      </c>
      <c r="AD7">
        <f t="shared" si="5"/>
        <v>151.10526315789656</v>
      </c>
      <c r="AE7">
        <f t="shared" si="5"/>
        <v>191.66666666666666</v>
      </c>
      <c r="AF7">
        <f t="shared" si="5"/>
        <v>114.6</v>
      </c>
      <c r="AG7">
        <f t="shared" si="5"/>
        <v>71.25</v>
      </c>
      <c r="AH7">
        <f t="shared" si="5"/>
        <v>50.607142857142648</v>
      </c>
      <c r="AI7">
        <f t="shared" si="5"/>
        <v>39.13888888888895</v>
      </c>
    </row>
    <row r="8" spans="1:38" x14ac:dyDescent="0.4">
      <c r="A8" t="s">
        <v>498</v>
      </c>
      <c r="B8">
        <f>$B$19/$A$20</f>
        <v>630968.1176470588</v>
      </c>
      <c r="D8">
        <f>171*24</f>
        <v>4104</v>
      </c>
      <c r="E8" t="s">
        <v>664</v>
      </c>
      <c r="F8">
        <f>Table2[[#This Row],[Power]]</f>
        <v>630968.1176470588</v>
      </c>
      <c r="H8" t="s">
        <v>626</v>
      </c>
      <c r="I8">
        <v>23.577084594192097</v>
      </c>
      <c r="J8">
        <v>7.8590281980640331</v>
      </c>
      <c r="K8">
        <v>9.1065629428784156</v>
      </c>
      <c r="T8" t="s">
        <v>482</v>
      </c>
      <c r="U8">
        <f>U7*$T$1</f>
        <v>3.5625</v>
      </c>
      <c r="V8">
        <f>V7*$T$1</f>
        <v>114.99999999999999</v>
      </c>
      <c r="W8">
        <f>W7*$T$1</f>
        <v>17.652631578947368</v>
      </c>
      <c r="X8">
        <f>X7*$T$1</f>
        <v>19.562790697674366</v>
      </c>
      <c r="Y8">
        <f t="shared" ref="Y8:AI8" si="6">Y7*$T$1</f>
        <v>17.652631578947368</v>
      </c>
      <c r="Z8">
        <f t="shared" si="6"/>
        <v>17.652631578947368</v>
      </c>
      <c r="AA8">
        <f t="shared" si="6"/>
        <v>20.042857142857198</v>
      </c>
      <c r="AB8">
        <f t="shared" si="6"/>
        <v>26.493750000000098</v>
      </c>
      <c r="AC8">
        <f t="shared" si="6"/>
        <v>43.861538461538714</v>
      </c>
      <c r="AD8">
        <f t="shared" si="6"/>
        <v>90.663157894737935</v>
      </c>
      <c r="AE8">
        <f t="shared" si="6"/>
        <v>114.99999999999999</v>
      </c>
      <c r="AF8">
        <f t="shared" si="6"/>
        <v>68.759999999999991</v>
      </c>
      <c r="AG8">
        <f t="shared" si="6"/>
        <v>42.75</v>
      </c>
      <c r="AH8">
        <f t="shared" si="6"/>
        <v>30.364285714285586</v>
      </c>
      <c r="AI8">
        <f t="shared" si="6"/>
        <v>23.48333333333337</v>
      </c>
    </row>
    <row r="9" spans="1:38" x14ac:dyDescent="0.4">
      <c r="A9" t="s">
        <v>367</v>
      </c>
      <c r="B9">
        <f>$M$4/3.5</f>
        <v>8948431.4285714291</v>
      </c>
      <c r="C9">
        <v>1311</v>
      </c>
      <c r="E9" t="s">
        <v>665</v>
      </c>
      <c r="F9">
        <f>Table2[[#This Row],[Power]]</f>
        <v>8948431.4285714291</v>
      </c>
      <c r="O9" t="s">
        <v>479</v>
      </c>
      <c r="X9">
        <f>250*X8*0.89</f>
        <v>4352.7209302325464</v>
      </c>
      <c r="Y9">
        <f t="shared" ref="Y9:AI9" si="7">250*Y8*0.89</f>
        <v>3927.7105263157891</v>
      </c>
      <c r="Z9">
        <f t="shared" si="7"/>
        <v>3927.7105263157891</v>
      </c>
      <c r="AA9">
        <f t="shared" si="7"/>
        <v>4459.5357142857274</v>
      </c>
      <c r="AB9">
        <f t="shared" si="7"/>
        <v>5894.8593750000218</v>
      </c>
      <c r="AC9">
        <f t="shared" si="7"/>
        <v>9759.1923076923649</v>
      </c>
      <c r="AD9">
        <f t="shared" si="7"/>
        <v>20172.55263157919</v>
      </c>
      <c r="AE9">
        <f t="shared" si="7"/>
        <v>25587.499999999996</v>
      </c>
      <c r="AF9">
        <f t="shared" si="7"/>
        <v>15299.099999999997</v>
      </c>
      <c r="AG9">
        <f t="shared" si="7"/>
        <v>9511.875</v>
      </c>
      <c r="AH9">
        <f t="shared" si="7"/>
        <v>6756.0535714285434</v>
      </c>
      <c r="AI9">
        <f t="shared" si="7"/>
        <v>5225.0416666666742</v>
      </c>
    </row>
    <row r="10" spans="1:38" x14ac:dyDescent="0.4">
      <c r="A10">
        <v>5.7</v>
      </c>
    </row>
    <row r="11" spans="1:38" x14ac:dyDescent="0.4">
      <c r="A11" t="s">
        <v>373</v>
      </c>
      <c r="X11" t="s">
        <v>566</v>
      </c>
    </row>
    <row r="12" spans="1:38" x14ac:dyDescent="0.4">
      <c r="A12">
        <f>3540/3</f>
        <v>1180</v>
      </c>
      <c r="H12" t="s">
        <v>508</v>
      </c>
      <c r="R12" t="s">
        <v>565</v>
      </c>
      <c r="S12" t="s">
        <v>615</v>
      </c>
      <c r="X12" s="79">
        <v>44562</v>
      </c>
      <c r="Y12" s="79">
        <v>44593</v>
      </c>
      <c r="Z12" s="79">
        <v>44621</v>
      </c>
      <c r="AA12" s="79">
        <v>44652</v>
      </c>
      <c r="AB12" s="79">
        <v>44682</v>
      </c>
      <c r="AC12" s="79">
        <v>44713</v>
      </c>
      <c r="AD12" s="79">
        <v>44743</v>
      </c>
      <c r="AE12" s="79">
        <v>44774</v>
      </c>
      <c r="AF12" s="79">
        <v>44805</v>
      </c>
      <c r="AG12" s="79">
        <v>44835</v>
      </c>
      <c r="AH12" s="79">
        <v>44866</v>
      </c>
      <c r="AI12" s="79">
        <v>44896</v>
      </c>
    </row>
    <row r="13" spans="1:38" x14ac:dyDescent="0.4">
      <c r="A13">
        <f>A12*24*171</f>
        <v>4842720</v>
      </c>
      <c r="F13" s="81">
        <f>SUM(F4:F9)</f>
        <v>10123431.546218488</v>
      </c>
      <c r="H13">
        <f>$M$4/$F$13</f>
        <v>3.0937641902363735</v>
      </c>
      <c r="Q13" t="s">
        <v>550</v>
      </c>
      <c r="R13" t="s">
        <v>564</v>
      </c>
      <c r="X13">
        <v>2901.8139534883644</v>
      </c>
      <c r="Y13">
        <v>2618.4736842105267</v>
      </c>
      <c r="Z13">
        <v>2618.4736842105267</v>
      </c>
      <c r="AA13">
        <v>2973.0238095238178</v>
      </c>
      <c r="AB13">
        <v>3929.9062500000146</v>
      </c>
      <c r="AC13">
        <v>6506.1282051282442</v>
      </c>
      <c r="AD13">
        <v>13448.368421052794</v>
      </c>
      <c r="AE13">
        <v>17058.333333333336</v>
      </c>
      <c r="AF13">
        <v>10199.4</v>
      </c>
      <c r="AG13">
        <v>6341.25</v>
      </c>
      <c r="AH13">
        <v>4504.0357142856965</v>
      </c>
      <c r="AI13">
        <v>3483.3611111111168</v>
      </c>
      <c r="AK13" t="s">
        <v>528</v>
      </c>
    </row>
    <row r="14" spans="1:38" x14ac:dyDescent="0.4">
      <c r="A14" t="s">
        <v>374</v>
      </c>
      <c r="P14" t="s">
        <v>551</v>
      </c>
      <c r="Q14">
        <v>10.3</v>
      </c>
      <c r="X14">
        <v>3456.4373903131768</v>
      </c>
      <c r="Y14">
        <v>3251.345801658475</v>
      </c>
      <c r="Z14">
        <v>3500.8455482991426</v>
      </c>
      <c r="AA14">
        <v>2866.0884998318834</v>
      </c>
      <c r="AB14">
        <v>2288.6739204007104</v>
      </c>
      <c r="AC14">
        <v>1991.7775358591384</v>
      </c>
      <c r="AD14">
        <v>1831.801641457889</v>
      </c>
      <c r="AE14">
        <v>1836.9678313757572</v>
      </c>
      <c r="AF14">
        <v>1565.7167761206283</v>
      </c>
      <c r="AG14">
        <v>2215.7673634440525</v>
      </c>
      <c r="AH14">
        <v>3080.0874628755791</v>
      </c>
      <c r="AI14">
        <v>3434.000228363579</v>
      </c>
      <c r="AK14">
        <f>SUM(X14:AI14)</f>
        <v>31319.510000000013</v>
      </c>
      <c r="AL14" t="s">
        <v>617</v>
      </c>
    </row>
    <row r="15" spans="1:38" x14ac:dyDescent="0.4">
      <c r="X15">
        <f>X14/X8</f>
        <v>176.68426983293747</v>
      </c>
      <c r="Y15">
        <f t="shared" ref="Y15:AI15" si="8">Y14/Y8</f>
        <v>184.18476515059936</v>
      </c>
      <c r="Z15">
        <f t="shared" si="8"/>
        <v>198.31862080406592</v>
      </c>
      <c r="AA15">
        <f t="shared" si="8"/>
        <v>142.99800070437013</v>
      </c>
      <c r="AB15">
        <f t="shared" si="8"/>
        <v>86.385427521611774</v>
      </c>
      <c r="AC15">
        <f t="shared" si="8"/>
        <v>45.410571669885393</v>
      </c>
      <c r="AD15">
        <f t="shared" si="8"/>
        <v>20.204476481887536</v>
      </c>
      <c r="AE15">
        <f t="shared" si="8"/>
        <v>15.973633316310934</v>
      </c>
      <c r="AF15">
        <f t="shared" si="8"/>
        <v>22.770750089014378</v>
      </c>
      <c r="AG15">
        <f t="shared" si="8"/>
        <v>51.830815519159124</v>
      </c>
      <c r="AH15">
        <f t="shared" si="8"/>
        <v>101.43783693309408</v>
      </c>
      <c r="AI15">
        <f t="shared" si="8"/>
        <v>146.23137949028703</v>
      </c>
      <c r="AK15">
        <f>SUM(X15:AI15)</f>
        <v>1192.4305475132232</v>
      </c>
      <c r="AL15" t="s">
        <v>616</v>
      </c>
    </row>
    <row r="16" spans="1:38" x14ac:dyDescent="0.4">
      <c r="A16">
        <f>3540/6</f>
        <v>590</v>
      </c>
      <c r="P16" t="s">
        <v>552</v>
      </c>
      <c r="Q16">
        <v>7.4</v>
      </c>
      <c r="S16">
        <v>3456.4373903131768</v>
      </c>
      <c r="AK16">
        <f>AK14/AK15</f>
        <v>26.265269759581283</v>
      </c>
      <c r="AL16" t="s">
        <v>618</v>
      </c>
    </row>
    <row r="17" spans="1:38" x14ac:dyDescent="0.4">
      <c r="A17">
        <f>A16*24*171</f>
        <v>2421360</v>
      </c>
      <c r="P17" t="s">
        <v>553</v>
      </c>
      <c r="Q17">
        <v>6.5</v>
      </c>
      <c r="S17">
        <v>3251.345801658475</v>
      </c>
      <c r="X17" s="79">
        <v>44562</v>
      </c>
      <c r="Y17">
        <f>VLOOKUP(MONTH(X17),$T$28:$V$39,3)</f>
        <v>2901.8139534883644</v>
      </c>
      <c r="AK17" t="s">
        <v>619</v>
      </c>
      <c r="AL17" t="s">
        <v>620</v>
      </c>
    </row>
    <row r="18" spans="1:38" x14ac:dyDescent="0.4">
      <c r="P18" t="s">
        <v>554</v>
      </c>
      <c r="Q18">
        <v>6.5</v>
      </c>
      <c r="S18">
        <v>3500.8455482991426</v>
      </c>
      <c r="X18" s="79">
        <f>X17+1/24</f>
        <v>44562.041666666664</v>
      </c>
      <c r="Y18">
        <f t="shared" ref="Y18:Y81" si="9">VLOOKUP(MONTH(X18),$T$28:$V$39,3)</f>
        <v>2901.8139534883644</v>
      </c>
    </row>
    <row r="19" spans="1:38" x14ac:dyDescent="0.4">
      <c r="A19" t="s">
        <v>499</v>
      </c>
      <c r="B19">
        <v>10726458</v>
      </c>
      <c r="D19">
        <v>23169726</v>
      </c>
      <c r="P19" t="s">
        <v>555</v>
      </c>
      <c r="Q19">
        <v>7.6</v>
      </c>
      <c r="S19">
        <v>2866.0884998318834</v>
      </c>
      <c r="X19" s="79">
        <f t="shared" ref="X19:X58" si="10">X18+1/24</f>
        <v>44562.083333333328</v>
      </c>
      <c r="Y19">
        <f t="shared" si="9"/>
        <v>2901.8139534883644</v>
      </c>
      <c r="AK19" t="s">
        <v>621</v>
      </c>
    </row>
    <row r="20" spans="1:38" x14ac:dyDescent="0.4">
      <c r="A20">
        <v>17</v>
      </c>
      <c r="B20">
        <f>$B$19/$A$20</f>
        <v>630968.1176470588</v>
      </c>
      <c r="D20" s="80">
        <f>D19/17</f>
        <v>1362925.0588235294</v>
      </c>
      <c r="P20" t="s">
        <v>556</v>
      </c>
      <c r="Q20">
        <v>9.6</v>
      </c>
      <c r="S20">
        <v>2288.6739204007104</v>
      </c>
      <c r="X20" s="79">
        <f t="shared" si="10"/>
        <v>44562.124999999993</v>
      </c>
      <c r="Y20">
        <f t="shared" si="9"/>
        <v>2901.8139534883644</v>
      </c>
      <c r="AK20">
        <f>SUM(X20:AI20)</f>
        <v>47463.938953488359</v>
      </c>
    </row>
    <row r="21" spans="1:38" x14ac:dyDescent="0.4">
      <c r="P21" t="s">
        <v>557</v>
      </c>
      <c r="Q21">
        <v>12.1</v>
      </c>
      <c r="S21">
        <v>1991.7775358591384</v>
      </c>
      <c r="X21" s="79">
        <f t="shared" si="10"/>
        <v>44562.166666666657</v>
      </c>
      <c r="Y21">
        <f t="shared" si="9"/>
        <v>2901.8139534883644</v>
      </c>
      <c r="AJ21" t="s">
        <v>590</v>
      </c>
      <c r="AK21" s="96" t="s">
        <v>622</v>
      </c>
      <c r="AL21" t="s">
        <v>620</v>
      </c>
    </row>
    <row r="22" spans="1:38" x14ac:dyDescent="0.4">
      <c r="A22" t="s">
        <v>582</v>
      </c>
      <c r="P22" t="s">
        <v>558</v>
      </c>
      <c r="Q22">
        <v>14.1</v>
      </c>
      <c r="S22">
        <v>1831.801641457889</v>
      </c>
      <c r="X22" s="79">
        <f t="shared" si="10"/>
        <v>44562.208333333321</v>
      </c>
      <c r="Y22">
        <f t="shared" si="9"/>
        <v>2901.8139534883644</v>
      </c>
    </row>
    <row r="23" spans="1:38" x14ac:dyDescent="0.4">
      <c r="P23" t="s">
        <v>559</v>
      </c>
      <c r="Q23">
        <v>14.5</v>
      </c>
      <c r="S23">
        <v>1836.9678313757572</v>
      </c>
      <c r="X23" s="79">
        <f t="shared" si="10"/>
        <v>44562.249999999985</v>
      </c>
      <c r="Y23">
        <f t="shared" si="9"/>
        <v>2901.8139534883644</v>
      </c>
    </row>
    <row r="24" spans="1:38" x14ac:dyDescent="0.4">
      <c r="A24" s="29" t="s">
        <v>473</v>
      </c>
      <c r="B24" s="31" t="s">
        <v>466</v>
      </c>
      <c r="P24" t="s">
        <v>560</v>
      </c>
      <c r="Q24">
        <v>13.5</v>
      </c>
      <c r="S24">
        <v>1565.7167761206283</v>
      </c>
      <c r="X24" s="79">
        <f t="shared" si="10"/>
        <v>44562.29166666665</v>
      </c>
      <c r="Y24">
        <f t="shared" si="9"/>
        <v>2901.8139534883644</v>
      </c>
    </row>
    <row r="25" spans="1:38" x14ac:dyDescent="0.4">
      <c r="A25" s="32">
        <v>153</v>
      </c>
      <c r="B25" s="34">
        <f>A25*10^9/3600000</f>
        <v>42500</v>
      </c>
      <c r="P25" t="s">
        <v>561</v>
      </c>
      <c r="Q25">
        <v>12</v>
      </c>
      <c r="S25">
        <v>2215.7673634440525</v>
      </c>
      <c r="X25" s="79">
        <f t="shared" si="10"/>
        <v>44562.333333333314</v>
      </c>
      <c r="Y25">
        <f t="shared" si="9"/>
        <v>2901.8139534883644</v>
      </c>
    </row>
    <row r="26" spans="1:38" x14ac:dyDescent="0.4">
      <c r="A26">
        <v>1</v>
      </c>
      <c r="B26" s="34">
        <f>A26*10^9/3600000</f>
        <v>277.77777777777777</v>
      </c>
      <c r="P26" t="s">
        <v>562</v>
      </c>
      <c r="Q26">
        <v>10.4</v>
      </c>
      <c r="S26">
        <v>3080.0874628755791</v>
      </c>
      <c r="X26" s="79">
        <f t="shared" si="10"/>
        <v>44562.374999999978</v>
      </c>
      <c r="Y26">
        <f t="shared" si="9"/>
        <v>2901.8139534883644</v>
      </c>
    </row>
    <row r="27" spans="1:38" x14ac:dyDescent="0.4">
      <c r="P27" t="s">
        <v>563</v>
      </c>
      <c r="Q27">
        <v>8.8000000000000007</v>
      </c>
      <c r="S27">
        <v>3434.000228363579</v>
      </c>
      <c r="X27" s="79">
        <f t="shared" si="10"/>
        <v>44562.416666666642</v>
      </c>
      <c r="Y27">
        <f t="shared" si="9"/>
        <v>2901.8139534883644</v>
      </c>
    </row>
    <row r="28" spans="1:38" x14ac:dyDescent="0.4">
      <c r="A28" t="s">
        <v>361</v>
      </c>
      <c r="B28" t="s">
        <v>365</v>
      </c>
      <c r="C28" t="s">
        <v>364</v>
      </c>
      <c r="D28" t="s">
        <v>500</v>
      </c>
      <c r="E28" t="s">
        <v>507</v>
      </c>
      <c r="F28" t="s">
        <v>369</v>
      </c>
      <c r="T28">
        <f>MONTH(U28)</f>
        <v>1</v>
      </c>
      <c r="U28" s="79">
        <v>44562</v>
      </c>
      <c r="V28">
        <v>2901.8139534883644</v>
      </c>
      <c r="X28" s="79">
        <f t="shared" si="10"/>
        <v>44562.458333333307</v>
      </c>
      <c r="Y28">
        <f t="shared" si="9"/>
        <v>2901.8139534883644</v>
      </c>
    </row>
    <row r="29" spans="1:38" x14ac:dyDescent="0.4">
      <c r="T29">
        <f t="shared" ref="T29:T39" si="11">MONTH(U29)</f>
        <v>2</v>
      </c>
      <c r="U29" s="79">
        <v>44593</v>
      </c>
      <c r="V29">
        <v>2618.4736842105267</v>
      </c>
      <c r="X29" s="79">
        <f t="shared" si="10"/>
        <v>44562.499999999971</v>
      </c>
      <c r="Y29">
        <f t="shared" si="9"/>
        <v>2901.8139534883644</v>
      </c>
    </row>
    <row r="30" spans="1:38" x14ac:dyDescent="0.4">
      <c r="A30" t="s">
        <v>574</v>
      </c>
      <c r="B30">
        <v>22</v>
      </c>
      <c r="D30">
        <f>361*24</f>
        <v>8664</v>
      </c>
      <c r="E30" t="s">
        <v>504</v>
      </c>
      <c r="F30">
        <f>Table26[[#This Row],[Power]]*Table26[[#This Row],[Hours active]]</f>
        <v>190608</v>
      </c>
      <c r="T30">
        <f t="shared" si="11"/>
        <v>3</v>
      </c>
      <c r="U30" s="79">
        <v>44621</v>
      </c>
      <c r="V30">
        <v>2618.4736842105267</v>
      </c>
      <c r="X30" s="79">
        <f t="shared" si="10"/>
        <v>44562.541666666635</v>
      </c>
      <c r="Y30">
        <f t="shared" si="9"/>
        <v>2901.8139534883644</v>
      </c>
    </row>
    <row r="31" spans="1:38" x14ac:dyDescent="0.4">
      <c r="A31" t="s">
        <v>362</v>
      </c>
      <c r="B31">
        <v>22</v>
      </c>
      <c r="D31">
        <f>24*365</f>
        <v>8760</v>
      </c>
      <c r="E31" t="s">
        <v>502</v>
      </c>
      <c r="F31">
        <f>Table26[[#This Row],[Power]]*Table26[[#This Row],[Hours active]]</f>
        <v>192720</v>
      </c>
      <c r="T31">
        <f t="shared" si="11"/>
        <v>4</v>
      </c>
      <c r="U31" s="79">
        <v>44652</v>
      </c>
      <c r="V31">
        <v>2973.0238095238178</v>
      </c>
      <c r="X31" s="79">
        <f t="shared" si="10"/>
        <v>44562.583333333299</v>
      </c>
      <c r="Y31">
        <f t="shared" si="9"/>
        <v>2901.8139534883644</v>
      </c>
    </row>
    <row r="32" spans="1:38" x14ac:dyDescent="0.4">
      <c r="A32" t="s">
        <v>363</v>
      </c>
      <c r="B32">
        <v>1000</v>
      </c>
      <c r="C32" s="26" t="s">
        <v>368</v>
      </c>
      <c r="D32">
        <f>24*26</f>
        <v>624</v>
      </c>
      <c r="E32" t="s">
        <v>503</v>
      </c>
      <c r="F32">
        <f>Table26[[#This Row],[Power]]*Table26[[#This Row],[Hours active]]</f>
        <v>624000</v>
      </c>
      <c r="T32">
        <f t="shared" si="11"/>
        <v>5</v>
      </c>
      <c r="U32" s="79">
        <v>44682</v>
      </c>
      <c r="V32">
        <v>3929.9062500000146</v>
      </c>
      <c r="X32" s="79">
        <f t="shared" si="10"/>
        <v>44562.624999999964</v>
      </c>
      <c r="Y32">
        <f t="shared" si="9"/>
        <v>2901.8139534883644</v>
      </c>
    </row>
    <row r="33" spans="1:25" x14ac:dyDescent="0.4">
      <c r="A33" t="s">
        <v>498</v>
      </c>
      <c r="B33" s="80">
        <f>D20</f>
        <v>1362925.0588235294</v>
      </c>
      <c r="D33">
        <f>171*24</f>
        <v>4104</v>
      </c>
      <c r="E33" t="s">
        <v>505</v>
      </c>
      <c r="F33">
        <v>1362925.0588235301</v>
      </c>
      <c r="T33">
        <f t="shared" si="11"/>
        <v>6</v>
      </c>
      <c r="U33" s="79">
        <v>44713</v>
      </c>
      <c r="V33">
        <v>6506.1282051282442</v>
      </c>
      <c r="X33" s="79">
        <f t="shared" si="10"/>
        <v>44562.666666666628</v>
      </c>
      <c r="Y33">
        <f t="shared" si="9"/>
        <v>2901.8139534883644</v>
      </c>
    </row>
    <row r="34" spans="1:25" x14ac:dyDescent="0.4">
      <c r="A34" t="s">
        <v>367</v>
      </c>
      <c r="B34">
        <f>$M$5/3.5</f>
        <v>6736309.8840548852</v>
      </c>
      <c r="C34">
        <v>1311</v>
      </c>
      <c r="E34" t="s">
        <v>501</v>
      </c>
      <c r="F34">
        <f>Table26[[#This Row],[Power]]</f>
        <v>6736309.8840548852</v>
      </c>
      <c r="T34">
        <f t="shared" si="11"/>
        <v>7</v>
      </c>
      <c r="U34" s="79">
        <v>44743</v>
      </c>
      <c r="V34">
        <v>13448.368421052794</v>
      </c>
      <c r="X34" s="79">
        <f t="shared" si="10"/>
        <v>44562.708333333292</v>
      </c>
      <c r="Y34">
        <f t="shared" si="9"/>
        <v>2901.8139534883644</v>
      </c>
    </row>
    <row r="35" spans="1:25" x14ac:dyDescent="0.4">
      <c r="T35">
        <f t="shared" si="11"/>
        <v>8</v>
      </c>
      <c r="U35" s="79">
        <v>44774</v>
      </c>
      <c r="V35">
        <v>17058.333333333336</v>
      </c>
      <c r="X35" s="79">
        <f t="shared" si="10"/>
        <v>44562.749999999956</v>
      </c>
      <c r="Y35">
        <f t="shared" si="9"/>
        <v>2901.8139534883644</v>
      </c>
    </row>
    <row r="36" spans="1:25" x14ac:dyDescent="0.4">
      <c r="F36" s="81">
        <f>SUM(F30:F34)</f>
        <v>9106562.9428784158</v>
      </c>
      <c r="T36">
        <f t="shared" si="11"/>
        <v>9</v>
      </c>
      <c r="U36" s="79">
        <v>44805</v>
      </c>
      <c r="V36">
        <v>10199.4</v>
      </c>
      <c r="X36" s="79">
        <f t="shared" si="10"/>
        <v>44562.791666666621</v>
      </c>
      <c r="Y36">
        <f t="shared" si="9"/>
        <v>2901.8139534883644</v>
      </c>
    </row>
    <row r="37" spans="1:25" x14ac:dyDescent="0.4">
      <c r="F37" s="81">
        <f>M5/F36</f>
        <v>2.589021208339644</v>
      </c>
      <c r="T37">
        <f t="shared" si="11"/>
        <v>10</v>
      </c>
      <c r="U37" s="79">
        <v>44835</v>
      </c>
      <c r="V37">
        <v>6341.25</v>
      </c>
      <c r="X37" s="79">
        <f t="shared" si="10"/>
        <v>44562.833333333285</v>
      </c>
      <c r="Y37">
        <f t="shared" si="9"/>
        <v>2901.8139534883644</v>
      </c>
    </row>
    <row r="38" spans="1:25" x14ac:dyDescent="0.4">
      <c r="T38">
        <f t="shared" si="11"/>
        <v>11</v>
      </c>
      <c r="U38" s="79">
        <v>44866</v>
      </c>
      <c r="V38">
        <v>4504.0357142856965</v>
      </c>
      <c r="X38" s="79">
        <f t="shared" si="10"/>
        <v>44562.874999999949</v>
      </c>
      <c r="Y38">
        <f t="shared" si="9"/>
        <v>2901.8139534883644</v>
      </c>
    </row>
    <row r="39" spans="1:25" x14ac:dyDescent="0.4">
      <c r="T39">
        <f t="shared" si="11"/>
        <v>12</v>
      </c>
      <c r="U39" s="79">
        <v>44896</v>
      </c>
      <c r="V39">
        <v>3483.3611111111168</v>
      </c>
      <c r="X39" s="79">
        <f t="shared" si="10"/>
        <v>44562.916666666613</v>
      </c>
      <c r="Y39">
        <f t="shared" si="9"/>
        <v>2901.8139534883644</v>
      </c>
    </row>
    <row r="40" spans="1:25" x14ac:dyDescent="0.4">
      <c r="X40" s="79">
        <f t="shared" si="10"/>
        <v>44562.958333333278</v>
      </c>
      <c r="Y40">
        <f t="shared" si="9"/>
        <v>2901.8139534883644</v>
      </c>
    </row>
    <row r="41" spans="1:25" x14ac:dyDescent="0.4">
      <c r="X41" s="79">
        <f t="shared" si="10"/>
        <v>44562.999999999942</v>
      </c>
      <c r="Y41">
        <f t="shared" si="9"/>
        <v>2901.8139534883644</v>
      </c>
    </row>
    <row r="42" spans="1:25" x14ac:dyDescent="0.4">
      <c r="X42" s="79">
        <f t="shared" si="10"/>
        <v>44563.041666666606</v>
      </c>
      <c r="Y42">
        <f t="shared" si="9"/>
        <v>2901.8139534883644</v>
      </c>
    </row>
    <row r="43" spans="1:25" x14ac:dyDescent="0.4">
      <c r="X43" s="79">
        <f t="shared" si="10"/>
        <v>44563.08333333327</v>
      </c>
      <c r="Y43">
        <f t="shared" si="9"/>
        <v>2901.8139534883644</v>
      </c>
    </row>
    <row r="44" spans="1:25" x14ac:dyDescent="0.4">
      <c r="X44" s="79">
        <f t="shared" si="10"/>
        <v>44563.124999999935</v>
      </c>
      <c r="Y44">
        <f t="shared" si="9"/>
        <v>2901.8139534883644</v>
      </c>
    </row>
    <row r="45" spans="1:25" x14ac:dyDescent="0.4">
      <c r="X45" s="79">
        <f t="shared" si="10"/>
        <v>44563.166666666599</v>
      </c>
      <c r="Y45">
        <f t="shared" si="9"/>
        <v>2901.8139534883644</v>
      </c>
    </row>
    <row r="46" spans="1:25" x14ac:dyDescent="0.4">
      <c r="X46" s="79">
        <f t="shared" si="10"/>
        <v>44563.208333333263</v>
      </c>
      <c r="Y46">
        <f t="shared" si="9"/>
        <v>2901.8139534883644</v>
      </c>
    </row>
    <row r="47" spans="1:25" x14ac:dyDescent="0.4">
      <c r="X47" s="79">
        <f t="shared" si="10"/>
        <v>44563.249999999927</v>
      </c>
      <c r="Y47">
        <f t="shared" si="9"/>
        <v>2901.8139534883644</v>
      </c>
    </row>
    <row r="48" spans="1:25" x14ac:dyDescent="0.4">
      <c r="X48" s="79">
        <f t="shared" si="10"/>
        <v>44563.291666666591</v>
      </c>
      <c r="Y48">
        <f t="shared" si="9"/>
        <v>2901.8139534883644</v>
      </c>
    </row>
    <row r="49" spans="1:25" x14ac:dyDescent="0.4">
      <c r="X49" s="79">
        <f t="shared" si="10"/>
        <v>44563.333333333256</v>
      </c>
      <c r="Y49">
        <f t="shared" si="9"/>
        <v>2901.8139534883644</v>
      </c>
    </row>
    <row r="50" spans="1:25" x14ac:dyDescent="0.4">
      <c r="X50" s="79">
        <f t="shared" si="10"/>
        <v>44563.37499999992</v>
      </c>
      <c r="Y50">
        <f t="shared" si="9"/>
        <v>2901.8139534883644</v>
      </c>
    </row>
    <row r="51" spans="1:25" x14ac:dyDescent="0.4">
      <c r="X51" s="79">
        <f t="shared" si="10"/>
        <v>44563.416666666584</v>
      </c>
      <c r="Y51">
        <f t="shared" si="9"/>
        <v>2901.8139534883644</v>
      </c>
    </row>
    <row r="52" spans="1:25" x14ac:dyDescent="0.4">
      <c r="X52" s="79">
        <f t="shared" si="10"/>
        <v>44563.458333333248</v>
      </c>
      <c r="Y52">
        <f t="shared" si="9"/>
        <v>2901.8139534883644</v>
      </c>
    </row>
    <row r="53" spans="1:25" x14ac:dyDescent="0.4">
      <c r="X53" s="79">
        <f t="shared" si="10"/>
        <v>44563.499999999913</v>
      </c>
      <c r="Y53">
        <f t="shared" si="9"/>
        <v>2901.8139534883644</v>
      </c>
    </row>
    <row r="54" spans="1:25" x14ac:dyDescent="0.4">
      <c r="X54" s="79">
        <f t="shared" si="10"/>
        <v>44563.541666666577</v>
      </c>
      <c r="Y54">
        <f t="shared" si="9"/>
        <v>2901.8139534883644</v>
      </c>
    </row>
    <row r="55" spans="1:25" x14ac:dyDescent="0.4">
      <c r="X55" s="79">
        <f t="shared" si="10"/>
        <v>44563.583333333241</v>
      </c>
      <c r="Y55">
        <f t="shared" si="9"/>
        <v>2901.8139534883644</v>
      </c>
    </row>
    <row r="56" spans="1:25" x14ac:dyDescent="0.4">
      <c r="A56" t="s">
        <v>361</v>
      </c>
      <c r="B56" t="s">
        <v>365</v>
      </c>
      <c r="C56" t="s">
        <v>364</v>
      </c>
      <c r="D56" t="s">
        <v>500</v>
      </c>
      <c r="E56" t="s">
        <v>507</v>
      </c>
      <c r="F56" t="s">
        <v>369</v>
      </c>
      <c r="M56" t="s">
        <v>370</v>
      </c>
      <c r="X56" s="79">
        <f t="shared" si="10"/>
        <v>44563.624999999905</v>
      </c>
      <c r="Y56">
        <f t="shared" si="9"/>
        <v>2901.8139534883644</v>
      </c>
    </row>
    <row r="57" spans="1:25" x14ac:dyDescent="0.4">
      <c r="A57" t="s">
        <v>372</v>
      </c>
      <c r="B57">
        <v>22</v>
      </c>
      <c r="D57">
        <f>108*24</f>
        <v>2592</v>
      </c>
      <c r="E57" t="s">
        <v>506</v>
      </c>
      <c r="F57">
        <f>Table28[[#This Row],[Power]]*Table28[[#This Row],[Hours active]]</f>
        <v>57024</v>
      </c>
      <c r="H57" t="s">
        <v>371</v>
      </c>
      <c r="L57" t="s">
        <v>575</v>
      </c>
      <c r="M57">
        <v>31319510</v>
      </c>
      <c r="X57" s="79">
        <f t="shared" si="10"/>
        <v>44563.66666666657</v>
      </c>
      <c r="Y57">
        <f t="shared" si="9"/>
        <v>2901.8139534883644</v>
      </c>
    </row>
    <row r="58" spans="1:25" x14ac:dyDescent="0.4">
      <c r="A58" t="s">
        <v>366</v>
      </c>
      <c r="B58">
        <v>22</v>
      </c>
      <c r="D58">
        <f>171*24</f>
        <v>4104</v>
      </c>
      <c r="E58" t="s">
        <v>504</v>
      </c>
      <c r="F58">
        <f>Table28[[#This Row],[Power]]*Table28[[#This Row],[Hours active]]</f>
        <v>90288</v>
      </c>
      <c r="L58" t="s">
        <v>576</v>
      </c>
      <c r="M58">
        <v>23577084.594192099</v>
      </c>
      <c r="X58" s="79">
        <f t="shared" si="10"/>
        <v>44563.708333333234</v>
      </c>
      <c r="Y58">
        <f t="shared" si="9"/>
        <v>2901.8139534883644</v>
      </c>
    </row>
    <row r="59" spans="1:25" x14ac:dyDescent="0.4">
      <c r="A59" t="s">
        <v>362</v>
      </c>
      <c r="B59">
        <v>22</v>
      </c>
      <c r="D59">
        <f>24*365</f>
        <v>8760</v>
      </c>
      <c r="E59" t="s">
        <v>502</v>
      </c>
      <c r="F59">
        <f>Table28[[#This Row],[Power]]*Table28[[#This Row],[Hours active]]</f>
        <v>192720</v>
      </c>
      <c r="X59" s="79">
        <f t="shared" ref="X59:X69" si="12">X58+1/24</f>
        <v>44563.749999999898</v>
      </c>
      <c r="Y59">
        <f t="shared" si="9"/>
        <v>2901.8139534883644</v>
      </c>
    </row>
    <row r="60" spans="1:25" x14ac:dyDescent="0.4">
      <c r="A60" t="s">
        <v>363</v>
      </c>
      <c r="B60">
        <f>12000/24</f>
        <v>500</v>
      </c>
      <c r="C60" s="26" t="s">
        <v>368</v>
      </c>
      <c r="D60">
        <f>24*17</f>
        <v>408</v>
      </c>
      <c r="E60" t="s">
        <v>503</v>
      </c>
      <c r="F60">
        <f>Table28[[#This Row],[Power]]*Table28[[#This Row],[Hours active]]</f>
        <v>204000</v>
      </c>
      <c r="X60" s="79">
        <f t="shared" si="12"/>
        <v>44563.791666666562</v>
      </c>
      <c r="Y60">
        <f t="shared" si="9"/>
        <v>2901.8139534883644</v>
      </c>
    </row>
    <row r="61" spans="1:25" x14ac:dyDescent="0.4">
      <c r="A61" t="s">
        <v>498</v>
      </c>
      <c r="B61">
        <f>$B$19/$A$20</f>
        <v>630968.1176470588</v>
      </c>
      <c r="D61">
        <f>171*24</f>
        <v>4104</v>
      </c>
      <c r="E61" t="s">
        <v>505</v>
      </c>
      <c r="F61">
        <f>Table28[[#This Row],[Power]]</f>
        <v>630968.1176470588</v>
      </c>
      <c r="X61" s="79">
        <f t="shared" si="12"/>
        <v>44563.833333333227</v>
      </c>
      <c r="Y61">
        <f t="shared" si="9"/>
        <v>2901.8139534883644</v>
      </c>
    </row>
    <row r="62" spans="1:25" x14ac:dyDescent="0.4">
      <c r="A62" t="s">
        <v>367</v>
      </c>
      <c r="B62">
        <f>$M$4/F74</f>
        <v>7829877.5</v>
      </c>
      <c r="C62">
        <v>1311</v>
      </c>
      <c r="E62" t="s">
        <v>501</v>
      </c>
      <c r="F62">
        <f>Table28[[#This Row],[Power]]</f>
        <v>7829877.5</v>
      </c>
      <c r="O62" t="s">
        <v>479</v>
      </c>
      <c r="X62" s="79">
        <f t="shared" si="12"/>
        <v>44563.874999999891</v>
      </c>
      <c r="Y62">
        <f t="shared" si="9"/>
        <v>2901.8139534883644</v>
      </c>
    </row>
    <row r="63" spans="1:25" x14ac:dyDescent="0.4">
      <c r="A63">
        <v>5.7</v>
      </c>
      <c r="X63" s="79">
        <f t="shared" si="12"/>
        <v>44563.916666666555</v>
      </c>
      <c r="Y63">
        <f t="shared" si="9"/>
        <v>2901.8139534883644</v>
      </c>
    </row>
    <row r="64" spans="1:25" x14ac:dyDescent="0.4">
      <c r="A64" t="s">
        <v>373</v>
      </c>
      <c r="X64" s="79">
        <f t="shared" si="12"/>
        <v>44563.958333333219</v>
      </c>
      <c r="Y64">
        <f t="shared" si="9"/>
        <v>2901.8139534883644</v>
      </c>
    </row>
    <row r="65" spans="1:25" x14ac:dyDescent="0.4">
      <c r="A65">
        <f>3540/3</f>
        <v>1180</v>
      </c>
      <c r="H65" t="s">
        <v>508</v>
      </c>
      <c r="X65" s="79">
        <f t="shared" si="12"/>
        <v>44563.999999999884</v>
      </c>
      <c r="Y65">
        <f t="shared" si="9"/>
        <v>2901.8139534883644</v>
      </c>
    </row>
    <row r="66" spans="1:25" x14ac:dyDescent="0.4">
      <c r="A66">
        <f>A65*24*171</f>
        <v>4842720</v>
      </c>
      <c r="F66" s="81">
        <f>SUM(F57:F62)</f>
        <v>9004877.6176470593</v>
      </c>
      <c r="H66">
        <f>$M$4/$F$13</f>
        <v>3.0937641902363735</v>
      </c>
      <c r="X66" s="79">
        <f t="shared" si="12"/>
        <v>44564.041666666548</v>
      </c>
      <c r="Y66">
        <f t="shared" si="9"/>
        <v>2901.8139534883644</v>
      </c>
    </row>
    <row r="67" spans="1:25" x14ac:dyDescent="0.4">
      <c r="A67" t="s">
        <v>374</v>
      </c>
      <c r="X67" s="79">
        <f t="shared" si="12"/>
        <v>44564.083333333212</v>
      </c>
      <c r="Y67">
        <f t="shared" si="9"/>
        <v>2901.8139534883644</v>
      </c>
    </row>
    <row r="68" spans="1:25" x14ac:dyDescent="0.4">
      <c r="X68" s="79">
        <f t="shared" si="12"/>
        <v>44564.124999999876</v>
      </c>
      <c r="Y68">
        <f t="shared" si="9"/>
        <v>2901.8139534883644</v>
      </c>
    </row>
    <row r="69" spans="1:25" x14ac:dyDescent="0.4">
      <c r="A69">
        <f>3540/6</f>
        <v>590</v>
      </c>
      <c r="X69" s="79">
        <f t="shared" si="12"/>
        <v>44564.166666666541</v>
      </c>
      <c r="Y69">
        <f t="shared" si="9"/>
        <v>2901.8139534883644</v>
      </c>
    </row>
    <row r="70" spans="1:25" x14ac:dyDescent="0.4">
      <c r="A70">
        <f>A69*24*171</f>
        <v>2421360</v>
      </c>
      <c r="X70" s="79">
        <f t="shared" ref="X70:X133" si="13">X69+1/24</f>
        <v>44564.208333333205</v>
      </c>
      <c r="Y70">
        <f t="shared" si="9"/>
        <v>2901.8139534883644</v>
      </c>
    </row>
    <row r="71" spans="1:25" x14ac:dyDescent="0.4">
      <c r="X71" s="79">
        <f t="shared" si="13"/>
        <v>44564.249999999869</v>
      </c>
      <c r="Y71">
        <f t="shared" si="9"/>
        <v>2901.8139534883644</v>
      </c>
    </row>
    <row r="72" spans="1:25" x14ac:dyDescent="0.4">
      <c r="A72" t="s">
        <v>499</v>
      </c>
      <c r="B72">
        <v>10726458</v>
      </c>
      <c r="D72">
        <v>23169726</v>
      </c>
      <c r="F72" s="65">
        <v>3</v>
      </c>
      <c r="X72" s="79">
        <f t="shared" si="13"/>
        <v>44564.291666666533</v>
      </c>
      <c r="Y72">
        <f t="shared" si="9"/>
        <v>2901.8139534883644</v>
      </c>
    </row>
    <row r="73" spans="1:25" x14ac:dyDescent="0.4">
      <c r="A73" s="65">
        <v>26.3</v>
      </c>
      <c r="B73">
        <f>$B$19/$A$20</f>
        <v>630968.1176470588</v>
      </c>
      <c r="D73" s="80">
        <f>D72/A73</f>
        <v>880978.17490494298</v>
      </c>
      <c r="F73" s="65">
        <v>3.5</v>
      </c>
      <c r="X73" s="79">
        <f t="shared" si="13"/>
        <v>44564.333333333198</v>
      </c>
      <c r="Y73">
        <f t="shared" si="9"/>
        <v>2901.8139534883644</v>
      </c>
    </row>
    <row r="74" spans="1:25" x14ac:dyDescent="0.4">
      <c r="F74" s="65">
        <v>4</v>
      </c>
      <c r="X74" s="79">
        <f t="shared" si="13"/>
        <v>44564.374999999862</v>
      </c>
      <c r="Y74">
        <f t="shared" si="9"/>
        <v>2901.8139534883644</v>
      </c>
    </row>
    <row r="75" spans="1:25" x14ac:dyDescent="0.4">
      <c r="A75" t="s">
        <v>582</v>
      </c>
      <c r="X75" s="79">
        <f t="shared" si="13"/>
        <v>44564.416666666526</v>
      </c>
      <c r="Y75">
        <f t="shared" si="9"/>
        <v>2901.8139534883644</v>
      </c>
    </row>
    <row r="76" spans="1:25" x14ac:dyDescent="0.4">
      <c r="X76" s="79">
        <f t="shared" si="13"/>
        <v>44564.45833333319</v>
      </c>
      <c r="Y76">
        <f t="shared" si="9"/>
        <v>2901.8139534883644</v>
      </c>
    </row>
    <row r="77" spans="1:25" x14ac:dyDescent="0.4">
      <c r="A77" s="29" t="s">
        <v>473</v>
      </c>
      <c r="B77" s="31" t="s">
        <v>466</v>
      </c>
      <c r="X77" s="79">
        <f t="shared" si="13"/>
        <v>44564.499999999854</v>
      </c>
      <c r="Y77">
        <f t="shared" si="9"/>
        <v>2901.8139534883644</v>
      </c>
    </row>
    <row r="78" spans="1:25" x14ac:dyDescent="0.4">
      <c r="A78" s="32">
        <v>153</v>
      </c>
      <c r="B78" s="34">
        <f>A78*10^9/3600000</f>
        <v>42500</v>
      </c>
      <c r="X78" s="79">
        <f t="shared" si="13"/>
        <v>44564.541666666519</v>
      </c>
      <c r="Y78">
        <f t="shared" si="9"/>
        <v>2901.8139534883644</v>
      </c>
    </row>
    <row r="79" spans="1:25" x14ac:dyDescent="0.4">
      <c r="A79">
        <v>1</v>
      </c>
      <c r="B79" s="34">
        <f>A79*10^9/3600000</f>
        <v>277.77777777777777</v>
      </c>
      <c r="X79" s="79">
        <f t="shared" si="13"/>
        <v>44564.583333333183</v>
      </c>
      <c r="Y79">
        <f t="shared" si="9"/>
        <v>2901.8139534883644</v>
      </c>
    </row>
    <row r="80" spans="1:25" x14ac:dyDescent="0.4">
      <c r="X80" s="79">
        <f t="shared" si="13"/>
        <v>44564.624999999847</v>
      </c>
      <c r="Y80">
        <f t="shared" si="9"/>
        <v>2901.8139534883644</v>
      </c>
    </row>
    <row r="81" spans="1:25" x14ac:dyDescent="0.4">
      <c r="A81" t="s">
        <v>361</v>
      </c>
      <c r="B81" t="s">
        <v>365</v>
      </c>
      <c r="C81" t="s">
        <v>364</v>
      </c>
      <c r="D81" t="s">
        <v>500</v>
      </c>
      <c r="E81" t="s">
        <v>507</v>
      </c>
      <c r="F81" t="s">
        <v>369</v>
      </c>
      <c r="G81" t="s">
        <v>469</v>
      </c>
      <c r="X81" s="79">
        <f t="shared" si="13"/>
        <v>44564.666666666511</v>
      </c>
      <c r="Y81">
        <f t="shared" si="9"/>
        <v>2901.8139534883644</v>
      </c>
    </row>
    <row r="82" spans="1:25" x14ac:dyDescent="0.4">
      <c r="G82" s="69">
        <f>Table269[[#This Row],[kwh elec]]/SUM(Table269[kwh elec])</f>
        <v>0</v>
      </c>
      <c r="X82" s="79">
        <f t="shared" si="13"/>
        <v>44564.708333333176</v>
      </c>
      <c r="Y82">
        <f t="shared" ref="Y82:Y145" si="14">VLOOKUP(MONTH(X82),$T$28:$V$39,3)</f>
        <v>2901.8139534883644</v>
      </c>
    </row>
    <row r="83" spans="1:25" x14ac:dyDescent="0.4">
      <c r="A83" t="s">
        <v>574</v>
      </c>
      <c r="B83">
        <v>22</v>
      </c>
      <c r="D83">
        <f>361*24</f>
        <v>8664</v>
      </c>
      <c r="E83" t="s">
        <v>504</v>
      </c>
      <c r="F83">
        <f>Table269[[#This Row],[Power]]*Table269[[#This Row],[Hours active]]</f>
        <v>190608</v>
      </c>
      <c r="G83" s="69">
        <f>Table269[[#This Row],[kwh elec]]/SUM(Table269[kwh elec])</f>
        <v>2.3063396659905346E-2</v>
      </c>
      <c r="X83" s="79">
        <f t="shared" si="13"/>
        <v>44564.74999999984</v>
      </c>
      <c r="Y83">
        <f t="shared" si="14"/>
        <v>2901.8139534883644</v>
      </c>
    </row>
    <row r="84" spans="1:25" x14ac:dyDescent="0.4">
      <c r="A84" t="s">
        <v>362</v>
      </c>
      <c r="B84">
        <v>22</v>
      </c>
      <c r="D84">
        <f>24*365</f>
        <v>8760</v>
      </c>
      <c r="E84" t="s">
        <v>502</v>
      </c>
      <c r="F84">
        <f>Table269[[#This Row],[Power]]*Table269[[#This Row],[Hours active]]</f>
        <v>192720</v>
      </c>
      <c r="G84" s="69">
        <f>Table269[[#This Row],[kwh elec]]/SUM(Table269[kwh elec])</f>
        <v>2.3318946761400141E-2</v>
      </c>
      <c r="X84" s="79">
        <f t="shared" si="13"/>
        <v>44564.791666666504</v>
      </c>
      <c r="Y84">
        <f t="shared" si="14"/>
        <v>2901.8139534883644</v>
      </c>
    </row>
    <row r="85" spans="1:25" x14ac:dyDescent="0.4">
      <c r="A85" t="s">
        <v>363</v>
      </c>
      <c r="B85">
        <v>1000</v>
      </c>
      <c r="C85" s="26" t="s">
        <v>368</v>
      </c>
      <c r="D85">
        <f>24*26</f>
        <v>624</v>
      </c>
      <c r="E85" t="s">
        <v>503</v>
      </c>
      <c r="F85">
        <f>Table269[[#This Row],[Power]]*Table269[[#This Row],[Hours active]]</f>
        <v>624000</v>
      </c>
      <c r="G85" s="69">
        <f>Table269[[#This Row],[kwh elec]]/SUM(Table269[kwh elec])</f>
        <v>7.5503439078007925E-2</v>
      </c>
      <c r="X85" s="79">
        <f t="shared" si="13"/>
        <v>44564.833333333168</v>
      </c>
      <c r="Y85">
        <f t="shared" si="14"/>
        <v>2901.8139534883644</v>
      </c>
    </row>
    <row r="86" spans="1:25" x14ac:dyDescent="0.4">
      <c r="A86" t="s">
        <v>498</v>
      </c>
      <c r="B86" s="80">
        <f>D73</f>
        <v>880978.17490494298</v>
      </c>
      <c r="D86">
        <f>171*24</f>
        <v>4104</v>
      </c>
      <c r="E86" t="s">
        <v>505</v>
      </c>
      <c r="F86">
        <v>1362925.0588235301</v>
      </c>
      <c r="G86" s="69">
        <f>Table269[[#This Row],[kwh elec]]/SUM(Table269[kwh elec])</f>
        <v>0.16491270696598201</v>
      </c>
      <c r="X86" s="79">
        <f t="shared" si="13"/>
        <v>44564.874999999833</v>
      </c>
      <c r="Y86">
        <f t="shared" si="14"/>
        <v>2901.8139534883644</v>
      </c>
    </row>
    <row r="87" spans="1:25" x14ac:dyDescent="0.4">
      <c r="A87" t="s">
        <v>367</v>
      </c>
      <c r="B87">
        <f>$M$5/F74</f>
        <v>5894271.1485480247</v>
      </c>
      <c r="C87">
        <v>1311</v>
      </c>
      <c r="E87" t="s">
        <v>501</v>
      </c>
      <c r="F87">
        <f>Table269[[#This Row],[Power]]</f>
        <v>5894271.1485480247</v>
      </c>
      <c r="G87" s="69">
        <f>Table269[[#This Row],[kwh elec]]/SUM(Table269[kwh elec])</f>
        <v>0.71320151053470449</v>
      </c>
      <c r="X87" s="79">
        <f t="shared" si="13"/>
        <v>44564.916666666497</v>
      </c>
      <c r="Y87">
        <f t="shared" si="14"/>
        <v>2901.8139534883644</v>
      </c>
    </row>
    <row r="88" spans="1:25" x14ac:dyDescent="0.4">
      <c r="X88" s="79">
        <f t="shared" si="13"/>
        <v>44564.958333333161</v>
      </c>
      <c r="Y88">
        <f t="shared" si="14"/>
        <v>2901.8139534883644</v>
      </c>
    </row>
    <row r="89" spans="1:25" x14ac:dyDescent="0.4">
      <c r="F89" s="81">
        <f>SUM(F83:F87)</f>
        <v>8264524.2073715553</v>
      </c>
      <c r="X89" s="79">
        <f t="shared" si="13"/>
        <v>44564.999999999825</v>
      </c>
      <c r="Y89">
        <f t="shared" si="14"/>
        <v>2901.8139534883644</v>
      </c>
    </row>
    <row r="90" spans="1:25" x14ac:dyDescent="0.4">
      <c r="X90" s="79">
        <f t="shared" si="13"/>
        <v>44565.04166666649</v>
      </c>
      <c r="Y90">
        <f t="shared" si="14"/>
        <v>2901.8139534883644</v>
      </c>
    </row>
    <row r="91" spans="1:25" x14ac:dyDescent="0.4">
      <c r="X91" s="79">
        <f t="shared" si="13"/>
        <v>44565.083333333154</v>
      </c>
      <c r="Y91">
        <f t="shared" si="14"/>
        <v>2901.8139534883644</v>
      </c>
    </row>
    <row r="92" spans="1:25" x14ac:dyDescent="0.4">
      <c r="X92" s="79">
        <f t="shared" si="13"/>
        <v>44565.124999999818</v>
      </c>
      <c r="Y92">
        <f t="shared" si="14"/>
        <v>2901.8139534883644</v>
      </c>
    </row>
    <row r="93" spans="1:25" x14ac:dyDescent="0.4">
      <c r="X93" s="79">
        <f t="shared" si="13"/>
        <v>44565.166666666482</v>
      </c>
      <c r="Y93">
        <f t="shared" si="14"/>
        <v>2901.8139534883644</v>
      </c>
    </row>
    <row r="94" spans="1:25" x14ac:dyDescent="0.4">
      <c r="X94" s="79">
        <f t="shared" si="13"/>
        <v>44565.208333333147</v>
      </c>
      <c r="Y94">
        <f t="shared" si="14"/>
        <v>2901.8139534883644</v>
      </c>
    </row>
    <row r="95" spans="1:25" x14ac:dyDescent="0.4">
      <c r="X95" s="79">
        <f t="shared" si="13"/>
        <v>44565.249999999811</v>
      </c>
      <c r="Y95">
        <f t="shared" si="14"/>
        <v>2901.8139534883644</v>
      </c>
    </row>
    <row r="96" spans="1:25" x14ac:dyDescent="0.4">
      <c r="X96" s="79">
        <f t="shared" si="13"/>
        <v>44565.291666666475</v>
      </c>
      <c r="Y96">
        <f t="shared" si="14"/>
        <v>2901.8139534883644</v>
      </c>
    </row>
    <row r="97" spans="24:25" x14ac:dyDescent="0.4">
      <c r="X97" s="79">
        <f t="shared" si="13"/>
        <v>44565.333333333139</v>
      </c>
      <c r="Y97">
        <f t="shared" si="14"/>
        <v>2901.8139534883644</v>
      </c>
    </row>
    <row r="98" spans="24:25" x14ac:dyDescent="0.4">
      <c r="X98" s="79">
        <f t="shared" si="13"/>
        <v>44565.374999999804</v>
      </c>
      <c r="Y98">
        <f t="shared" si="14"/>
        <v>2901.8139534883644</v>
      </c>
    </row>
    <row r="99" spans="24:25" x14ac:dyDescent="0.4">
      <c r="X99" s="79">
        <f t="shared" si="13"/>
        <v>44565.416666666468</v>
      </c>
      <c r="Y99">
        <f t="shared" si="14"/>
        <v>2901.8139534883644</v>
      </c>
    </row>
    <row r="100" spans="24:25" x14ac:dyDescent="0.4">
      <c r="X100" s="79">
        <f t="shared" si="13"/>
        <v>44565.458333333132</v>
      </c>
      <c r="Y100">
        <f t="shared" si="14"/>
        <v>2901.8139534883644</v>
      </c>
    </row>
    <row r="101" spans="24:25" x14ac:dyDescent="0.4">
      <c r="X101" s="79">
        <f t="shared" si="13"/>
        <v>44565.499999999796</v>
      </c>
      <c r="Y101">
        <f t="shared" si="14"/>
        <v>2901.8139534883644</v>
      </c>
    </row>
    <row r="102" spans="24:25" x14ac:dyDescent="0.4">
      <c r="X102" s="79">
        <f t="shared" si="13"/>
        <v>44565.541666666461</v>
      </c>
      <c r="Y102">
        <f t="shared" si="14"/>
        <v>2901.8139534883644</v>
      </c>
    </row>
    <row r="103" spans="24:25" x14ac:dyDescent="0.4">
      <c r="X103" s="79">
        <f t="shared" si="13"/>
        <v>44565.583333333125</v>
      </c>
      <c r="Y103">
        <f t="shared" si="14"/>
        <v>2901.8139534883644</v>
      </c>
    </row>
    <row r="104" spans="24:25" x14ac:dyDescent="0.4">
      <c r="X104" s="79">
        <f t="shared" si="13"/>
        <v>44565.624999999789</v>
      </c>
      <c r="Y104">
        <f t="shared" si="14"/>
        <v>2901.8139534883644</v>
      </c>
    </row>
    <row r="105" spans="24:25" x14ac:dyDescent="0.4">
      <c r="X105" s="79">
        <f t="shared" si="13"/>
        <v>44565.666666666453</v>
      </c>
      <c r="Y105">
        <f t="shared" si="14"/>
        <v>2901.8139534883644</v>
      </c>
    </row>
    <row r="106" spans="24:25" x14ac:dyDescent="0.4">
      <c r="X106" s="79">
        <f t="shared" si="13"/>
        <v>44565.708333333117</v>
      </c>
      <c r="Y106">
        <f t="shared" si="14"/>
        <v>2901.8139534883644</v>
      </c>
    </row>
    <row r="107" spans="24:25" x14ac:dyDescent="0.4">
      <c r="X107" s="79">
        <f t="shared" si="13"/>
        <v>44565.749999999782</v>
      </c>
      <c r="Y107">
        <f t="shared" si="14"/>
        <v>2901.8139534883644</v>
      </c>
    </row>
    <row r="108" spans="24:25" x14ac:dyDescent="0.4">
      <c r="X108" s="79">
        <f t="shared" si="13"/>
        <v>44565.791666666446</v>
      </c>
      <c r="Y108">
        <f t="shared" si="14"/>
        <v>2901.8139534883644</v>
      </c>
    </row>
    <row r="109" spans="24:25" x14ac:dyDescent="0.4">
      <c r="X109" s="79">
        <f t="shared" si="13"/>
        <v>44565.83333333311</v>
      </c>
      <c r="Y109">
        <f t="shared" si="14"/>
        <v>2901.8139534883644</v>
      </c>
    </row>
    <row r="110" spans="24:25" x14ac:dyDescent="0.4">
      <c r="X110" s="79">
        <f t="shared" si="13"/>
        <v>44565.874999999774</v>
      </c>
      <c r="Y110">
        <f t="shared" si="14"/>
        <v>2901.8139534883644</v>
      </c>
    </row>
    <row r="111" spans="24:25" x14ac:dyDescent="0.4">
      <c r="X111" s="79">
        <f t="shared" si="13"/>
        <v>44565.916666666439</v>
      </c>
      <c r="Y111">
        <f t="shared" si="14"/>
        <v>2901.8139534883644</v>
      </c>
    </row>
    <row r="112" spans="24:25" x14ac:dyDescent="0.4">
      <c r="X112" s="79">
        <f t="shared" si="13"/>
        <v>44565.958333333103</v>
      </c>
      <c r="Y112">
        <f t="shared" si="14"/>
        <v>2901.8139534883644</v>
      </c>
    </row>
    <row r="113" spans="24:25" x14ac:dyDescent="0.4">
      <c r="X113" s="79">
        <f t="shared" si="13"/>
        <v>44565.999999999767</v>
      </c>
      <c r="Y113">
        <f t="shared" si="14"/>
        <v>2901.8139534883644</v>
      </c>
    </row>
    <row r="114" spans="24:25" x14ac:dyDescent="0.4">
      <c r="X114" s="79">
        <f t="shared" si="13"/>
        <v>44566.041666666431</v>
      </c>
      <c r="Y114">
        <f t="shared" si="14"/>
        <v>2901.8139534883644</v>
      </c>
    </row>
    <row r="115" spans="24:25" x14ac:dyDescent="0.4">
      <c r="X115" s="79">
        <f t="shared" si="13"/>
        <v>44566.083333333096</v>
      </c>
      <c r="Y115">
        <f t="shared" si="14"/>
        <v>2901.8139534883644</v>
      </c>
    </row>
    <row r="116" spans="24:25" x14ac:dyDescent="0.4">
      <c r="X116" s="79">
        <f t="shared" si="13"/>
        <v>44566.12499999976</v>
      </c>
      <c r="Y116">
        <f t="shared" si="14"/>
        <v>2901.8139534883644</v>
      </c>
    </row>
    <row r="117" spans="24:25" x14ac:dyDescent="0.4">
      <c r="X117" s="79">
        <f t="shared" si="13"/>
        <v>44566.166666666424</v>
      </c>
      <c r="Y117">
        <f t="shared" si="14"/>
        <v>2901.8139534883644</v>
      </c>
    </row>
    <row r="118" spans="24:25" x14ac:dyDescent="0.4">
      <c r="X118" s="79">
        <f t="shared" si="13"/>
        <v>44566.208333333088</v>
      </c>
      <c r="Y118">
        <f t="shared" si="14"/>
        <v>2901.8139534883644</v>
      </c>
    </row>
    <row r="119" spans="24:25" x14ac:dyDescent="0.4">
      <c r="X119" s="79">
        <f t="shared" si="13"/>
        <v>44566.249999999753</v>
      </c>
      <c r="Y119">
        <f t="shared" si="14"/>
        <v>2901.8139534883644</v>
      </c>
    </row>
    <row r="120" spans="24:25" x14ac:dyDescent="0.4">
      <c r="X120" s="79">
        <f t="shared" si="13"/>
        <v>44566.291666666417</v>
      </c>
      <c r="Y120">
        <f t="shared" si="14"/>
        <v>2901.8139534883644</v>
      </c>
    </row>
    <row r="121" spans="24:25" x14ac:dyDescent="0.4">
      <c r="X121" s="79">
        <f t="shared" si="13"/>
        <v>44566.333333333081</v>
      </c>
      <c r="Y121">
        <f t="shared" si="14"/>
        <v>2901.8139534883644</v>
      </c>
    </row>
    <row r="122" spans="24:25" x14ac:dyDescent="0.4">
      <c r="X122" s="79">
        <f t="shared" si="13"/>
        <v>44566.374999999745</v>
      </c>
      <c r="Y122">
        <f t="shared" si="14"/>
        <v>2901.8139534883644</v>
      </c>
    </row>
    <row r="123" spans="24:25" x14ac:dyDescent="0.4">
      <c r="X123" s="79">
        <f t="shared" si="13"/>
        <v>44566.41666666641</v>
      </c>
      <c r="Y123">
        <f t="shared" si="14"/>
        <v>2901.8139534883644</v>
      </c>
    </row>
    <row r="124" spans="24:25" x14ac:dyDescent="0.4">
      <c r="X124" s="79">
        <f t="shared" si="13"/>
        <v>44566.458333333074</v>
      </c>
      <c r="Y124">
        <f t="shared" si="14"/>
        <v>2901.8139534883644</v>
      </c>
    </row>
    <row r="125" spans="24:25" x14ac:dyDescent="0.4">
      <c r="X125" s="79">
        <f t="shared" si="13"/>
        <v>44566.499999999738</v>
      </c>
      <c r="Y125">
        <f t="shared" si="14"/>
        <v>2901.8139534883644</v>
      </c>
    </row>
    <row r="126" spans="24:25" x14ac:dyDescent="0.4">
      <c r="X126" s="79">
        <f t="shared" si="13"/>
        <v>44566.541666666402</v>
      </c>
      <c r="Y126">
        <f t="shared" si="14"/>
        <v>2901.8139534883644</v>
      </c>
    </row>
    <row r="127" spans="24:25" x14ac:dyDescent="0.4">
      <c r="X127" s="79">
        <f t="shared" si="13"/>
        <v>44566.583333333067</v>
      </c>
      <c r="Y127">
        <f t="shared" si="14"/>
        <v>2901.8139534883644</v>
      </c>
    </row>
    <row r="128" spans="24:25" x14ac:dyDescent="0.4">
      <c r="X128" s="79">
        <f t="shared" si="13"/>
        <v>44566.624999999731</v>
      </c>
      <c r="Y128">
        <f t="shared" si="14"/>
        <v>2901.8139534883644</v>
      </c>
    </row>
    <row r="129" spans="24:25" x14ac:dyDescent="0.4">
      <c r="X129" s="79">
        <f t="shared" si="13"/>
        <v>44566.666666666395</v>
      </c>
      <c r="Y129">
        <f t="shared" si="14"/>
        <v>2901.8139534883644</v>
      </c>
    </row>
    <row r="130" spans="24:25" x14ac:dyDescent="0.4">
      <c r="X130" s="79">
        <f t="shared" si="13"/>
        <v>44566.708333333059</v>
      </c>
      <c r="Y130">
        <f t="shared" si="14"/>
        <v>2901.8139534883644</v>
      </c>
    </row>
    <row r="131" spans="24:25" x14ac:dyDescent="0.4">
      <c r="X131" s="79">
        <f t="shared" si="13"/>
        <v>44566.749999999724</v>
      </c>
      <c r="Y131">
        <f t="shared" si="14"/>
        <v>2901.8139534883644</v>
      </c>
    </row>
    <row r="132" spans="24:25" x14ac:dyDescent="0.4">
      <c r="X132" s="79">
        <f t="shared" si="13"/>
        <v>44566.791666666388</v>
      </c>
      <c r="Y132">
        <f t="shared" si="14"/>
        <v>2901.8139534883644</v>
      </c>
    </row>
    <row r="133" spans="24:25" x14ac:dyDescent="0.4">
      <c r="X133" s="79">
        <f t="shared" si="13"/>
        <v>44566.833333333052</v>
      </c>
      <c r="Y133">
        <f t="shared" si="14"/>
        <v>2901.8139534883644</v>
      </c>
    </row>
    <row r="134" spans="24:25" x14ac:dyDescent="0.4">
      <c r="X134" s="79">
        <f t="shared" ref="X134:X197" si="15">X133+1/24</f>
        <v>44566.874999999716</v>
      </c>
      <c r="Y134">
        <f t="shared" si="14"/>
        <v>2901.8139534883644</v>
      </c>
    </row>
    <row r="135" spans="24:25" x14ac:dyDescent="0.4">
      <c r="X135" s="79">
        <f t="shared" si="15"/>
        <v>44566.91666666638</v>
      </c>
      <c r="Y135">
        <f t="shared" si="14"/>
        <v>2901.8139534883644</v>
      </c>
    </row>
    <row r="136" spans="24:25" x14ac:dyDescent="0.4">
      <c r="X136" s="79">
        <f t="shared" si="15"/>
        <v>44566.958333333045</v>
      </c>
      <c r="Y136">
        <f t="shared" si="14"/>
        <v>2901.8139534883644</v>
      </c>
    </row>
    <row r="137" spans="24:25" x14ac:dyDescent="0.4">
      <c r="X137" s="79">
        <f t="shared" si="15"/>
        <v>44566.999999999709</v>
      </c>
      <c r="Y137">
        <f t="shared" si="14"/>
        <v>2901.8139534883644</v>
      </c>
    </row>
    <row r="138" spans="24:25" x14ac:dyDescent="0.4">
      <c r="X138" s="79">
        <f t="shared" si="15"/>
        <v>44567.041666666373</v>
      </c>
      <c r="Y138">
        <f t="shared" si="14"/>
        <v>2901.8139534883644</v>
      </c>
    </row>
    <row r="139" spans="24:25" x14ac:dyDescent="0.4">
      <c r="X139" s="79">
        <f t="shared" si="15"/>
        <v>44567.083333333037</v>
      </c>
      <c r="Y139">
        <f t="shared" si="14"/>
        <v>2901.8139534883644</v>
      </c>
    </row>
    <row r="140" spans="24:25" x14ac:dyDescent="0.4">
      <c r="X140" s="79">
        <f t="shared" si="15"/>
        <v>44567.124999999702</v>
      </c>
      <c r="Y140">
        <f t="shared" si="14"/>
        <v>2901.8139534883644</v>
      </c>
    </row>
    <row r="141" spans="24:25" x14ac:dyDescent="0.4">
      <c r="X141" s="79">
        <f t="shared" si="15"/>
        <v>44567.166666666366</v>
      </c>
      <c r="Y141">
        <f t="shared" si="14"/>
        <v>2901.8139534883644</v>
      </c>
    </row>
    <row r="142" spans="24:25" x14ac:dyDescent="0.4">
      <c r="X142" s="79">
        <f t="shared" si="15"/>
        <v>44567.20833333303</v>
      </c>
      <c r="Y142">
        <f t="shared" si="14"/>
        <v>2901.8139534883644</v>
      </c>
    </row>
    <row r="143" spans="24:25" x14ac:dyDescent="0.4">
      <c r="X143" s="79">
        <f t="shared" si="15"/>
        <v>44567.249999999694</v>
      </c>
      <c r="Y143">
        <f t="shared" si="14"/>
        <v>2901.8139534883644</v>
      </c>
    </row>
    <row r="144" spans="24:25" x14ac:dyDescent="0.4">
      <c r="X144" s="79">
        <f t="shared" si="15"/>
        <v>44567.291666666359</v>
      </c>
      <c r="Y144">
        <f t="shared" si="14"/>
        <v>2901.8139534883644</v>
      </c>
    </row>
    <row r="145" spans="24:25" x14ac:dyDescent="0.4">
      <c r="X145" s="79">
        <f t="shared" si="15"/>
        <v>44567.333333333023</v>
      </c>
      <c r="Y145">
        <f t="shared" si="14"/>
        <v>2901.8139534883644</v>
      </c>
    </row>
    <row r="146" spans="24:25" x14ac:dyDescent="0.4">
      <c r="X146" s="79">
        <f t="shared" si="15"/>
        <v>44567.374999999687</v>
      </c>
      <c r="Y146">
        <f t="shared" ref="Y146:Y209" si="16">VLOOKUP(MONTH(X146),$T$28:$V$39,3)</f>
        <v>2901.8139534883644</v>
      </c>
    </row>
    <row r="147" spans="24:25" x14ac:dyDescent="0.4">
      <c r="X147" s="79">
        <f t="shared" si="15"/>
        <v>44567.416666666351</v>
      </c>
      <c r="Y147">
        <f t="shared" si="16"/>
        <v>2901.8139534883644</v>
      </c>
    </row>
    <row r="148" spans="24:25" x14ac:dyDescent="0.4">
      <c r="X148" s="79">
        <f t="shared" si="15"/>
        <v>44567.458333333016</v>
      </c>
      <c r="Y148">
        <f t="shared" si="16"/>
        <v>2901.8139534883644</v>
      </c>
    </row>
    <row r="149" spans="24:25" x14ac:dyDescent="0.4">
      <c r="X149" s="79">
        <f t="shared" si="15"/>
        <v>44567.49999999968</v>
      </c>
      <c r="Y149">
        <f t="shared" si="16"/>
        <v>2901.8139534883644</v>
      </c>
    </row>
    <row r="150" spans="24:25" x14ac:dyDescent="0.4">
      <c r="X150" s="79">
        <f t="shared" si="15"/>
        <v>44567.541666666344</v>
      </c>
      <c r="Y150">
        <f t="shared" si="16"/>
        <v>2901.8139534883644</v>
      </c>
    </row>
    <row r="151" spans="24:25" x14ac:dyDescent="0.4">
      <c r="X151" s="79">
        <f t="shared" si="15"/>
        <v>44567.583333333008</v>
      </c>
      <c r="Y151">
        <f t="shared" si="16"/>
        <v>2901.8139534883644</v>
      </c>
    </row>
    <row r="152" spans="24:25" x14ac:dyDescent="0.4">
      <c r="X152" s="79">
        <f t="shared" si="15"/>
        <v>44567.624999999673</v>
      </c>
      <c r="Y152">
        <f t="shared" si="16"/>
        <v>2901.8139534883644</v>
      </c>
    </row>
    <row r="153" spans="24:25" x14ac:dyDescent="0.4">
      <c r="X153" s="79">
        <f t="shared" si="15"/>
        <v>44567.666666666337</v>
      </c>
      <c r="Y153">
        <f t="shared" si="16"/>
        <v>2901.8139534883644</v>
      </c>
    </row>
    <row r="154" spans="24:25" x14ac:dyDescent="0.4">
      <c r="X154" s="79">
        <f t="shared" si="15"/>
        <v>44567.708333333001</v>
      </c>
      <c r="Y154">
        <f t="shared" si="16"/>
        <v>2901.8139534883644</v>
      </c>
    </row>
    <row r="155" spans="24:25" x14ac:dyDescent="0.4">
      <c r="X155" s="79">
        <f t="shared" si="15"/>
        <v>44567.749999999665</v>
      </c>
      <c r="Y155">
        <f t="shared" si="16"/>
        <v>2901.8139534883644</v>
      </c>
    </row>
    <row r="156" spans="24:25" x14ac:dyDescent="0.4">
      <c r="X156" s="79">
        <f t="shared" si="15"/>
        <v>44567.79166666633</v>
      </c>
      <c r="Y156">
        <f t="shared" si="16"/>
        <v>2901.8139534883644</v>
      </c>
    </row>
    <row r="157" spans="24:25" x14ac:dyDescent="0.4">
      <c r="X157" s="79">
        <f t="shared" si="15"/>
        <v>44567.833333332994</v>
      </c>
      <c r="Y157">
        <f t="shared" si="16"/>
        <v>2901.8139534883644</v>
      </c>
    </row>
    <row r="158" spans="24:25" x14ac:dyDescent="0.4">
      <c r="X158" s="79">
        <f t="shared" si="15"/>
        <v>44567.874999999658</v>
      </c>
      <c r="Y158">
        <f t="shared" si="16"/>
        <v>2901.8139534883644</v>
      </c>
    </row>
    <row r="159" spans="24:25" x14ac:dyDescent="0.4">
      <c r="X159" s="79">
        <f t="shared" si="15"/>
        <v>44567.916666666322</v>
      </c>
      <c r="Y159">
        <f t="shared" si="16"/>
        <v>2901.8139534883644</v>
      </c>
    </row>
    <row r="160" spans="24:25" x14ac:dyDescent="0.4">
      <c r="X160" s="79">
        <f t="shared" si="15"/>
        <v>44567.958333332987</v>
      </c>
      <c r="Y160">
        <f t="shared" si="16"/>
        <v>2901.8139534883644</v>
      </c>
    </row>
    <row r="161" spans="24:25" x14ac:dyDescent="0.4">
      <c r="X161" s="79">
        <f t="shared" si="15"/>
        <v>44567.999999999651</v>
      </c>
      <c r="Y161">
        <f t="shared" si="16"/>
        <v>2901.8139534883644</v>
      </c>
    </row>
    <row r="162" spans="24:25" x14ac:dyDescent="0.4">
      <c r="X162" s="79">
        <f t="shared" si="15"/>
        <v>44568.041666666315</v>
      </c>
      <c r="Y162">
        <f t="shared" si="16"/>
        <v>2901.8139534883644</v>
      </c>
    </row>
    <row r="163" spans="24:25" x14ac:dyDescent="0.4">
      <c r="X163" s="79">
        <f t="shared" si="15"/>
        <v>44568.083333332979</v>
      </c>
      <c r="Y163">
        <f t="shared" si="16"/>
        <v>2901.8139534883644</v>
      </c>
    </row>
    <row r="164" spans="24:25" x14ac:dyDescent="0.4">
      <c r="X164" s="79">
        <f t="shared" si="15"/>
        <v>44568.124999999643</v>
      </c>
      <c r="Y164">
        <f t="shared" si="16"/>
        <v>2901.8139534883644</v>
      </c>
    </row>
    <row r="165" spans="24:25" x14ac:dyDescent="0.4">
      <c r="X165" s="79">
        <f t="shared" si="15"/>
        <v>44568.166666666308</v>
      </c>
      <c r="Y165">
        <f t="shared" si="16"/>
        <v>2901.8139534883644</v>
      </c>
    </row>
    <row r="166" spans="24:25" x14ac:dyDescent="0.4">
      <c r="X166" s="79">
        <f t="shared" si="15"/>
        <v>44568.208333332972</v>
      </c>
      <c r="Y166">
        <f t="shared" si="16"/>
        <v>2901.8139534883644</v>
      </c>
    </row>
    <row r="167" spans="24:25" x14ac:dyDescent="0.4">
      <c r="X167" s="79">
        <f t="shared" si="15"/>
        <v>44568.249999999636</v>
      </c>
      <c r="Y167">
        <f t="shared" si="16"/>
        <v>2901.8139534883644</v>
      </c>
    </row>
    <row r="168" spans="24:25" x14ac:dyDescent="0.4">
      <c r="X168" s="79">
        <f t="shared" si="15"/>
        <v>44568.2916666663</v>
      </c>
      <c r="Y168">
        <f t="shared" si="16"/>
        <v>2901.8139534883644</v>
      </c>
    </row>
    <row r="169" spans="24:25" x14ac:dyDescent="0.4">
      <c r="X169" s="79">
        <f t="shared" si="15"/>
        <v>44568.333333332965</v>
      </c>
      <c r="Y169">
        <f t="shared" si="16"/>
        <v>2901.8139534883644</v>
      </c>
    </row>
    <row r="170" spans="24:25" x14ac:dyDescent="0.4">
      <c r="X170" s="79">
        <f t="shared" si="15"/>
        <v>44568.374999999629</v>
      </c>
      <c r="Y170">
        <f t="shared" si="16"/>
        <v>2901.8139534883644</v>
      </c>
    </row>
    <row r="171" spans="24:25" x14ac:dyDescent="0.4">
      <c r="X171" s="79">
        <f t="shared" si="15"/>
        <v>44568.416666666293</v>
      </c>
      <c r="Y171">
        <f t="shared" si="16"/>
        <v>2901.8139534883644</v>
      </c>
    </row>
    <row r="172" spans="24:25" x14ac:dyDescent="0.4">
      <c r="X172" s="79">
        <f t="shared" si="15"/>
        <v>44568.458333332957</v>
      </c>
      <c r="Y172">
        <f t="shared" si="16"/>
        <v>2901.8139534883644</v>
      </c>
    </row>
    <row r="173" spans="24:25" x14ac:dyDescent="0.4">
      <c r="X173" s="79">
        <f t="shared" si="15"/>
        <v>44568.499999999622</v>
      </c>
      <c r="Y173">
        <f t="shared" si="16"/>
        <v>2901.8139534883644</v>
      </c>
    </row>
    <row r="174" spans="24:25" x14ac:dyDescent="0.4">
      <c r="X174" s="79">
        <f t="shared" si="15"/>
        <v>44568.541666666286</v>
      </c>
      <c r="Y174">
        <f t="shared" si="16"/>
        <v>2901.8139534883644</v>
      </c>
    </row>
    <row r="175" spans="24:25" x14ac:dyDescent="0.4">
      <c r="X175" s="79">
        <f t="shared" si="15"/>
        <v>44568.58333333295</v>
      </c>
      <c r="Y175">
        <f t="shared" si="16"/>
        <v>2901.8139534883644</v>
      </c>
    </row>
    <row r="176" spans="24:25" x14ac:dyDescent="0.4">
      <c r="X176" s="79">
        <f t="shared" si="15"/>
        <v>44568.624999999614</v>
      </c>
      <c r="Y176">
        <f t="shared" si="16"/>
        <v>2901.8139534883644</v>
      </c>
    </row>
    <row r="177" spans="24:25" x14ac:dyDescent="0.4">
      <c r="X177" s="79">
        <f t="shared" si="15"/>
        <v>44568.666666666279</v>
      </c>
      <c r="Y177">
        <f t="shared" si="16"/>
        <v>2901.8139534883644</v>
      </c>
    </row>
    <row r="178" spans="24:25" x14ac:dyDescent="0.4">
      <c r="X178" s="79">
        <f t="shared" si="15"/>
        <v>44568.708333332943</v>
      </c>
      <c r="Y178">
        <f t="shared" si="16"/>
        <v>2901.8139534883644</v>
      </c>
    </row>
    <row r="179" spans="24:25" x14ac:dyDescent="0.4">
      <c r="X179" s="79">
        <f t="shared" si="15"/>
        <v>44568.749999999607</v>
      </c>
      <c r="Y179">
        <f t="shared" si="16"/>
        <v>2901.8139534883644</v>
      </c>
    </row>
    <row r="180" spans="24:25" x14ac:dyDescent="0.4">
      <c r="X180" s="79">
        <f t="shared" si="15"/>
        <v>44568.791666666271</v>
      </c>
      <c r="Y180">
        <f t="shared" si="16"/>
        <v>2901.8139534883644</v>
      </c>
    </row>
    <row r="181" spans="24:25" x14ac:dyDescent="0.4">
      <c r="X181" s="79">
        <f t="shared" si="15"/>
        <v>44568.833333332936</v>
      </c>
      <c r="Y181">
        <f t="shared" si="16"/>
        <v>2901.8139534883644</v>
      </c>
    </row>
    <row r="182" spans="24:25" x14ac:dyDescent="0.4">
      <c r="X182" s="79">
        <f t="shared" si="15"/>
        <v>44568.8749999996</v>
      </c>
      <c r="Y182">
        <f t="shared" si="16"/>
        <v>2901.8139534883644</v>
      </c>
    </row>
    <row r="183" spans="24:25" x14ac:dyDescent="0.4">
      <c r="X183" s="79">
        <f t="shared" si="15"/>
        <v>44568.916666666264</v>
      </c>
      <c r="Y183">
        <f t="shared" si="16"/>
        <v>2901.8139534883644</v>
      </c>
    </row>
    <row r="184" spans="24:25" x14ac:dyDescent="0.4">
      <c r="X184" s="79">
        <f t="shared" si="15"/>
        <v>44568.958333332928</v>
      </c>
      <c r="Y184">
        <f t="shared" si="16"/>
        <v>2901.8139534883644</v>
      </c>
    </row>
    <row r="185" spans="24:25" x14ac:dyDescent="0.4">
      <c r="X185" s="79">
        <f t="shared" si="15"/>
        <v>44568.999999999593</v>
      </c>
      <c r="Y185">
        <f t="shared" si="16"/>
        <v>2901.8139534883644</v>
      </c>
    </row>
    <row r="186" spans="24:25" x14ac:dyDescent="0.4">
      <c r="X186" s="79">
        <f t="shared" si="15"/>
        <v>44569.041666666257</v>
      </c>
      <c r="Y186">
        <f t="shared" si="16"/>
        <v>2901.8139534883644</v>
      </c>
    </row>
    <row r="187" spans="24:25" x14ac:dyDescent="0.4">
      <c r="X187" s="79">
        <f t="shared" si="15"/>
        <v>44569.083333332921</v>
      </c>
      <c r="Y187">
        <f t="shared" si="16"/>
        <v>2901.8139534883644</v>
      </c>
    </row>
    <row r="188" spans="24:25" x14ac:dyDescent="0.4">
      <c r="X188" s="79">
        <f t="shared" si="15"/>
        <v>44569.124999999585</v>
      </c>
      <c r="Y188">
        <f t="shared" si="16"/>
        <v>2901.8139534883644</v>
      </c>
    </row>
    <row r="189" spans="24:25" x14ac:dyDescent="0.4">
      <c r="X189" s="79">
        <f t="shared" si="15"/>
        <v>44569.16666666625</v>
      </c>
      <c r="Y189">
        <f t="shared" si="16"/>
        <v>2901.8139534883644</v>
      </c>
    </row>
    <row r="190" spans="24:25" x14ac:dyDescent="0.4">
      <c r="X190" s="79">
        <f t="shared" si="15"/>
        <v>44569.208333332914</v>
      </c>
      <c r="Y190">
        <f t="shared" si="16"/>
        <v>2901.8139534883644</v>
      </c>
    </row>
    <row r="191" spans="24:25" x14ac:dyDescent="0.4">
      <c r="X191" s="79">
        <f t="shared" si="15"/>
        <v>44569.249999999578</v>
      </c>
      <c r="Y191">
        <f t="shared" si="16"/>
        <v>2901.8139534883644</v>
      </c>
    </row>
    <row r="192" spans="24:25" x14ac:dyDescent="0.4">
      <c r="X192" s="79">
        <f t="shared" si="15"/>
        <v>44569.291666666242</v>
      </c>
      <c r="Y192">
        <f t="shared" si="16"/>
        <v>2901.8139534883644</v>
      </c>
    </row>
    <row r="193" spans="24:25" x14ac:dyDescent="0.4">
      <c r="X193" s="79">
        <f t="shared" si="15"/>
        <v>44569.333333332906</v>
      </c>
      <c r="Y193">
        <f t="shared" si="16"/>
        <v>2901.8139534883644</v>
      </c>
    </row>
    <row r="194" spans="24:25" x14ac:dyDescent="0.4">
      <c r="X194" s="79">
        <f t="shared" si="15"/>
        <v>44569.374999999571</v>
      </c>
      <c r="Y194">
        <f t="shared" si="16"/>
        <v>2901.8139534883644</v>
      </c>
    </row>
    <row r="195" spans="24:25" x14ac:dyDescent="0.4">
      <c r="X195" s="79">
        <f t="shared" si="15"/>
        <v>44569.416666666235</v>
      </c>
      <c r="Y195">
        <f t="shared" si="16"/>
        <v>2901.8139534883644</v>
      </c>
    </row>
    <row r="196" spans="24:25" x14ac:dyDescent="0.4">
      <c r="X196" s="79">
        <f t="shared" si="15"/>
        <v>44569.458333332899</v>
      </c>
      <c r="Y196">
        <f t="shared" si="16"/>
        <v>2901.8139534883644</v>
      </c>
    </row>
    <row r="197" spans="24:25" x14ac:dyDescent="0.4">
      <c r="X197" s="79">
        <f t="shared" si="15"/>
        <v>44569.499999999563</v>
      </c>
      <c r="Y197">
        <f t="shared" si="16"/>
        <v>2901.8139534883644</v>
      </c>
    </row>
    <row r="198" spans="24:25" x14ac:dyDescent="0.4">
      <c r="X198" s="79">
        <f t="shared" ref="X198:X261" si="17">X197+1/24</f>
        <v>44569.541666666228</v>
      </c>
      <c r="Y198">
        <f t="shared" si="16"/>
        <v>2901.8139534883644</v>
      </c>
    </row>
    <row r="199" spans="24:25" x14ac:dyDescent="0.4">
      <c r="X199" s="79">
        <f t="shared" si="17"/>
        <v>44569.583333332892</v>
      </c>
      <c r="Y199">
        <f t="shared" si="16"/>
        <v>2901.8139534883644</v>
      </c>
    </row>
    <row r="200" spans="24:25" x14ac:dyDescent="0.4">
      <c r="X200" s="79">
        <f t="shared" si="17"/>
        <v>44569.624999999556</v>
      </c>
      <c r="Y200">
        <f t="shared" si="16"/>
        <v>2901.8139534883644</v>
      </c>
    </row>
    <row r="201" spans="24:25" x14ac:dyDescent="0.4">
      <c r="X201" s="79">
        <f t="shared" si="17"/>
        <v>44569.66666666622</v>
      </c>
      <c r="Y201">
        <f t="shared" si="16"/>
        <v>2901.8139534883644</v>
      </c>
    </row>
    <row r="202" spans="24:25" x14ac:dyDescent="0.4">
      <c r="X202" s="79">
        <f t="shared" si="17"/>
        <v>44569.708333332885</v>
      </c>
      <c r="Y202">
        <f t="shared" si="16"/>
        <v>2901.8139534883644</v>
      </c>
    </row>
    <row r="203" spans="24:25" x14ac:dyDescent="0.4">
      <c r="X203" s="79">
        <f t="shared" si="17"/>
        <v>44569.749999999549</v>
      </c>
      <c r="Y203">
        <f t="shared" si="16"/>
        <v>2901.8139534883644</v>
      </c>
    </row>
    <row r="204" spans="24:25" x14ac:dyDescent="0.4">
      <c r="X204" s="79">
        <f t="shared" si="17"/>
        <v>44569.791666666213</v>
      </c>
      <c r="Y204">
        <f t="shared" si="16"/>
        <v>2901.8139534883644</v>
      </c>
    </row>
    <row r="205" spans="24:25" x14ac:dyDescent="0.4">
      <c r="X205" s="79">
        <f t="shared" si="17"/>
        <v>44569.833333332877</v>
      </c>
      <c r="Y205">
        <f t="shared" si="16"/>
        <v>2901.8139534883644</v>
      </c>
    </row>
    <row r="206" spans="24:25" x14ac:dyDescent="0.4">
      <c r="X206" s="79">
        <f t="shared" si="17"/>
        <v>44569.874999999542</v>
      </c>
      <c r="Y206">
        <f t="shared" si="16"/>
        <v>2901.8139534883644</v>
      </c>
    </row>
    <row r="207" spans="24:25" x14ac:dyDescent="0.4">
      <c r="X207" s="79">
        <f t="shared" si="17"/>
        <v>44569.916666666206</v>
      </c>
      <c r="Y207">
        <f t="shared" si="16"/>
        <v>2901.8139534883644</v>
      </c>
    </row>
    <row r="208" spans="24:25" x14ac:dyDescent="0.4">
      <c r="X208" s="79">
        <f t="shared" si="17"/>
        <v>44569.95833333287</v>
      </c>
      <c r="Y208">
        <f t="shared" si="16"/>
        <v>2901.8139534883644</v>
      </c>
    </row>
    <row r="209" spans="24:25" x14ac:dyDescent="0.4">
      <c r="X209" s="79">
        <f t="shared" si="17"/>
        <v>44569.999999999534</v>
      </c>
      <c r="Y209">
        <f t="shared" si="16"/>
        <v>2901.8139534883644</v>
      </c>
    </row>
    <row r="210" spans="24:25" x14ac:dyDescent="0.4">
      <c r="X210" s="79">
        <f t="shared" si="17"/>
        <v>44570.041666666199</v>
      </c>
      <c r="Y210">
        <f t="shared" ref="Y210:Y273" si="18">VLOOKUP(MONTH(X210),$T$28:$V$39,3)</f>
        <v>2901.8139534883644</v>
      </c>
    </row>
    <row r="211" spans="24:25" x14ac:dyDescent="0.4">
      <c r="X211" s="79">
        <f t="shared" si="17"/>
        <v>44570.083333332863</v>
      </c>
      <c r="Y211">
        <f t="shared" si="18"/>
        <v>2901.8139534883644</v>
      </c>
    </row>
    <row r="212" spans="24:25" x14ac:dyDescent="0.4">
      <c r="X212" s="79">
        <f t="shared" si="17"/>
        <v>44570.124999999527</v>
      </c>
      <c r="Y212">
        <f t="shared" si="18"/>
        <v>2901.8139534883644</v>
      </c>
    </row>
    <row r="213" spans="24:25" x14ac:dyDescent="0.4">
      <c r="X213" s="79">
        <f t="shared" si="17"/>
        <v>44570.166666666191</v>
      </c>
      <c r="Y213">
        <f t="shared" si="18"/>
        <v>2901.8139534883644</v>
      </c>
    </row>
    <row r="214" spans="24:25" x14ac:dyDescent="0.4">
      <c r="X214" s="79">
        <f t="shared" si="17"/>
        <v>44570.208333332856</v>
      </c>
      <c r="Y214">
        <f t="shared" si="18"/>
        <v>2901.8139534883644</v>
      </c>
    </row>
    <row r="215" spans="24:25" x14ac:dyDescent="0.4">
      <c r="X215" s="79">
        <f t="shared" si="17"/>
        <v>44570.24999999952</v>
      </c>
      <c r="Y215">
        <f t="shared" si="18"/>
        <v>2901.8139534883644</v>
      </c>
    </row>
    <row r="216" spans="24:25" x14ac:dyDescent="0.4">
      <c r="X216" s="79">
        <f t="shared" si="17"/>
        <v>44570.291666666184</v>
      </c>
      <c r="Y216">
        <f t="shared" si="18"/>
        <v>2901.8139534883644</v>
      </c>
    </row>
    <row r="217" spans="24:25" x14ac:dyDescent="0.4">
      <c r="X217" s="79">
        <f t="shared" si="17"/>
        <v>44570.333333332848</v>
      </c>
      <c r="Y217">
        <f t="shared" si="18"/>
        <v>2901.8139534883644</v>
      </c>
    </row>
    <row r="218" spans="24:25" x14ac:dyDescent="0.4">
      <c r="X218" s="79">
        <f t="shared" si="17"/>
        <v>44570.374999999513</v>
      </c>
      <c r="Y218">
        <f t="shared" si="18"/>
        <v>2901.8139534883644</v>
      </c>
    </row>
    <row r="219" spans="24:25" x14ac:dyDescent="0.4">
      <c r="X219" s="79">
        <f t="shared" si="17"/>
        <v>44570.416666666177</v>
      </c>
      <c r="Y219">
        <f t="shared" si="18"/>
        <v>2901.8139534883644</v>
      </c>
    </row>
    <row r="220" spans="24:25" x14ac:dyDescent="0.4">
      <c r="X220" s="79">
        <f t="shared" si="17"/>
        <v>44570.458333332841</v>
      </c>
      <c r="Y220">
        <f t="shared" si="18"/>
        <v>2901.8139534883644</v>
      </c>
    </row>
    <row r="221" spans="24:25" x14ac:dyDescent="0.4">
      <c r="X221" s="79">
        <f t="shared" si="17"/>
        <v>44570.499999999505</v>
      </c>
      <c r="Y221">
        <f t="shared" si="18"/>
        <v>2901.8139534883644</v>
      </c>
    </row>
    <row r="222" spans="24:25" x14ac:dyDescent="0.4">
      <c r="X222" s="79">
        <f t="shared" si="17"/>
        <v>44570.541666666169</v>
      </c>
      <c r="Y222">
        <f t="shared" si="18"/>
        <v>2901.8139534883644</v>
      </c>
    </row>
    <row r="223" spans="24:25" x14ac:dyDescent="0.4">
      <c r="X223" s="79">
        <f t="shared" si="17"/>
        <v>44570.583333332834</v>
      </c>
      <c r="Y223">
        <f t="shared" si="18"/>
        <v>2901.8139534883644</v>
      </c>
    </row>
    <row r="224" spans="24:25" x14ac:dyDescent="0.4">
      <c r="X224" s="79">
        <f t="shared" si="17"/>
        <v>44570.624999999498</v>
      </c>
      <c r="Y224">
        <f t="shared" si="18"/>
        <v>2901.8139534883644</v>
      </c>
    </row>
    <row r="225" spans="24:25" x14ac:dyDescent="0.4">
      <c r="X225" s="79">
        <f t="shared" si="17"/>
        <v>44570.666666666162</v>
      </c>
      <c r="Y225">
        <f t="shared" si="18"/>
        <v>2901.8139534883644</v>
      </c>
    </row>
    <row r="226" spans="24:25" x14ac:dyDescent="0.4">
      <c r="X226" s="79">
        <f t="shared" si="17"/>
        <v>44570.708333332826</v>
      </c>
      <c r="Y226">
        <f t="shared" si="18"/>
        <v>2901.8139534883644</v>
      </c>
    </row>
    <row r="227" spans="24:25" x14ac:dyDescent="0.4">
      <c r="X227" s="79">
        <f t="shared" si="17"/>
        <v>44570.749999999491</v>
      </c>
      <c r="Y227">
        <f t="shared" si="18"/>
        <v>2901.8139534883644</v>
      </c>
    </row>
    <row r="228" spans="24:25" x14ac:dyDescent="0.4">
      <c r="X228" s="79">
        <f t="shared" si="17"/>
        <v>44570.791666666155</v>
      </c>
      <c r="Y228">
        <f t="shared" si="18"/>
        <v>2901.8139534883644</v>
      </c>
    </row>
    <row r="229" spans="24:25" x14ac:dyDescent="0.4">
      <c r="X229" s="79">
        <f t="shared" si="17"/>
        <v>44570.833333332819</v>
      </c>
      <c r="Y229">
        <f t="shared" si="18"/>
        <v>2901.8139534883644</v>
      </c>
    </row>
    <row r="230" spans="24:25" x14ac:dyDescent="0.4">
      <c r="X230" s="79">
        <f t="shared" si="17"/>
        <v>44570.874999999483</v>
      </c>
      <c r="Y230">
        <f t="shared" si="18"/>
        <v>2901.8139534883644</v>
      </c>
    </row>
    <row r="231" spans="24:25" x14ac:dyDescent="0.4">
      <c r="X231" s="79">
        <f t="shared" si="17"/>
        <v>44570.916666666148</v>
      </c>
      <c r="Y231">
        <f t="shared" si="18"/>
        <v>2901.8139534883644</v>
      </c>
    </row>
    <row r="232" spans="24:25" x14ac:dyDescent="0.4">
      <c r="X232" s="79">
        <f t="shared" si="17"/>
        <v>44570.958333332812</v>
      </c>
      <c r="Y232">
        <f t="shared" si="18"/>
        <v>2901.8139534883644</v>
      </c>
    </row>
    <row r="233" spans="24:25" x14ac:dyDescent="0.4">
      <c r="X233" s="79">
        <f t="shared" si="17"/>
        <v>44570.999999999476</v>
      </c>
      <c r="Y233">
        <f t="shared" si="18"/>
        <v>2901.8139534883644</v>
      </c>
    </row>
    <row r="234" spans="24:25" x14ac:dyDescent="0.4">
      <c r="X234" s="79">
        <f t="shared" si="17"/>
        <v>44571.04166666614</v>
      </c>
      <c r="Y234">
        <f t="shared" si="18"/>
        <v>2901.8139534883644</v>
      </c>
    </row>
    <row r="235" spans="24:25" x14ac:dyDescent="0.4">
      <c r="X235" s="79">
        <f t="shared" si="17"/>
        <v>44571.083333332805</v>
      </c>
      <c r="Y235">
        <f t="shared" si="18"/>
        <v>2901.8139534883644</v>
      </c>
    </row>
    <row r="236" spans="24:25" x14ac:dyDescent="0.4">
      <c r="X236" s="79">
        <f t="shared" si="17"/>
        <v>44571.124999999469</v>
      </c>
      <c r="Y236">
        <f t="shared" si="18"/>
        <v>2901.8139534883644</v>
      </c>
    </row>
    <row r="237" spans="24:25" x14ac:dyDescent="0.4">
      <c r="X237" s="79">
        <f t="shared" si="17"/>
        <v>44571.166666666133</v>
      </c>
      <c r="Y237">
        <f t="shared" si="18"/>
        <v>2901.8139534883644</v>
      </c>
    </row>
    <row r="238" spans="24:25" x14ac:dyDescent="0.4">
      <c r="X238" s="79">
        <f t="shared" si="17"/>
        <v>44571.208333332797</v>
      </c>
      <c r="Y238">
        <f t="shared" si="18"/>
        <v>2901.8139534883644</v>
      </c>
    </row>
    <row r="239" spans="24:25" x14ac:dyDescent="0.4">
      <c r="X239" s="79">
        <f t="shared" si="17"/>
        <v>44571.249999999462</v>
      </c>
      <c r="Y239">
        <f t="shared" si="18"/>
        <v>2901.8139534883644</v>
      </c>
    </row>
    <row r="240" spans="24:25" x14ac:dyDescent="0.4">
      <c r="X240" s="79">
        <f t="shared" si="17"/>
        <v>44571.291666666126</v>
      </c>
      <c r="Y240">
        <f t="shared" si="18"/>
        <v>2901.8139534883644</v>
      </c>
    </row>
    <row r="241" spans="24:25" x14ac:dyDescent="0.4">
      <c r="X241" s="79">
        <f t="shared" si="17"/>
        <v>44571.33333333279</v>
      </c>
      <c r="Y241">
        <f t="shared" si="18"/>
        <v>2901.8139534883644</v>
      </c>
    </row>
    <row r="242" spans="24:25" x14ac:dyDescent="0.4">
      <c r="X242" s="79">
        <f t="shared" si="17"/>
        <v>44571.374999999454</v>
      </c>
      <c r="Y242">
        <f t="shared" si="18"/>
        <v>2901.8139534883644</v>
      </c>
    </row>
    <row r="243" spans="24:25" x14ac:dyDescent="0.4">
      <c r="X243" s="79">
        <f t="shared" si="17"/>
        <v>44571.416666666119</v>
      </c>
      <c r="Y243">
        <f t="shared" si="18"/>
        <v>2901.8139534883644</v>
      </c>
    </row>
    <row r="244" spans="24:25" x14ac:dyDescent="0.4">
      <c r="X244" s="79">
        <f t="shared" si="17"/>
        <v>44571.458333332783</v>
      </c>
      <c r="Y244">
        <f t="shared" si="18"/>
        <v>2901.8139534883644</v>
      </c>
    </row>
    <row r="245" spans="24:25" x14ac:dyDescent="0.4">
      <c r="X245" s="79">
        <f t="shared" si="17"/>
        <v>44571.499999999447</v>
      </c>
      <c r="Y245">
        <f t="shared" si="18"/>
        <v>2901.8139534883644</v>
      </c>
    </row>
    <row r="246" spans="24:25" x14ac:dyDescent="0.4">
      <c r="X246" s="79">
        <f t="shared" si="17"/>
        <v>44571.541666666111</v>
      </c>
      <c r="Y246">
        <f t="shared" si="18"/>
        <v>2901.8139534883644</v>
      </c>
    </row>
    <row r="247" spans="24:25" x14ac:dyDescent="0.4">
      <c r="X247" s="79">
        <f t="shared" si="17"/>
        <v>44571.583333332776</v>
      </c>
      <c r="Y247">
        <f t="shared" si="18"/>
        <v>2901.8139534883644</v>
      </c>
    </row>
    <row r="248" spans="24:25" x14ac:dyDescent="0.4">
      <c r="X248" s="79">
        <f t="shared" si="17"/>
        <v>44571.62499999944</v>
      </c>
      <c r="Y248">
        <f t="shared" si="18"/>
        <v>2901.8139534883644</v>
      </c>
    </row>
    <row r="249" spans="24:25" x14ac:dyDescent="0.4">
      <c r="X249" s="79">
        <f t="shared" si="17"/>
        <v>44571.666666666104</v>
      </c>
      <c r="Y249">
        <f t="shared" si="18"/>
        <v>2901.8139534883644</v>
      </c>
    </row>
    <row r="250" spans="24:25" x14ac:dyDescent="0.4">
      <c r="X250" s="79">
        <f t="shared" si="17"/>
        <v>44571.708333332768</v>
      </c>
      <c r="Y250">
        <f t="shared" si="18"/>
        <v>2901.8139534883644</v>
      </c>
    </row>
    <row r="251" spans="24:25" x14ac:dyDescent="0.4">
      <c r="X251" s="79">
        <f t="shared" si="17"/>
        <v>44571.749999999432</v>
      </c>
      <c r="Y251">
        <f t="shared" si="18"/>
        <v>2901.8139534883644</v>
      </c>
    </row>
    <row r="252" spans="24:25" x14ac:dyDescent="0.4">
      <c r="X252" s="79">
        <f t="shared" si="17"/>
        <v>44571.791666666097</v>
      </c>
      <c r="Y252">
        <f t="shared" si="18"/>
        <v>2901.8139534883644</v>
      </c>
    </row>
    <row r="253" spans="24:25" x14ac:dyDescent="0.4">
      <c r="X253" s="79">
        <f t="shared" si="17"/>
        <v>44571.833333332761</v>
      </c>
      <c r="Y253">
        <f t="shared" si="18"/>
        <v>2901.8139534883644</v>
      </c>
    </row>
    <row r="254" spans="24:25" x14ac:dyDescent="0.4">
      <c r="X254" s="79">
        <f t="shared" si="17"/>
        <v>44571.874999999425</v>
      </c>
      <c r="Y254">
        <f t="shared" si="18"/>
        <v>2901.8139534883644</v>
      </c>
    </row>
    <row r="255" spans="24:25" x14ac:dyDescent="0.4">
      <c r="X255" s="79">
        <f t="shared" si="17"/>
        <v>44571.916666666089</v>
      </c>
      <c r="Y255">
        <f t="shared" si="18"/>
        <v>2901.8139534883644</v>
      </c>
    </row>
    <row r="256" spans="24:25" x14ac:dyDescent="0.4">
      <c r="X256" s="79">
        <f t="shared" si="17"/>
        <v>44571.958333332754</v>
      </c>
      <c r="Y256">
        <f t="shared" si="18"/>
        <v>2901.8139534883644</v>
      </c>
    </row>
    <row r="257" spans="24:25" x14ac:dyDescent="0.4">
      <c r="X257" s="79">
        <f t="shared" si="17"/>
        <v>44571.999999999418</v>
      </c>
      <c r="Y257">
        <f t="shared" si="18"/>
        <v>2901.8139534883644</v>
      </c>
    </row>
    <row r="258" spans="24:25" x14ac:dyDescent="0.4">
      <c r="X258" s="79">
        <f t="shared" si="17"/>
        <v>44572.041666666082</v>
      </c>
      <c r="Y258">
        <f t="shared" si="18"/>
        <v>2901.8139534883644</v>
      </c>
    </row>
    <row r="259" spans="24:25" x14ac:dyDescent="0.4">
      <c r="X259" s="79">
        <f t="shared" si="17"/>
        <v>44572.083333332746</v>
      </c>
      <c r="Y259">
        <f t="shared" si="18"/>
        <v>2901.8139534883644</v>
      </c>
    </row>
    <row r="260" spans="24:25" x14ac:dyDescent="0.4">
      <c r="X260" s="79">
        <f t="shared" si="17"/>
        <v>44572.124999999411</v>
      </c>
      <c r="Y260">
        <f t="shared" si="18"/>
        <v>2901.8139534883644</v>
      </c>
    </row>
    <row r="261" spans="24:25" x14ac:dyDescent="0.4">
      <c r="X261" s="79">
        <f t="shared" si="17"/>
        <v>44572.166666666075</v>
      </c>
      <c r="Y261">
        <f t="shared" si="18"/>
        <v>2901.8139534883644</v>
      </c>
    </row>
    <row r="262" spans="24:25" x14ac:dyDescent="0.4">
      <c r="X262" s="79">
        <f t="shared" ref="X262:X325" si="19">X261+1/24</f>
        <v>44572.208333332739</v>
      </c>
      <c r="Y262">
        <f t="shared" si="18"/>
        <v>2901.8139534883644</v>
      </c>
    </row>
    <row r="263" spans="24:25" x14ac:dyDescent="0.4">
      <c r="X263" s="79">
        <f t="shared" si="19"/>
        <v>44572.249999999403</v>
      </c>
      <c r="Y263">
        <f t="shared" si="18"/>
        <v>2901.8139534883644</v>
      </c>
    </row>
    <row r="264" spans="24:25" x14ac:dyDescent="0.4">
      <c r="X264" s="79">
        <f t="shared" si="19"/>
        <v>44572.291666666068</v>
      </c>
      <c r="Y264">
        <f t="shared" si="18"/>
        <v>2901.8139534883644</v>
      </c>
    </row>
    <row r="265" spans="24:25" x14ac:dyDescent="0.4">
      <c r="X265" s="79">
        <f t="shared" si="19"/>
        <v>44572.333333332732</v>
      </c>
      <c r="Y265">
        <f t="shared" si="18"/>
        <v>2901.8139534883644</v>
      </c>
    </row>
    <row r="266" spans="24:25" x14ac:dyDescent="0.4">
      <c r="X266" s="79">
        <f t="shared" si="19"/>
        <v>44572.374999999396</v>
      </c>
      <c r="Y266">
        <f t="shared" si="18"/>
        <v>2901.8139534883644</v>
      </c>
    </row>
    <row r="267" spans="24:25" x14ac:dyDescent="0.4">
      <c r="X267" s="79">
        <f t="shared" si="19"/>
        <v>44572.41666666606</v>
      </c>
      <c r="Y267">
        <f t="shared" si="18"/>
        <v>2901.8139534883644</v>
      </c>
    </row>
    <row r="268" spans="24:25" x14ac:dyDescent="0.4">
      <c r="X268" s="79">
        <f t="shared" si="19"/>
        <v>44572.458333332725</v>
      </c>
      <c r="Y268">
        <f t="shared" si="18"/>
        <v>2901.8139534883644</v>
      </c>
    </row>
    <row r="269" spans="24:25" x14ac:dyDescent="0.4">
      <c r="X269" s="79">
        <f t="shared" si="19"/>
        <v>44572.499999999389</v>
      </c>
      <c r="Y269">
        <f t="shared" si="18"/>
        <v>2901.8139534883644</v>
      </c>
    </row>
    <row r="270" spans="24:25" x14ac:dyDescent="0.4">
      <c r="X270" s="79">
        <f t="shared" si="19"/>
        <v>44572.541666666053</v>
      </c>
      <c r="Y270">
        <f t="shared" si="18"/>
        <v>2901.8139534883644</v>
      </c>
    </row>
    <row r="271" spans="24:25" x14ac:dyDescent="0.4">
      <c r="X271" s="79">
        <f t="shared" si="19"/>
        <v>44572.583333332717</v>
      </c>
      <c r="Y271">
        <f t="shared" si="18"/>
        <v>2901.8139534883644</v>
      </c>
    </row>
    <row r="272" spans="24:25" x14ac:dyDescent="0.4">
      <c r="X272" s="79">
        <f t="shared" si="19"/>
        <v>44572.624999999382</v>
      </c>
      <c r="Y272">
        <f t="shared" si="18"/>
        <v>2901.8139534883644</v>
      </c>
    </row>
    <row r="273" spans="24:25" x14ac:dyDescent="0.4">
      <c r="X273" s="79">
        <f t="shared" si="19"/>
        <v>44572.666666666046</v>
      </c>
      <c r="Y273">
        <f t="shared" si="18"/>
        <v>2901.8139534883644</v>
      </c>
    </row>
    <row r="274" spans="24:25" x14ac:dyDescent="0.4">
      <c r="X274" s="79">
        <f t="shared" si="19"/>
        <v>44572.70833333271</v>
      </c>
      <c r="Y274">
        <f t="shared" ref="Y274:Y337" si="20">VLOOKUP(MONTH(X274),$T$28:$V$39,3)</f>
        <v>2901.8139534883644</v>
      </c>
    </row>
    <row r="275" spans="24:25" x14ac:dyDescent="0.4">
      <c r="X275" s="79">
        <f t="shared" si="19"/>
        <v>44572.749999999374</v>
      </c>
      <c r="Y275">
        <f t="shared" si="20"/>
        <v>2901.8139534883644</v>
      </c>
    </row>
    <row r="276" spans="24:25" x14ac:dyDescent="0.4">
      <c r="X276" s="79">
        <f t="shared" si="19"/>
        <v>44572.791666666039</v>
      </c>
      <c r="Y276">
        <f t="shared" si="20"/>
        <v>2901.8139534883644</v>
      </c>
    </row>
    <row r="277" spans="24:25" x14ac:dyDescent="0.4">
      <c r="X277" s="79">
        <f t="shared" si="19"/>
        <v>44572.833333332703</v>
      </c>
      <c r="Y277">
        <f t="shared" si="20"/>
        <v>2901.8139534883644</v>
      </c>
    </row>
    <row r="278" spans="24:25" x14ac:dyDescent="0.4">
      <c r="X278" s="79">
        <f t="shared" si="19"/>
        <v>44572.874999999367</v>
      </c>
      <c r="Y278">
        <f t="shared" si="20"/>
        <v>2901.8139534883644</v>
      </c>
    </row>
    <row r="279" spans="24:25" x14ac:dyDescent="0.4">
      <c r="X279" s="79">
        <f t="shared" si="19"/>
        <v>44572.916666666031</v>
      </c>
      <c r="Y279">
        <f t="shared" si="20"/>
        <v>2901.8139534883644</v>
      </c>
    </row>
    <row r="280" spans="24:25" x14ac:dyDescent="0.4">
      <c r="X280" s="79">
        <f t="shared" si="19"/>
        <v>44572.958333332695</v>
      </c>
      <c r="Y280">
        <f t="shared" si="20"/>
        <v>2901.8139534883644</v>
      </c>
    </row>
    <row r="281" spans="24:25" x14ac:dyDescent="0.4">
      <c r="X281" s="79">
        <f t="shared" si="19"/>
        <v>44572.99999999936</v>
      </c>
      <c r="Y281">
        <f t="shared" si="20"/>
        <v>2901.8139534883644</v>
      </c>
    </row>
    <row r="282" spans="24:25" x14ac:dyDescent="0.4">
      <c r="X282" s="79">
        <f t="shared" si="19"/>
        <v>44573.041666666024</v>
      </c>
      <c r="Y282">
        <f t="shared" si="20"/>
        <v>2901.8139534883644</v>
      </c>
    </row>
    <row r="283" spans="24:25" x14ac:dyDescent="0.4">
      <c r="X283" s="79">
        <f t="shared" si="19"/>
        <v>44573.083333332688</v>
      </c>
      <c r="Y283">
        <f t="shared" si="20"/>
        <v>2901.8139534883644</v>
      </c>
    </row>
    <row r="284" spans="24:25" x14ac:dyDescent="0.4">
      <c r="X284" s="79">
        <f t="shared" si="19"/>
        <v>44573.124999999352</v>
      </c>
      <c r="Y284">
        <f t="shared" si="20"/>
        <v>2901.8139534883644</v>
      </c>
    </row>
    <row r="285" spans="24:25" x14ac:dyDescent="0.4">
      <c r="X285" s="79">
        <f t="shared" si="19"/>
        <v>44573.166666666017</v>
      </c>
      <c r="Y285">
        <f t="shared" si="20"/>
        <v>2901.8139534883644</v>
      </c>
    </row>
    <row r="286" spans="24:25" x14ac:dyDescent="0.4">
      <c r="X286" s="79">
        <f t="shared" si="19"/>
        <v>44573.208333332681</v>
      </c>
      <c r="Y286">
        <f t="shared" si="20"/>
        <v>2901.8139534883644</v>
      </c>
    </row>
    <row r="287" spans="24:25" x14ac:dyDescent="0.4">
      <c r="X287" s="79">
        <f t="shared" si="19"/>
        <v>44573.249999999345</v>
      </c>
      <c r="Y287">
        <f t="shared" si="20"/>
        <v>2901.8139534883644</v>
      </c>
    </row>
    <row r="288" spans="24:25" x14ac:dyDescent="0.4">
      <c r="X288" s="79">
        <f t="shared" si="19"/>
        <v>44573.291666666009</v>
      </c>
      <c r="Y288">
        <f t="shared" si="20"/>
        <v>2901.8139534883644</v>
      </c>
    </row>
    <row r="289" spans="24:25" x14ac:dyDescent="0.4">
      <c r="X289" s="79">
        <f t="shared" si="19"/>
        <v>44573.333333332674</v>
      </c>
      <c r="Y289">
        <f t="shared" si="20"/>
        <v>2901.8139534883644</v>
      </c>
    </row>
    <row r="290" spans="24:25" x14ac:dyDescent="0.4">
      <c r="X290" s="79">
        <f t="shared" si="19"/>
        <v>44573.374999999338</v>
      </c>
      <c r="Y290">
        <f t="shared" si="20"/>
        <v>2901.8139534883644</v>
      </c>
    </row>
    <row r="291" spans="24:25" x14ac:dyDescent="0.4">
      <c r="X291" s="79">
        <f t="shared" si="19"/>
        <v>44573.416666666002</v>
      </c>
      <c r="Y291">
        <f t="shared" si="20"/>
        <v>2901.8139534883644</v>
      </c>
    </row>
    <row r="292" spans="24:25" x14ac:dyDescent="0.4">
      <c r="X292" s="79">
        <f t="shared" si="19"/>
        <v>44573.458333332666</v>
      </c>
      <c r="Y292">
        <f t="shared" si="20"/>
        <v>2901.8139534883644</v>
      </c>
    </row>
    <row r="293" spans="24:25" x14ac:dyDescent="0.4">
      <c r="X293" s="79">
        <f t="shared" si="19"/>
        <v>44573.499999999331</v>
      </c>
      <c r="Y293">
        <f t="shared" si="20"/>
        <v>2901.8139534883644</v>
      </c>
    </row>
    <row r="294" spans="24:25" x14ac:dyDescent="0.4">
      <c r="X294" s="79">
        <f t="shared" si="19"/>
        <v>44573.541666665995</v>
      </c>
      <c r="Y294">
        <f t="shared" si="20"/>
        <v>2901.8139534883644</v>
      </c>
    </row>
    <row r="295" spans="24:25" x14ac:dyDescent="0.4">
      <c r="X295" s="79">
        <f t="shared" si="19"/>
        <v>44573.583333332659</v>
      </c>
      <c r="Y295">
        <f t="shared" si="20"/>
        <v>2901.8139534883644</v>
      </c>
    </row>
    <row r="296" spans="24:25" x14ac:dyDescent="0.4">
      <c r="X296" s="79">
        <f t="shared" si="19"/>
        <v>44573.624999999323</v>
      </c>
      <c r="Y296">
        <f t="shared" si="20"/>
        <v>2901.8139534883644</v>
      </c>
    </row>
    <row r="297" spans="24:25" x14ac:dyDescent="0.4">
      <c r="X297" s="79">
        <f t="shared" si="19"/>
        <v>44573.666666665988</v>
      </c>
      <c r="Y297">
        <f t="shared" si="20"/>
        <v>2901.8139534883644</v>
      </c>
    </row>
    <row r="298" spans="24:25" x14ac:dyDescent="0.4">
      <c r="X298" s="79">
        <f t="shared" si="19"/>
        <v>44573.708333332652</v>
      </c>
      <c r="Y298">
        <f t="shared" si="20"/>
        <v>2901.8139534883644</v>
      </c>
    </row>
    <row r="299" spans="24:25" x14ac:dyDescent="0.4">
      <c r="X299" s="79">
        <f t="shared" si="19"/>
        <v>44573.749999999316</v>
      </c>
      <c r="Y299">
        <f t="shared" si="20"/>
        <v>2901.8139534883644</v>
      </c>
    </row>
    <row r="300" spans="24:25" x14ac:dyDescent="0.4">
      <c r="X300" s="79">
        <f t="shared" si="19"/>
        <v>44573.79166666598</v>
      </c>
      <c r="Y300">
        <f t="shared" si="20"/>
        <v>2901.8139534883644</v>
      </c>
    </row>
    <row r="301" spans="24:25" x14ac:dyDescent="0.4">
      <c r="X301" s="79">
        <f t="shared" si="19"/>
        <v>44573.833333332645</v>
      </c>
      <c r="Y301">
        <f t="shared" si="20"/>
        <v>2901.8139534883644</v>
      </c>
    </row>
    <row r="302" spans="24:25" x14ac:dyDescent="0.4">
      <c r="X302" s="79">
        <f t="shared" si="19"/>
        <v>44573.874999999309</v>
      </c>
      <c r="Y302">
        <f t="shared" si="20"/>
        <v>2901.8139534883644</v>
      </c>
    </row>
    <row r="303" spans="24:25" x14ac:dyDescent="0.4">
      <c r="X303" s="79">
        <f t="shared" si="19"/>
        <v>44573.916666665973</v>
      </c>
      <c r="Y303">
        <f t="shared" si="20"/>
        <v>2901.8139534883644</v>
      </c>
    </row>
    <row r="304" spans="24:25" x14ac:dyDescent="0.4">
      <c r="X304" s="79">
        <f t="shared" si="19"/>
        <v>44573.958333332637</v>
      </c>
      <c r="Y304">
        <f t="shared" si="20"/>
        <v>2901.8139534883644</v>
      </c>
    </row>
    <row r="305" spans="24:25" x14ac:dyDescent="0.4">
      <c r="X305" s="79">
        <f t="shared" si="19"/>
        <v>44573.999999999302</v>
      </c>
      <c r="Y305">
        <f t="shared" si="20"/>
        <v>2901.8139534883644</v>
      </c>
    </row>
    <row r="306" spans="24:25" x14ac:dyDescent="0.4">
      <c r="X306" s="79">
        <f t="shared" si="19"/>
        <v>44574.041666665966</v>
      </c>
      <c r="Y306">
        <f t="shared" si="20"/>
        <v>2901.8139534883644</v>
      </c>
    </row>
    <row r="307" spans="24:25" x14ac:dyDescent="0.4">
      <c r="X307" s="79">
        <f t="shared" si="19"/>
        <v>44574.08333333263</v>
      </c>
      <c r="Y307">
        <f t="shared" si="20"/>
        <v>2901.8139534883644</v>
      </c>
    </row>
    <row r="308" spans="24:25" x14ac:dyDescent="0.4">
      <c r="X308" s="79">
        <f t="shared" si="19"/>
        <v>44574.124999999294</v>
      </c>
      <c r="Y308">
        <f t="shared" si="20"/>
        <v>2901.8139534883644</v>
      </c>
    </row>
    <row r="309" spans="24:25" x14ac:dyDescent="0.4">
      <c r="X309" s="79">
        <f t="shared" si="19"/>
        <v>44574.166666665958</v>
      </c>
      <c r="Y309">
        <f t="shared" si="20"/>
        <v>2901.8139534883644</v>
      </c>
    </row>
    <row r="310" spans="24:25" x14ac:dyDescent="0.4">
      <c r="X310" s="79">
        <f t="shared" si="19"/>
        <v>44574.208333332623</v>
      </c>
      <c r="Y310">
        <f t="shared" si="20"/>
        <v>2901.8139534883644</v>
      </c>
    </row>
    <row r="311" spans="24:25" x14ac:dyDescent="0.4">
      <c r="X311" s="79">
        <f t="shared" si="19"/>
        <v>44574.249999999287</v>
      </c>
      <c r="Y311">
        <f t="shared" si="20"/>
        <v>2901.8139534883644</v>
      </c>
    </row>
    <row r="312" spans="24:25" x14ac:dyDescent="0.4">
      <c r="X312" s="79">
        <f t="shared" si="19"/>
        <v>44574.291666665951</v>
      </c>
      <c r="Y312">
        <f t="shared" si="20"/>
        <v>2901.8139534883644</v>
      </c>
    </row>
    <row r="313" spans="24:25" x14ac:dyDescent="0.4">
      <c r="X313" s="79">
        <f t="shared" si="19"/>
        <v>44574.333333332615</v>
      </c>
      <c r="Y313">
        <f t="shared" si="20"/>
        <v>2901.8139534883644</v>
      </c>
    </row>
    <row r="314" spans="24:25" x14ac:dyDescent="0.4">
      <c r="X314" s="79">
        <f t="shared" si="19"/>
        <v>44574.37499999928</v>
      </c>
      <c r="Y314">
        <f t="shared" si="20"/>
        <v>2901.8139534883644</v>
      </c>
    </row>
    <row r="315" spans="24:25" x14ac:dyDescent="0.4">
      <c r="X315" s="79">
        <f t="shared" si="19"/>
        <v>44574.416666665944</v>
      </c>
      <c r="Y315">
        <f t="shared" si="20"/>
        <v>2901.8139534883644</v>
      </c>
    </row>
    <row r="316" spans="24:25" x14ac:dyDescent="0.4">
      <c r="X316" s="79">
        <f t="shared" si="19"/>
        <v>44574.458333332608</v>
      </c>
      <c r="Y316">
        <f t="shared" si="20"/>
        <v>2901.8139534883644</v>
      </c>
    </row>
    <row r="317" spans="24:25" x14ac:dyDescent="0.4">
      <c r="X317" s="79">
        <f t="shared" si="19"/>
        <v>44574.499999999272</v>
      </c>
      <c r="Y317">
        <f t="shared" si="20"/>
        <v>2901.8139534883644</v>
      </c>
    </row>
    <row r="318" spans="24:25" x14ac:dyDescent="0.4">
      <c r="X318" s="79">
        <f t="shared" si="19"/>
        <v>44574.541666665937</v>
      </c>
      <c r="Y318">
        <f t="shared" si="20"/>
        <v>2901.8139534883644</v>
      </c>
    </row>
    <row r="319" spans="24:25" x14ac:dyDescent="0.4">
      <c r="X319" s="79">
        <f t="shared" si="19"/>
        <v>44574.583333332601</v>
      </c>
      <c r="Y319">
        <f t="shared" si="20"/>
        <v>2901.8139534883644</v>
      </c>
    </row>
    <row r="320" spans="24:25" x14ac:dyDescent="0.4">
      <c r="X320" s="79">
        <f t="shared" si="19"/>
        <v>44574.624999999265</v>
      </c>
      <c r="Y320">
        <f t="shared" si="20"/>
        <v>2901.8139534883644</v>
      </c>
    </row>
    <row r="321" spans="24:25" x14ac:dyDescent="0.4">
      <c r="X321" s="79">
        <f t="shared" si="19"/>
        <v>44574.666666665929</v>
      </c>
      <c r="Y321">
        <f t="shared" si="20"/>
        <v>2901.8139534883644</v>
      </c>
    </row>
    <row r="322" spans="24:25" x14ac:dyDescent="0.4">
      <c r="X322" s="79">
        <f t="shared" si="19"/>
        <v>44574.708333332594</v>
      </c>
      <c r="Y322">
        <f t="shared" si="20"/>
        <v>2901.8139534883644</v>
      </c>
    </row>
    <row r="323" spans="24:25" x14ac:dyDescent="0.4">
      <c r="X323" s="79">
        <f t="shared" si="19"/>
        <v>44574.749999999258</v>
      </c>
      <c r="Y323">
        <f t="shared" si="20"/>
        <v>2901.8139534883644</v>
      </c>
    </row>
    <row r="324" spans="24:25" x14ac:dyDescent="0.4">
      <c r="X324" s="79">
        <f t="shared" si="19"/>
        <v>44574.791666665922</v>
      </c>
      <c r="Y324">
        <f t="shared" si="20"/>
        <v>2901.8139534883644</v>
      </c>
    </row>
    <row r="325" spans="24:25" x14ac:dyDescent="0.4">
      <c r="X325" s="79">
        <f t="shared" si="19"/>
        <v>44574.833333332586</v>
      </c>
      <c r="Y325">
        <f t="shared" si="20"/>
        <v>2901.8139534883644</v>
      </c>
    </row>
    <row r="326" spans="24:25" x14ac:dyDescent="0.4">
      <c r="X326" s="79">
        <f t="shared" ref="X326:X389" si="21">X325+1/24</f>
        <v>44574.874999999251</v>
      </c>
      <c r="Y326">
        <f t="shared" si="20"/>
        <v>2901.8139534883644</v>
      </c>
    </row>
    <row r="327" spans="24:25" x14ac:dyDescent="0.4">
      <c r="X327" s="79">
        <f t="shared" si="21"/>
        <v>44574.916666665915</v>
      </c>
      <c r="Y327">
        <f t="shared" si="20"/>
        <v>2901.8139534883644</v>
      </c>
    </row>
    <row r="328" spans="24:25" x14ac:dyDescent="0.4">
      <c r="X328" s="79">
        <f t="shared" si="21"/>
        <v>44574.958333332579</v>
      </c>
      <c r="Y328">
        <f t="shared" si="20"/>
        <v>2901.8139534883644</v>
      </c>
    </row>
    <row r="329" spans="24:25" x14ac:dyDescent="0.4">
      <c r="X329" s="79">
        <f t="shared" si="21"/>
        <v>44574.999999999243</v>
      </c>
      <c r="Y329">
        <f t="shared" si="20"/>
        <v>2901.8139534883644</v>
      </c>
    </row>
    <row r="330" spans="24:25" x14ac:dyDescent="0.4">
      <c r="X330" s="79">
        <f t="shared" si="21"/>
        <v>44575.041666665908</v>
      </c>
      <c r="Y330">
        <f t="shared" si="20"/>
        <v>2901.8139534883644</v>
      </c>
    </row>
    <row r="331" spans="24:25" x14ac:dyDescent="0.4">
      <c r="X331" s="79">
        <f t="shared" si="21"/>
        <v>44575.083333332572</v>
      </c>
      <c r="Y331">
        <f t="shared" si="20"/>
        <v>2901.8139534883644</v>
      </c>
    </row>
    <row r="332" spans="24:25" x14ac:dyDescent="0.4">
      <c r="X332" s="79">
        <f t="shared" si="21"/>
        <v>44575.124999999236</v>
      </c>
      <c r="Y332">
        <f t="shared" si="20"/>
        <v>2901.8139534883644</v>
      </c>
    </row>
    <row r="333" spans="24:25" x14ac:dyDescent="0.4">
      <c r="X333" s="79">
        <f t="shared" si="21"/>
        <v>44575.1666666659</v>
      </c>
      <c r="Y333">
        <f t="shared" si="20"/>
        <v>2901.8139534883644</v>
      </c>
    </row>
    <row r="334" spans="24:25" x14ac:dyDescent="0.4">
      <c r="X334" s="79">
        <f t="shared" si="21"/>
        <v>44575.208333332565</v>
      </c>
      <c r="Y334">
        <f t="shared" si="20"/>
        <v>2901.8139534883644</v>
      </c>
    </row>
    <row r="335" spans="24:25" x14ac:dyDescent="0.4">
      <c r="X335" s="79">
        <f t="shared" si="21"/>
        <v>44575.249999999229</v>
      </c>
      <c r="Y335">
        <f t="shared" si="20"/>
        <v>2901.8139534883644</v>
      </c>
    </row>
    <row r="336" spans="24:25" x14ac:dyDescent="0.4">
      <c r="X336" s="79">
        <f t="shared" si="21"/>
        <v>44575.291666665893</v>
      </c>
      <c r="Y336">
        <f t="shared" si="20"/>
        <v>2901.8139534883644</v>
      </c>
    </row>
    <row r="337" spans="24:25" x14ac:dyDescent="0.4">
      <c r="X337" s="79">
        <f t="shared" si="21"/>
        <v>44575.333333332557</v>
      </c>
      <c r="Y337">
        <f t="shared" si="20"/>
        <v>2901.8139534883644</v>
      </c>
    </row>
    <row r="338" spans="24:25" x14ac:dyDescent="0.4">
      <c r="X338" s="79">
        <f t="shared" si="21"/>
        <v>44575.374999999221</v>
      </c>
      <c r="Y338">
        <f t="shared" ref="Y338:Y401" si="22">VLOOKUP(MONTH(X338),$T$28:$V$39,3)</f>
        <v>2901.8139534883644</v>
      </c>
    </row>
    <row r="339" spans="24:25" x14ac:dyDescent="0.4">
      <c r="X339" s="79">
        <f t="shared" si="21"/>
        <v>44575.416666665886</v>
      </c>
      <c r="Y339">
        <f t="shared" si="22"/>
        <v>2901.8139534883644</v>
      </c>
    </row>
    <row r="340" spans="24:25" x14ac:dyDescent="0.4">
      <c r="X340" s="79">
        <f t="shared" si="21"/>
        <v>44575.45833333255</v>
      </c>
      <c r="Y340">
        <f t="shared" si="22"/>
        <v>2901.8139534883644</v>
      </c>
    </row>
    <row r="341" spans="24:25" x14ac:dyDescent="0.4">
      <c r="X341" s="79">
        <f t="shared" si="21"/>
        <v>44575.499999999214</v>
      </c>
      <c r="Y341">
        <f t="shared" si="22"/>
        <v>2901.8139534883644</v>
      </c>
    </row>
    <row r="342" spans="24:25" x14ac:dyDescent="0.4">
      <c r="X342" s="79">
        <f t="shared" si="21"/>
        <v>44575.541666665878</v>
      </c>
      <c r="Y342">
        <f t="shared" si="22"/>
        <v>2901.8139534883644</v>
      </c>
    </row>
    <row r="343" spans="24:25" x14ac:dyDescent="0.4">
      <c r="X343" s="79">
        <f t="shared" si="21"/>
        <v>44575.583333332543</v>
      </c>
      <c r="Y343">
        <f t="shared" si="22"/>
        <v>2901.8139534883644</v>
      </c>
    </row>
    <row r="344" spans="24:25" x14ac:dyDescent="0.4">
      <c r="X344" s="79">
        <f t="shared" si="21"/>
        <v>44575.624999999207</v>
      </c>
      <c r="Y344">
        <f t="shared" si="22"/>
        <v>2901.8139534883644</v>
      </c>
    </row>
    <row r="345" spans="24:25" x14ac:dyDescent="0.4">
      <c r="X345" s="79">
        <f t="shared" si="21"/>
        <v>44575.666666665871</v>
      </c>
      <c r="Y345">
        <f t="shared" si="22"/>
        <v>2901.8139534883644</v>
      </c>
    </row>
    <row r="346" spans="24:25" x14ac:dyDescent="0.4">
      <c r="X346" s="79">
        <f t="shared" si="21"/>
        <v>44575.708333332535</v>
      </c>
      <c r="Y346">
        <f t="shared" si="22"/>
        <v>2901.8139534883644</v>
      </c>
    </row>
    <row r="347" spans="24:25" x14ac:dyDescent="0.4">
      <c r="X347" s="79">
        <f t="shared" si="21"/>
        <v>44575.7499999992</v>
      </c>
      <c r="Y347">
        <f t="shared" si="22"/>
        <v>2901.8139534883644</v>
      </c>
    </row>
    <row r="348" spans="24:25" x14ac:dyDescent="0.4">
      <c r="X348" s="79">
        <f t="shared" si="21"/>
        <v>44575.791666665864</v>
      </c>
      <c r="Y348">
        <f t="shared" si="22"/>
        <v>2901.8139534883644</v>
      </c>
    </row>
    <row r="349" spans="24:25" x14ac:dyDescent="0.4">
      <c r="X349" s="79">
        <f t="shared" si="21"/>
        <v>44575.833333332528</v>
      </c>
      <c r="Y349">
        <f t="shared" si="22"/>
        <v>2901.8139534883644</v>
      </c>
    </row>
    <row r="350" spans="24:25" x14ac:dyDescent="0.4">
      <c r="X350" s="79">
        <f t="shared" si="21"/>
        <v>44575.874999999192</v>
      </c>
      <c r="Y350">
        <f t="shared" si="22"/>
        <v>2901.8139534883644</v>
      </c>
    </row>
    <row r="351" spans="24:25" x14ac:dyDescent="0.4">
      <c r="X351" s="79">
        <f t="shared" si="21"/>
        <v>44575.916666665857</v>
      </c>
      <c r="Y351">
        <f t="shared" si="22"/>
        <v>2901.8139534883644</v>
      </c>
    </row>
    <row r="352" spans="24:25" x14ac:dyDescent="0.4">
      <c r="X352" s="79">
        <f t="shared" si="21"/>
        <v>44575.958333332521</v>
      </c>
      <c r="Y352">
        <f t="shared" si="22"/>
        <v>2901.8139534883644</v>
      </c>
    </row>
    <row r="353" spans="24:25" x14ac:dyDescent="0.4">
      <c r="X353" s="79">
        <f t="shared" si="21"/>
        <v>44575.999999999185</v>
      </c>
      <c r="Y353">
        <f t="shared" si="22"/>
        <v>2901.8139534883644</v>
      </c>
    </row>
    <row r="354" spans="24:25" x14ac:dyDescent="0.4">
      <c r="X354" s="79">
        <f t="shared" si="21"/>
        <v>44576.041666665849</v>
      </c>
      <c r="Y354">
        <f t="shared" si="22"/>
        <v>2901.8139534883644</v>
      </c>
    </row>
    <row r="355" spans="24:25" x14ac:dyDescent="0.4">
      <c r="X355" s="79">
        <f t="shared" si="21"/>
        <v>44576.083333332514</v>
      </c>
      <c r="Y355">
        <f t="shared" si="22"/>
        <v>2901.8139534883644</v>
      </c>
    </row>
    <row r="356" spans="24:25" x14ac:dyDescent="0.4">
      <c r="X356" s="79">
        <f t="shared" si="21"/>
        <v>44576.124999999178</v>
      </c>
      <c r="Y356">
        <f t="shared" si="22"/>
        <v>2901.8139534883644</v>
      </c>
    </row>
    <row r="357" spans="24:25" x14ac:dyDescent="0.4">
      <c r="X357" s="79">
        <f t="shared" si="21"/>
        <v>44576.166666665842</v>
      </c>
      <c r="Y357">
        <f t="shared" si="22"/>
        <v>2901.8139534883644</v>
      </c>
    </row>
    <row r="358" spans="24:25" x14ac:dyDescent="0.4">
      <c r="X358" s="79">
        <f t="shared" si="21"/>
        <v>44576.208333332506</v>
      </c>
      <c r="Y358">
        <f t="shared" si="22"/>
        <v>2901.8139534883644</v>
      </c>
    </row>
    <row r="359" spans="24:25" x14ac:dyDescent="0.4">
      <c r="X359" s="79">
        <f t="shared" si="21"/>
        <v>44576.249999999171</v>
      </c>
      <c r="Y359">
        <f t="shared" si="22"/>
        <v>2901.8139534883644</v>
      </c>
    </row>
    <row r="360" spans="24:25" x14ac:dyDescent="0.4">
      <c r="X360" s="79">
        <f t="shared" si="21"/>
        <v>44576.291666665835</v>
      </c>
      <c r="Y360">
        <f t="shared" si="22"/>
        <v>2901.8139534883644</v>
      </c>
    </row>
    <row r="361" spans="24:25" x14ac:dyDescent="0.4">
      <c r="X361" s="79">
        <f t="shared" si="21"/>
        <v>44576.333333332499</v>
      </c>
      <c r="Y361">
        <f t="shared" si="22"/>
        <v>2901.8139534883644</v>
      </c>
    </row>
    <row r="362" spans="24:25" x14ac:dyDescent="0.4">
      <c r="X362" s="79">
        <f t="shared" si="21"/>
        <v>44576.374999999163</v>
      </c>
      <c r="Y362">
        <f t="shared" si="22"/>
        <v>2901.8139534883644</v>
      </c>
    </row>
    <row r="363" spans="24:25" x14ac:dyDescent="0.4">
      <c r="X363" s="79">
        <f t="shared" si="21"/>
        <v>44576.416666665828</v>
      </c>
      <c r="Y363">
        <f t="shared" si="22"/>
        <v>2901.8139534883644</v>
      </c>
    </row>
    <row r="364" spans="24:25" x14ac:dyDescent="0.4">
      <c r="X364" s="79">
        <f t="shared" si="21"/>
        <v>44576.458333332492</v>
      </c>
      <c r="Y364">
        <f t="shared" si="22"/>
        <v>2901.8139534883644</v>
      </c>
    </row>
    <row r="365" spans="24:25" x14ac:dyDescent="0.4">
      <c r="X365" s="79">
        <f t="shared" si="21"/>
        <v>44576.499999999156</v>
      </c>
      <c r="Y365">
        <f t="shared" si="22"/>
        <v>2901.8139534883644</v>
      </c>
    </row>
    <row r="366" spans="24:25" x14ac:dyDescent="0.4">
      <c r="X366" s="79">
        <f t="shared" si="21"/>
        <v>44576.54166666582</v>
      </c>
      <c r="Y366">
        <f t="shared" si="22"/>
        <v>2901.8139534883644</v>
      </c>
    </row>
    <row r="367" spans="24:25" x14ac:dyDescent="0.4">
      <c r="X367" s="79">
        <f t="shared" si="21"/>
        <v>44576.583333332484</v>
      </c>
      <c r="Y367">
        <f t="shared" si="22"/>
        <v>2901.8139534883644</v>
      </c>
    </row>
    <row r="368" spans="24:25" x14ac:dyDescent="0.4">
      <c r="X368" s="79">
        <f t="shared" si="21"/>
        <v>44576.624999999149</v>
      </c>
      <c r="Y368">
        <f t="shared" si="22"/>
        <v>2901.8139534883644</v>
      </c>
    </row>
    <row r="369" spans="24:25" x14ac:dyDescent="0.4">
      <c r="X369" s="79">
        <f t="shared" si="21"/>
        <v>44576.666666665813</v>
      </c>
      <c r="Y369">
        <f t="shared" si="22"/>
        <v>2901.8139534883644</v>
      </c>
    </row>
    <row r="370" spans="24:25" x14ac:dyDescent="0.4">
      <c r="X370" s="79">
        <f t="shared" si="21"/>
        <v>44576.708333332477</v>
      </c>
      <c r="Y370">
        <f t="shared" si="22"/>
        <v>2901.8139534883644</v>
      </c>
    </row>
    <row r="371" spans="24:25" x14ac:dyDescent="0.4">
      <c r="X371" s="79">
        <f t="shared" si="21"/>
        <v>44576.749999999141</v>
      </c>
      <c r="Y371">
        <f t="shared" si="22"/>
        <v>2901.8139534883644</v>
      </c>
    </row>
    <row r="372" spans="24:25" x14ac:dyDescent="0.4">
      <c r="X372" s="79">
        <f t="shared" si="21"/>
        <v>44576.791666665806</v>
      </c>
      <c r="Y372">
        <f t="shared" si="22"/>
        <v>2901.8139534883644</v>
      </c>
    </row>
    <row r="373" spans="24:25" x14ac:dyDescent="0.4">
      <c r="X373" s="79">
        <f t="shared" si="21"/>
        <v>44576.83333333247</v>
      </c>
      <c r="Y373">
        <f t="shared" si="22"/>
        <v>2901.8139534883644</v>
      </c>
    </row>
    <row r="374" spans="24:25" x14ac:dyDescent="0.4">
      <c r="X374" s="79">
        <f t="shared" si="21"/>
        <v>44576.874999999134</v>
      </c>
      <c r="Y374">
        <f t="shared" si="22"/>
        <v>2901.8139534883644</v>
      </c>
    </row>
    <row r="375" spans="24:25" x14ac:dyDescent="0.4">
      <c r="X375" s="79">
        <f t="shared" si="21"/>
        <v>44576.916666665798</v>
      </c>
      <c r="Y375">
        <f t="shared" si="22"/>
        <v>2901.8139534883644</v>
      </c>
    </row>
    <row r="376" spans="24:25" x14ac:dyDescent="0.4">
      <c r="X376" s="79">
        <f t="shared" si="21"/>
        <v>44576.958333332463</v>
      </c>
      <c r="Y376">
        <f t="shared" si="22"/>
        <v>2901.8139534883644</v>
      </c>
    </row>
    <row r="377" spans="24:25" x14ac:dyDescent="0.4">
      <c r="X377" s="79">
        <f t="shared" si="21"/>
        <v>44576.999999999127</v>
      </c>
      <c r="Y377">
        <f t="shared" si="22"/>
        <v>2901.8139534883644</v>
      </c>
    </row>
    <row r="378" spans="24:25" x14ac:dyDescent="0.4">
      <c r="X378" s="79">
        <f t="shared" si="21"/>
        <v>44577.041666665791</v>
      </c>
      <c r="Y378">
        <f t="shared" si="22"/>
        <v>2901.8139534883644</v>
      </c>
    </row>
    <row r="379" spans="24:25" x14ac:dyDescent="0.4">
      <c r="X379" s="79">
        <f t="shared" si="21"/>
        <v>44577.083333332455</v>
      </c>
      <c r="Y379">
        <f t="shared" si="22"/>
        <v>2901.8139534883644</v>
      </c>
    </row>
    <row r="380" spans="24:25" x14ac:dyDescent="0.4">
      <c r="X380" s="79">
        <f t="shared" si="21"/>
        <v>44577.12499999912</v>
      </c>
      <c r="Y380">
        <f t="shared" si="22"/>
        <v>2901.8139534883644</v>
      </c>
    </row>
    <row r="381" spans="24:25" x14ac:dyDescent="0.4">
      <c r="X381" s="79">
        <f t="shared" si="21"/>
        <v>44577.166666665784</v>
      </c>
      <c r="Y381">
        <f t="shared" si="22"/>
        <v>2901.8139534883644</v>
      </c>
    </row>
    <row r="382" spans="24:25" x14ac:dyDescent="0.4">
      <c r="X382" s="79">
        <f t="shared" si="21"/>
        <v>44577.208333332448</v>
      </c>
      <c r="Y382">
        <f t="shared" si="22"/>
        <v>2901.8139534883644</v>
      </c>
    </row>
    <row r="383" spans="24:25" x14ac:dyDescent="0.4">
      <c r="X383" s="79">
        <f t="shared" si="21"/>
        <v>44577.249999999112</v>
      </c>
      <c r="Y383">
        <f t="shared" si="22"/>
        <v>2901.8139534883644</v>
      </c>
    </row>
    <row r="384" spans="24:25" x14ac:dyDescent="0.4">
      <c r="X384" s="79">
        <f t="shared" si="21"/>
        <v>44577.291666665777</v>
      </c>
      <c r="Y384">
        <f t="shared" si="22"/>
        <v>2901.8139534883644</v>
      </c>
    </row>
    <row r="385" spans="24:25" x14ac:dyDescent="0.4">
      <c r="X385" s="79">
        <f t="shared" si="21"/>
        <v>44577.333333332441</v>
      </c>
      <c r="Y385">
        <f t="shared" si="22"/>
        <v>2901.8139534883644</v>
      </c>
    </row>
    <row r="386" spans="24:25" x14ac:dyDescent="0.4">
      <c r="X386" s="79">
        <f t="shared" si="21"/>
        <v>44577.374999999105</v>
      </c>
      <c r="Y386">
        <f t="shared" si="22"/>
        <v>2901.8139534883644</v>
      </c>
    </row>
    <row r="387" spans="24:25" x14ac:dyDescent="0.4">
      <c r="X387" s="79">
        <f t="shared" si="21"/>
        <v>44577.416666665769</v>
      </c>
      <c r="Y387">
        <f t="shared" si="22"/>
        <v>2901.8139534883644</v>
      </c>
    </row>
    <row r="388" spans="24:25" x14ac:dyDescent="0.4">
      <c r="X388" s="79">
        <f t="shared" si="21"/>
        <v>44577.458333332434</v>
      </c>
      <c r="Y388">
        <f t="shared" si="22"/>
        <v>2901.8139534883644</v>
      </c>
    </row>
    <row r="389" spans="24:25" x14ac:dyDescent="0.4">
      <c r="X389" s="79">
        <f t="shared" si="21"/>
        <v>44577.499999999098</v>
      </c>
      <c r="Y389">
        <f t="shared" si="22"/>
        <v>2901.8139534883644</v>
      </c>
    </row>
    <row r="390" spans="24:25" x14ac:dyDescent="0.4">
      <c r="X390" s="79">
        <f t="shared" ref="X390:X453" si="23">X389+1/24</f>
        <v>44577.541666665762</v>
      </c>
      <c r="Y390">
        <f t="shared" si="22"/>
        <v>2901.8139534883644</v>
      </c>
    </row>
    <row r="391" spans="24:25" x14ac:dyDescent="0.4">
      <c r="X391" s="79">
        <f t="shared" si="23"/>
        <v>44577.583333332426</v>
      </c>
      <c r="Y391">
        <f t="shared" si="22"/>
        <v>2901.8139534883644</v>
      </c>
    </row>
    <row r="392" spans="24:25" x14ac:dyDescent="0.4">
      <c r="X392" s="79">
        <f t="shared" si="23"/>
        <v>44577.624999999091</v>
      </c>
      <c r="Y392">
        <f t="shared" si="22"/>
        <v>2901.8139534883644</v>
      </c>
    </row>
    <row r="393" spans="24:25" x14ac:dyDescent="0.4">
      <c r="X393" s="79">
        <f t="shared" si="23"/>
        <v>44577.666666665755</v>
      </c>
      <c r="Y393">
        <f t="shared" si="22"/>
        <v>2901.8139534883644</v>
      </c>
    </row>
    <row r="394" spans="24:25" x14ac:dyDescent="0.4">
      <c r="X394" s="79">
        <f t="shared" si="23"/>
        <v>44577.708333332419</v>
      </c>
      <c r="Y394">
        <f t="shared" si="22"/>
        <v>2901.8139534883644</v>
      </c>
    </row>
    <row r="395" spans="24:25" x14ac:dyDescent="0.4">
      <c r="X395" s="79">
        <f t="shared" si="23"/>
        <v>44577.749999999083</v>
      </c>
      <c r="Y395">
        <f t="shared" si="22"/>
        <v>2901.8139534883644</v>
      </c>
    </row>
    <row r="396" spans="24:25" x14ac:dyDescent="0.4">
      <c r="X396" s="79">
        <f t="shared" si="23"/>
        <v>44577.791666665747</v>
      </c>
      <c r="Y396">
        <f t="shared" si="22"/>
        <v>2901.8139534883644</v>
      </c>
    </row>
    <row r="397" spans="24:25" x14ac:dyDescent="0.4">
      <c r="X397" s="79">
        <f t="shared" si="23"/>
        <v>44577.833333332412</v>
      </c>
      <c r="Y397">
        <f t="shared" si="22"/>
        <v>2901.8139534883644</v>
      </c>
    </row>
    <row r="398" spans="24:25" x14ac:dyDescent="0.4">
      <c r="X398" s="79">
        <f t="shared" si="23"/>
        <v>44577.874999999076</v>
      </c>
      <c r="Y398">
        <f t="shared" si="22"/>
        <v>2901.8139534883644</v>
      </c>
    </row>
    <row r="399" spans="24:25" x14ac:dyDescent="0.4">
      <c r="X399" s="79">
        <f t="shared" si="23"/>
        <v>44577.91666666574</v>
      </c>
      <c r="Y399">
        <f t="shared" si="22"/>
        <v>2901.8139534883644</v>
      </c>
    </row>
    <row r="400" spans="24:25" x14ac:dyDescent="0.4">
      <c r="X400" s="79">
        <f t="shared" si="23"/>
        <v>44577.958333332404</v>
      </c>
      <c r="Y400">
        <f t="shared" si="22"/>
        <v>2901.8139534883644</v>
      </c>
    </row>
    <row r="401" spans="24:25" x14ac:dyDescent="0.4">
      <c r="X401" s="79">
        <f t="shared" si="23"/>
        <v>44577.999999999069</v>
      </c>
      <c r="Y401">
        <f t="shared" si="22"/>
        <v>2901.8139534883644</v>
      </c>
    </row>
    <row r="402" spans="24:25" x14ac:dyDescent="0.4">
      <c r="X402" s="79">
        <f t="shared" si="23"/>
        <v>44578.041666665733</v>
      </c>
      <c r="Y402">
        <f t="shared" ref="Y402:Y465" si="24">VLOOKUP(MONTH(X402),$T$28:$V$39,3)</f>
        <v>2901.8139534883644</v>
      </c>
    </row>
    <row r="403" spans="24:25" x14ac:dyDescent="0.4">
      <c r="X403" s="79">
        <f t="shared" si="23"/>
        <v>44578.083333332397</v>
      </c>
      <c r="Y403">
        <f t="shared" si="24"/>
        <v>2901.8139534883644</v>
      </c>
    </row>
    <row r="404" spans="24:25" x14ac:dyDescent="0.4">
      <c r="X404" s="79">
        <f t="shared" si="23"/>
        <v>44578.124999999061</v>
      </c>
      <c r="Y404">
        <f t="shared" si="24"/>
        <v>2901.8139534883644</v>
      </c>
    </row>
    <row r="405" spans="24:25" x14ac:dyDescent="0.4">
      <c r="X405" s="79">
        <f t="shared" si="23"/>
        <v>44578.166666665726</v>
      </c>
      <c r="Y405">
        <f t="shared" si="24"/>
        <v>2901.8139534883644</v>
      </c>
    </row>
    <row r="406" spans="24:25" x14ac:dyDescent="0.4">
      <c r="X406" s="79">
        <f t="shared" si="23"/>
        <v>44578.20833333239</v>
      </c>
      <c r="Y406">
        <f t="shared" si="24"/>
        <v>2901.8139534883644</v>
      </c>
    </row>
    <row r="407" spans="24:25" x14ac:dyDescent="0.4">
      <c r="X407" s="79">
        <f t="shared" si="23"/>
        <v>44578.249999999054</v>
      </c>
      <c r="Y407">
        <f t="shared" si="24"/>
        <v>2901.8139534883644</v>
      </c>
    </row>
    <row r="408" spans="24:25" x14ac:dyDescent="0.4">
      <c r="X408" s="79">
        <f t="shared" si="23"/>
        <v>44578.291666665718</v>
      </c>
      <c r="Y408">
        <f t="shared" si="24"/>
        <v>2901.8139534883644</v>
      </c>
    </row>
    <row r="409" spans="24:25" x14ac:dyDescent="0.4">
      <c r="X409" s="79">
        <f t="shared" si="23"/>
        <v>44578.333333332383</v>
      </c>
      <c r="Y409">
        <f t="shared" si="24"/>
        <v>2901.8139534883644</v>
      </c>
    </row>
    <row r="410" spans="24:25" x14ac:dyDescent="0.4">
      <c r="X410" s="79">
        <f t="shared" si="23"/>
        <v>44578.374999999047</v>
      </c>
      <c r="Y410">
        <f t="shared" si="24"/>
        <v>2901.8139534883644</v>
      </c>
    </row>
    <row r="411" spans="24:25" x14ac:dyDescent="0.4">
      <c r="X411" s="79">
        <f t="shared" si="23"/>
        <v>44578.416666665711</v>
      </c>
      <c r="Y411">
        <f t="shared" si="24"/>
        <v>2901.8139534883644</v>
      </c>
    </row>
    <row r="412" spans="24:25" x14ac:dyDescent="0.4">
      <c r="X412" s="79">
        <f t="shared" si="23"/>
        <v>44578.458333332375</v>
      </c>
      <c r="Y412">
        <f t="shared" si="24"/>
        <v>2901.8139534883644</v>
      </c>
    </row>
    <row r="413" spans="24:25" x14ac:dyDescent="0.4">
      <c r="X413" s="79">
        <f t="shared" si="23"/>
        <v>44578.49999999904</v>
      </c>
      <c r="Y413">
        <f t="shared" si="24"/>
        <v>2901.8139534883644</v>
      </c>
    </row>
    <row r="414" spans="24:25" x14ac:dyDescent="0.4">
      <c r="X414" s="79">
        <f t="shared" si="23"/>
        <v>44578.541666665704</v>
      </c>
      <c r="Y414">
        <f t="shared" si="24"/>
        <v>2901.8139534883644</v>
      </c>
    </row>
    <row r="415" spans="24:25" x14ac:dyDescent="0.4">
      <c r="X415" s="79">
        <f t="shared" si="23"/>
        <v>44578.583333332368</v>
      </c>
      <c r="Y415">
        <f t="shared" si="24"/>
        <v>2901.8139534883644</v>
      </c>
    </row>
    <row r="416" spans="24:25" x14ac:dyDescent="0.4">
      <c r="X416" s="79">
        <f t="shared" si="23"/>
        <v>44578.624999999032</v>
      </c>
      <c r="Y416">
        <f t="shared" si="24"/>
        <v>2901.8139534883644</v>
      </c>
    </row>
    <row r="417" spans="24:25" x14ac:dyDescent="0.4">
      <c r="X417" s="79">
        <f t="shared" si="23"/>
        <v>44578.666666665697</v>
      </c>
      <c r="Y417">
        <f t="shared" si="24"/>
        <v>2901.8139534883644</v>
      </c>
    </row>
    <row r="418" spans="24:25" x14ac:dyDescent="0.4">
      <c r="X418" s="79">
        <f t="shared" si="23"/>
        <v>44578.708333332361</v>
      </c>
      <c r="Y418">
        <f t="shared" si="24"/>
        <v>2901.8139534883644</v>
      </c>
    </row>
    <row r="419" spans="24:25" x14ac:dyDescent="0.4">
      <c r="X419" s="79">
        <f t="shared" si="23"/>
        <v>44578.749999999025</v>
      </c>
      <c r="Y419">
        <f t="shared" si="24"/>
        <v>2901.8139534883644</v>
      </c>
    </row>
    <row r="420" spans="24:25" x14ac:dyDescent="0.4">
      <c r="X420" s="79">
        <f t="shared" si="23"/>
        <v>44578.791666665689</v>
      </c>
      <c r="Y420">
        <f t="shared" si="24"/>
        <v>2901.8139534883644</v>
      </c>
    </row>
    <row r="421" spans="24:25" x14ac:dyDescent="0.4">
      <c r="X421" s="79">
        <f t="shared" si="23"/>
        <v>44578.833333332354</v>
      </c>
      <c r="Y421">
        <f t="shared" si="24"/>
        <v>2901.8139534883644</v>
      </c>
    </row>
    <row r="422" spans="24:25" x14ac:dyDescent="0.4">
      <c r="X422" s="79">
        <f t="shared" si="23"/>
        <v>44578.874999999018</v>
      </c>
      <c r="Y422">
        <f t="shared" si="24"/>
        <v>2901.8139534883644</v>
      </c>
    </row>
    <row r="423" spans="24:25" x14ac:dyDescent="0.4">
      <c r="X423" s="79">
        <f t="shared" si="23"/>
        <v>44578.916666665682</v>
      </c>
      <c r="Y423">
        <f t="shared" si="24"/>
        <v>2901.8139534883644</v>
      </c>
    </row>
    <row r="424" spans="24:25" x14ac:dyDescent="0.4">
      <c r="X424" s="79">
        <f t="shared" si="23"/>
        <v>44578.958333332346</v>
      </c>
      <c r="Y424">
        <f t="shared" si="24"/>
        <v>2901.8139534883644</v>
      </c>
    </row>
    <row r="425" spans="24:25" x14ac:dyDescent="0.4">
      <c r="X425" s="79">
        <f t="shared" si="23"/>
        <v>44578.99999999901</v>
      </c>
      <c r="Y425">
        <f t="shared" si="24"/>
        <v>2901.8139534883644</v>
      </c>
    </row>
    <row r="426" spans="24:25" x14ac:dyDescent="0.4">
      <c r="X426" s="79">
        <f t="shared" si="23"/>
        <v>44579.041666665675</v>
      </c>
      <c r="Y426">
        <f t="shared" si="24"/>
        <v>2901.8139534883644</v>
      </c>
    </row>
    <row r="427" spans="24:25" x14ac:dyDescent="0.4">
      <c r="X427" s="79">
        <f t="shared" si="23"/>
        <v>44579.083333332339</v>
      </c>
      <c r="Y427">
        <f t="shared" si="24"/>
        <v>2901.8139534883644</v>
      </c>
    </row>
    <row r="428" spans="24:25" x14ac:dyDescent="0.4">
      <c r="X428" s="79">
        <f t="shared" si="23"/>
        <v>44579.124999999003</v>
      </c>
      <c r="Y428">
        <f t="shared" si="24"/>
        <v>2901.8139534883644</v>
      </c>
    </row>
    <row r="429" spans="24:25" x14ac:dyDescent="0.4">
      <c r="X429" s="79">
        <f t="shared" si="23"/>
        <v>44579.166666665667</v>
      </c>
      <c r="Y429">
        <f t="shared" si="24"/>
        <v>2901.8139534883644</v>
      </c>
    </row>
    <row r="430" spans="24:25" x14ac:dyDescent="0.4">
      <c r="X430" s="79">
        <f t="shared" si="23"/>
        <v>44579.208333332332</v>
      </c>
      <c r="Y430">
        <f t="shared" si="24"/>
        <v>2901.8139534883644</v>
      </c>
    </row>
    <row r="431" spans="24:25" x14ac:dyDescent="0.4">
      <c r="X431" s="79">
        <f t="shared" si="23"/>
        <v>44579.249999998996</v>
      </c>
      <c r="Y431">
        <f t="shared" si="24"/>
        <v>2901.8139534883644</v>
      </c>
    </row>
    <row r="432" spans="24:25" x14ac:dyDescent="0.4">
      <c r="X432" s="79">
        <f t="shared" si="23"/>
        <v>44579.29166666566</v>
      </c>
      <c r="Y432">
        <f t="shared" si="24"/>
        <v>2901.8139534883644</v>
      </c>
    </row>
    <row r="433" spans="24:25" x14ac:dyDescent="0.4">
      <c r="X433" s="79">
        <f t="shared" si="23"/>
        <v>44579.333333332324</v>
      </c>
      <c r="Y433">
        <f t="shared" si="24"/>
        <v>2901.8139534883644</v>
      </c>
    </row>
    <row r="434" spans="24:25" x14ac:dyDescent="0.4">
      <c r="X434" s="79">
        <f t="shared" si="23"/>
        <v>44579.374999998989</v>
      </c>
      <c r="Y434">
        <f t="shared" si="24"/>
        <v>2901.8139534883644</v>
      </c>
    </row>
    <row r="435" spans="24:25" x14ac:dyDescent="0.4">
      <c r="X435" s="79">
        <f t="shared" si="23"/>
        <v>44579.416666665653</v>
      </c>
      <c r="Y435">
        <f t="shared" si="24"/>
        <v>2901.8139534883644</v>
      </c>
    </row>
    <row r="436" spans="24:25" x14ac:dyDescent="0.4">
      <c r="X436" s="79">
        <f t="shared" si="23"/>
        <v>44579.458333332317</v>
      </c>
      <c r="Y436">
        <f t="shared" si="24"/>
        <v>2901.8139534883644</v>
      </c>
    </row>
    <row r="437" spans="24:25" x14ac:dyDescent="0.4">
      <c r="X437" s="79">
        <f t="shared" si="23"/>
        <v>44579.499999998981</v>
      </c>
      <c r="Y437">
        <f t="shared" si="24"/>
        <v>2901.8139534883644</v>
      </c>
    </row>
    <row r="438" spans="24:25" x14ac:dyDescent="0.4">
      <c r="X438" s="79">
        <f t="shared" si="23"/>
        <v>44579.541666665646</v>
      </c>
      <c r="Y438">
        <f t="shared" si="24"/>
        <v>2901.8139534883644</v>
      </c>
    </row>
    <row r="439" spans="24:25" x14ac:dyDescent="0.4">
      <c r="X439" s="79">
        <f t="shared" si="23"/>
        <v>44579.58333333231</v>
      </c>
      <c r="Y439">
        <f t="shared" si="24"/>
        <v>2901.8139534883644</v>
      </c>
    </row>
    <row r="440" spans="24:25" x14ac:dyDescent="0.4">
      <c r="X440" s="79">
        <f t="shared" si="23"/>
        <v>44579.624999998974</v>
      </c>
      <c r="Y440">
        <f t="shared" si="24"/>
        <v>2901.8139534883644</v>
      </c>
    </row>
    <row r="441" spans="24:25" x14ac:dyDescent="0.4">
      <c r="X441" s="79">
        <f t="shared" si="23"/>
        <v>44579.666666665638</v>
      </c>
      <c r="Y441">
        <f t="shared" si="24"/>
        <v>2901.8139534883644</v>
      </c>
    </row>
    <row r="442" spans="24:25" x14ac:dyDescent="0.4">
      <c r="X442" s="79">
        <f t="shared" si="23"/>
        <v>44579.708333332303</v>
      </c>
      <c r="Y442">
        <f t="shared" si="24"/>
        <v>2901.8139534883644</v>
      </c>
    </row>
    <row r="443" spans="24:25" x14ac:dyDescent="0.4">
      <c r="X443" s="79">
        <f t="shared" si="23"/>
        <v>44579.749999998967</v>
      </c>
      <c r="Y443">
        <f t="shared" si="24"/>
        <v>2901.8139534883644</v>
      </c>
    </row>
    <row r="444" spans="24:25" x14ac:dyDescent="0.4">
      <c r="X444" s="79">
        <f t="shared" si="23"/>
        <v>44579.791666665631</v>
      </c>
      <c r="Y444">
        <f t="shared" si="24"/>
        <v>2901.8139534883644</v>
      </c>
    </row>
    <row r="445" spans="24:25" x14ac:dyDescent="0.4">
      <c r="X445" s="79">
        <f t="shared" si="23"/>
        <v>44579.833333332295</v>
      </c>
      <c r="Y445">
        <f t="shared" si="24"/>
        <v>2901.8139534883644</v>
      </c>
    </row>
    <row r="446" spans="24:25" x14ac:dyDescent="0.4">
      <c r="X446" s="79">
        <f t="shared" si="23"/>
        <v>44579.87499999896</v>
      </c>
      <c r="Y446">
        <f t="shared" si="24"/>
        <v>2901.8139534883644</v>
      </c>
    </row>
    <row r="447" spans="24:25" x14ac:dyDescent="0.4">
      <c r="X447" s="79">
        <f t="shared" si="23"/>
        <v>44579.916666665624</v>
      </c>
      <c r="Y447">
        <f t="shared" si="24"/>
        <v>2901.8139534883644</v>
      </c>
    </row>
    <row r="448" spans="24:25" x14ac:dyDescent="0.4">
      <c r="X448" s="79">
        <f t="shared" si="23"/>
        <v>44579.958333332288</v>
      </c>
      <c r="Y448">
        <f t="shared" si="24"/>
        <v>2901.8139534883644</v>
      </c>
    </row>
    <row r="449" spans="24:25" x14ac:dyDescent="0.4">
      <c r="X449" s="79">
        <f t="shared" si="23"/>
        <v>44579.999999998952</v>
      </c>
      <c r="Y449">
        <f t="shared" si="24"/>
        <v>2901.8139534883644</v>
      </c>
    </row>
    <row r="450" spans="24:25" x14ac:dyDescent="0.4">
      <c r="X450" s="79">
        <f t="shared" si="23"/>
        <v>44580.041666665617</v>
      </c>
      <c r="Y450">
        <f t="shared" si="24"/>
        <v>2901.8139534883644</v>
      </c>
    </row>
    <row r="451" spans="24:25" x14ac:dyDescent="0.4">
      <c r="X451" s="79">
        <f t="shared" si="23"/>
        <v>44580.083333332281</v>
      </c>
      <c r="Y451">
        <f t="shared" si="24"/>
        <v>2901.8139534883644</v>
      </c>
    </row>
    <row r="452" spans="24:25" x14ac:dyDescent="0.4">
      <c r="X452" s="79">
        <f t="shared" si="23"/>
        <v>44580.124999998945</v>
      </c>
      <c r="Y452">
        <f t="shared" si="24"/>
        <v>2901.8139534883644</v>
      </c>
    </row>
    <row r="453" spans="24:25" x14ac:dyDescent="0.4">
      <c r="X453" s="79">
        <f t="shared" si="23"/>
        <v>44580.166666665609</v>
      </c>
      <c r="Y453">
        <f t="shared" si="24"/>
        <v>2901.8139534883644</v>
      </c>
    </row>
    <row r="454" spans="24:25" x14ac:dyDescent="0.4">
      <c r="X454" s="79">
        <f t="shared" ref="X454:X517" si="25">X453+1/24</f>
        <v>44580.208333332273</v>
      </c>
      <c r="Y454">
        <f t="shared" si="24"/>
        <v>2901.8139534883644</v>
      </c>
    </row>
    <row r="455" spans="24:25" x14ac:dyDescent="0.4">
      <c r="X455" s="79">
        <f t="shared" si="25"/>
        <v>44580.249999998938</v>
      </c>
      <c r="Y455">
        <f t="shared" si="24"/>
        <v>2901.8139534883644</v>
      </c>
    </row>
    <row r="456" spans="24:25" x14ac:dyDescent="0.4">
      <c r="X456" s="79">
        <f t="shared" si="25"/>
        <v>44580.291666665602</v>
      </c>
      <c r="Y456">
        <f t="shared" si="24"/>
        <v>2901.8139534883644</v>
      </c>
    </row>
    <row r="457" spans="24:25" x14ac:dyDescent="0.4">
      <c r="X457" s="79">
        <f t="shared" si="25"/>
        <v>44580.333333332266</v>
      </c>
      <c r="Y457">
        <f t="shared" si="24"/>
        <v>2901.8139534883644</v>
      </c>
    </row>
    <row r="458" spans="24:25" x14ac:dyDescent="0.4">
      <c r="X458" s="79">
        <f t="shared" si="25"/>
        <v>44580.37499999893</v>
      </c>
      <c r="Y458">
        <f t="shared" si="24"/>
        <v>2901.8139534883644</v>
      </c>
    </row>
    <row r="459" spans="24:25" x14ac:dyDescent="0.4">
      <c r="X459" s="79">
        <f t="shared" si="25"/>
        <v>44580.416666665595</v>
      </c>
      <c r="Y459">
        <f t="shared" si="24"/>
        <v>2901.8139534883644</v>
      </c>
    </row>
    <row r="460" spans="24:25" x14ac:dyDescent="0.4">
      <c r="X460" s="79">
        <f t="shared" si="25"/>
        <v>44580.458333332259</v>
      </c>
      <c r="Y460">
        <f t="shared" si="24"/>
        <v>2901.8139534883644</v>
      </c>
    </row>
    <row r="461" spans="24:25" x14ac:dyDescent="0.4">
      <c r="X461" s="79">
        <f t="shared" si="25"/>
        <v>44580.499999998923</v>
      </c>
      <c r="Y461">
        <f t="shared" si="24"/>
        <v>2901.8139534883644</v>
      </c>
    </row>
    <row r="462" spans="24:25" x14ac:dyDescent="0.4">
      <c r="X462" s="79">
        <f t="shared" si="25"/>
        <v>44580.541666665587</v>
      </c>
      <c r="Y462">
        <f t="shared" si="24"/>
        <v>2901.8139534883644</v>
      </c>
    </row>
    <row r="463" spans="24:25" x14ac:dyDescent="0.4">
      <c r="X463" s="79">
        <f t="shared" si="25"/>
        <v>44580.583333332252</v>
      </c>
      <c r="Y463">
        <f t="shared" si="24"/>
        <v>2901.8139534883644</v>
      </c>
    </row>
    <row r="464" spans="24:25" x14ac:dyDescent="0.4">
      <c r="X464" s="79">
        <f t="shared" si="25"/>
        <v>44580.624999998916</v>
      </c>
      <c r="Y464">
        <f t="shared" si="24"/>
        <v>2901.8139534883644</v>
      </c>
    </row>
    <row r="465" spans="24:25" x14ac:dyDescent="0.4">
      <c r="X465" s="79">
        <f t="shared" si="25"/>
        <v>44580.66666666558</v>
      </c>
      <c r="Y465">
        <f t="shared" si="24"/>
        <v>2901.8139534883644</v>
      </c>
    </row>
    <row r="466" spans="24:25" x14ac:dyDescent="0.4">
      <c r="X466" s="79">
        <f t="shared" si="25"/>
        <v>44580.708333332244</v>
      </c>
      <c r="Y466">
        <f t="shared" ref="Y466:Y529" si="26">VLOOKUP(MONTH(X466),$T$28:$V$39,3)</f>
        <v>2901.8139534883644</v>
      </c>
    </row>
    <row r="467" spans="24:25" x14ac:dyDescent="0.4">
      <c r="X467" s="79">
        <f t="shared" si="25"/>
        <v>44580.749999998909</v>
      </c>
      <c r="Y467">
        <f t="shared" si="26"/>
        <v>2901.8139534883644</v>
      </c>
    </row>
    <row r="468" spans="24:25" x14ac:dyDescent="0.4">
      <c r="X468" s="79">
        <f t="shared" si="25"/>
        <v>44580.791666665573</v>
      </c>
      <c r="Y468">
        <f t="shared" si="26"/>
        <v>2901.8139534883644</v>
      </c>
    </row>
    <row r="469" spans="24:25" x14ac:dyDescent="0.4">
      <c r="X469" s="79">
        <f t="shared" si="25"/>
        <v>44580.833333332237</v>
      </c>
      <c r="Y469">
        <f t="shared" si="26"/>
        <v>2901.8139534883644</v>
      </c>
    </row>
    <row r="470" spans="24:25" x14ac:dyDescent="0.4">
      <c r="X470" s="79">
        <f t="shared" si="25"/>
        <v>44580.874999998901</v>
      </c>
      <c r="Y470">
        <f t="shared" si="26"/>
        <v>2901.8139534883644</v>
      </c>
    </row>
    <row r="471" spans="24:25" x14ac:dyDescent="0.4">
      <c r="X471" s="79">
        <f t="shared" si="25"/>
        <v>44580.916666665566</v>
      </c>
      <c r="Y471">
        <f t="shared" si="26"/>
        <v>2901.8139534883644</v>
      </c>
    </row>
    <row r="472" spans="24:25" x14ac:dyDescent="0.4">
      <c r="X472" s="79">
        <f t="shared" si="25"/>
        <v>44580.95833333223</v>
      </c>
      <c r="Y472">
        <f t="shared" si="26"/>
        <v>2901.8139534883644</v>
      </c>
    </row>
    <row r="473" spans="24:25" x14ac:dyDescent="0.4">
      <c r="X473" s="79">
        <f t="shared" si="25"/>
        <v>44580.999999998894</v>
      </c>
      <c r="Y473">
        <f t="shared" si="26"/>
        <v>2901.8139534883644</v>
      </c>
    </row>
    <row r="474" spans="24:25" x14ac:dyDescent="0.4">
      <c r="X474" s="79">
        <f t="shared" si="25"/>
        <v>44581.041666665558</v>
      </c>
      <c r="Y474">
        <f t="shared" si="26"/>
        <v>2901.8139534883644</v>
      </c>
    </row>
    <row r="475" spans="24:25" x14ac:dyDescent="0.4">
      <c r="X475" s="79">
        <f t="shared" si="25"/>
        <v>44581.083333332223</v>
      </c>
      <c r="Y475">
        <f t="shared" si="26"/>
        <v>2901.8139534883644</v>
      </c>
    </row>
    <row r="476" spans="24:25" x14ac:dyDescent="0.4">
      <c r="X476" s="79">
        <f t="shared" si="25"/>
        <v>44581.124999998887</v>
      </c>
      <c r="Y476">
        <f t="shared" si="26"/>
        <v>2901.8139534883644</v>
      </c>
    </row>
    <row r="477" spans="24:25" x14ac:dyDescent="0.4">
      <c r="X477" s="79">
        <f t="shared" si="25"/>
        <v>44581.166666665551</v>
      </c>
      <c r="Y477">
        <f t="shared" si="26"/>
        <v>2901.8139534883644</v>
      </c>
    </row>
    <row r="478" spans="24:25" x14ac:dyDescent="0.4">
      <c r="X478" s="79">
        <f t="shared" si="25"/>
        <v>44581.208333332215</v>
      </c>
      <c r="Y478">
        <f t="shared" si="26"/>
        <v>2901.8139534883644</v>
      </c>
    </row>
    <row r="479" spans="24:25" x14ac:dyDescent="0.4">
      <c r="X479" s="79">
        <f t="shared" si="25"/>
        <v>44581.24999999888</v>
      </c>
      <c r="Y479">
        <f t="shared" si="26"/>
        <v>2901.8139534883644</v>
      </c>
    </row>
    <row r="480" spans="24:25" x14ac:dyDescent="0.4">
      <c r="X480" s="79">
        <f t="shared" si="25"/>
        <v>44581.291666665544</v>
      </c>
      <c r="Y480">
        <f t="shared" si="26"/>
        <v>2901.8139534883644</v>
      </c>
    </row>
    <row r="481" spans="24:25" x14ac:dyDescent="0.4">
      <c r="X481" s="79">
        <f t="shared" si="25"/>
        <v>44581.333333332208</v>
      </c>
      <c r="Y481">
        <f t="shared" si="26"/>
        <v>2901.8139534883644</v>
      </c>
    </row>
    <row r="482" spans="24:25" x14ac:dyDescent="0.4">
      <c r="X482" s="79">
        <f t="shared" si="25"/>
        <v>44581.374999998872</v>
      </c>
      <c r="Y482">
        <f t="shared" si="26"/>
        <v>2901.8139534883644</v>
      </c>
    </row>
    <row r="483" spans="24:25" x14ac:dyDescent="0.4">
      <c r="X483" s="79">
        <f t="shared" si="25"/>
        <v>44581.416666665536</v>
      </c>
      <c r="Y483">
        <f t="shared" si="26"/>
        <v>2901.8139534883644</v>
      </c>
    </row>
    <row r="484" spans="24:25" x14ac:dyDescent="0.4">
      <c r="X484" s="79">
        <f t="shared" si="25"/>
        <v>44581.458333332201</v>
      </c>
      <c r="Y484">
        <f t="shared" si="26"/>
        <v>2901.8139534883644</v>
      </c>
    </row>
    <row r="485" spans="24:25" x14ac:dyDescent="0.4">
      <c r="X485" s="79">
        <f t="shared" si="25"/>
        <v>44581.499999998865</v>
      </c>
      <c r="Y485">
        <f t="shared" si="26"/>
        <v>2901.8139534883644</v>
      </c>
    </row>
    <row r="486" spans="24:25" x14ac:dyDescent="0.4">
      <c r="X486" s="79">
        <f t="shared" si="25"/>
        <v>44581.541666665529</v>
      </c>
      <c r="Y486">
        <f t="shared" si="26"/>
        <v>2901.8139534883644</v>
      </c>
    </row>
    <row r="487" spans="24:25" x14ac:dyDescent="0.4">
      <c r="X487" s="79">
        <f t="shared" si="25"/>
        <v>44581.583333332193</v>
      </c>
      <c r="Y487">
        <f t="shared" si="26"/>
        <v>2901.8139534883644</v>
      </c>
    </row>
    <row r="488" spans="24:25" x14ac:dyDescent="0.4">
      <c r="X488" s="79">
        <f t="shared" si="25"/>
        <v>44581.624999998858</v>
      </c>
      <c r="Y488">
        <f t="shared" si="26"/>
        <v>2901.8139534883644</v>
      </c>
    </row>
    <row r="489" spans="24:25" x14ac:dyDescent="0.4">
      <c r="X489" s="79">
        <f t="shared" si="25"/>
        <v>44581.666666665522</v>
      </c>
      <c r="Y489">
        <f t="shared" si="26"/>
        <v>2901.8139534883644</v>
      </c>
    </row>
    <row r="490" spans="24:25" x14ac:dyDescent="0.4">
      <c r="X490" s="79">
        <f t="shared" si="25"/>
        <v>44581.708333332186</v>
      </c>
      <c r="Y490">
        <f t="shared" si="26"/>
        <v>2901.8139534883644</v>
      </c>
    </row>
    <row r="491" spans="24:25" x14ac:dyDescent="0.4">
      <c r="X491" s="79">
        <f t="shared" si="25"/>
        <v>44581.74999999885</v>
      </c>
      <c r="Y491">
        <f t="shared" si="26"/>
        <v>2901.8139534883644</v>
      </c>
    </row>
    <row r="492" spans="24:25" x14ac:dyDescent="0.4">
      <c r="X492" s="79">
        <f t="shared" si="25"/>
        <v>44581.791666665515</v>
      </c>
      <c r="Y492">
        <f t="shared" si="26"/>
        <v>2901.8139534883644</v>
      </c>
    </row>
    <row r="493" spans="24:25" x14ac:dyDescent="0.4">
      <c r="X493" s="79">
        <f t="shared" si="25"/>
        <v>44581.833333332179</v>
      </c>
      <c r="Y493">
        <f t="shared" si="26"/>
        <v>2901.8139534883644</v>
      </c>
    </row>
    <row r="494" spans="24:25" x14ac:dyDescent="0.4">
      <c r="X494" s="79">
        <f t="shared" si="25"/>
        <v>44581.874999998843</v>
      </c>
      <c r="Y494">
        <f t="shared" si="26"/>
        <v>2901.8139534883644</v>
      </c>
    </row>
    <row r="495" spans="24:25" x14ac:dyDescent="0.4">
      <c r="X495" s="79">
        <f t="shared" si="25"/>
        <v>44581.916666665507</v>
      </c>
      <c r="Y495">
        <f t="shared" si="26"/>
        <v>2901.8139534883644</v>
      </c>
    </row>
    <row r="496" spans="24:25" x14ac:dyDescent="0.4">
      <c r="X496" s="79">
        <f t="shared" si="25"/>
        <v>44581.958333332172</v>
      </c>
      <c r="Y496">
        <f t="shared" si="26"/>
        <v>2901.8139534883644</v>
      </c>
    </row>
    <row r="497" spans="24:25" x14ac:dyDescent="0.4">
      <c r="X497" s="79">
        <f t="shared" si="25"/>
        <v>44581.999999998836</v>
      </c>
      <c r="Y497">
        <f t="shared" si="26"/>
        <v>2901.8139534883644</v>
      </c>
    </row>
    <row r="498" spans="24:25" x14ac:dyDescent="0.4">
      <c r="X498" s="79">
        <f t="shared" si="25"/>
        <v>44582.0416666655</v>
      </c>
      <c r="Y498">
        <f t="shared" si="26"/>
        <v>2901.8139534883644</v>
      </c>
    </row>
    <row r="499" spans="24:25" x14ac:dyDescent="0.4">
      <c r="X499" s="79">
        <f t="shared" si="25"/>
        <v>44582.083333332164</v>
      </c>
      <c r="Y499">
        <f t="shared" si="26"/>
        <v>2901.8139534883644</v>
      </c>
    </row>
    <row r="500" spans="24:25" x14ac:dyDescent="0.4">
      <c r="X500" s="79">
        <f t="shared" si="25"/>
        <v>44582.124999998829</v>
      </c>
      <c r="Y500">
        <f t="shared" si="26"/>
        <v>2901.8139534883644</v>
      </c>
    </row>
    <row r="501" spans="24:25" x14ac:dyDescent="0.4">
      <c r="X501" s="79">
        <f t="shared" si="25"/>
        <v>44582.166666665493</v>
      </c>
      <c r="Y501">
        <f t="shared" si="26"/>
        <v>2901.8139534883644</v>
      </c>
    </row>
    <row r="502" spans="24:25" x14ac:dyDescent="0.4">
      <c r="X502" s="79">
        <f t="shared" si="25"/>
        <v>44582.208333332157</v>
      </c>
      <c r="Y502">
        <f t="shared" si="26"/>
        <v>2901.8139534883644</v>
      </c>
    </row>
    <row r="503" spans="24:25" x14ac:dyDescent="0.4">
      <c r="X503" s="79">
        <f t="shared" si="25"/>
        <v>44582.249999998821</v>
      </c>
      <c r="Y503">
        <f t="shared" si="26"/>
        <v>2901.8139534883644</v>
      </c>
    </row>
    <row r="504" spans="24:25" x14ac:dyDescent="0.4">
      <c r="X504" s="79">
        <f t="shared" si="25"/>
        <v>44582.291666665486</v>
      </c>
      <c r="Y504">
        <f t="shared" si="26"/>
        <v>2901.8139534883644</v>
      </c>
    </row>
    <row r="505" spans="24:25" x14ac:dyDescent="0.4">
      <c r="X505" s="79">
        <f t="shared" si="25"/>
        <v>44582.33333333215</v>
      </c>
      <c r="Y505">
        <f t="shared" si="26"/>
        <v>2901.8139534883644</v>
      </c>
    </row>
    <row r="506" spans="24:25" x14ac:dyDescent="0.4">
      <c r="X506" s="79">
        <f t="shared" si="25"/>
        <v>44582.374999998814</v>
      </c>
      <c r="Y506">
        <f t="shared" si="26"/>
        <v>2901.8139534883644</v>
      </c>
    </row>
    <row r="507" spans="24:25" x14ac:dyDescent="0.4">
      <c r="X507" s="79">
        <f t="shared" si="25"/>
        <v>44582.416666665478</v>
      </c>
      <c r="Y507">
        <f t="shared" si="26"/>
        <v>2901.8139534883644</v>
      </c>
    </row>
    <row r="508" spans="24:25" x14ac:dyDescent="0.4">
      <c r="X508" s="79">
        <f t="shared" si="25"/>
        <v>44582.458333332143</v>
      </c>
      <c r="Y508">
        <f t="shared" si="26"/>
        <v>2901.8139534883644</v>
      </c>
    </row>
    <row r="509" spans="24:25" x14ac:dyDescent="0.4">
      <c r="X509" s="79">
        <f t="shared" si="25"/>
        <v>44582.499999998807</v>
      </c>
      <c r="Y509">
        <f t="shared" si="26"/>
        <v>2901.8139534883644</v>
      </c>
    </row>
    <row r="510" spans="24:25" x14ac:dyDescent="0.4">
      <c r="X510" s="79">
        <f t="shared" si="25"/>
        <v>44582.541666665471</v>
      </c>
      <c r="Y510">
        <f t="shared" si="26"/>
        <v>2901.8139534883644</v>
      </c>
    </row>
    <row r="511" spans="24:25" x14ac:dyDescent="0.4">
      <c r="X511" s="79">
        <f t="shared" si="25"/>
        <v>44582.583333332135</v>
      </c>
      <c r="Y511">
        <f t="shared" si="26"/>
        <v>2901.8139534883644</v>
      </c>
    </row>
    <row r="512" spans="24:25" x14ac:dyDescent="0.4">
      <c r="X512" s="79">
        <f t="shared" si="25"/>
        <v>44582.624999998799</v>
      </c>
      <c r="Y512">
        <f t="shared" si="26"/>
        <v>2901.8139534883644</v>
      </c>
    </row>
    <row r="513" spans="24:25" x14ac:dyDescent="0.4">
      <c r="X513" s="79">
        <f t="shared" si="25"/>
        <v>44582.666666665464</v>
      </c>
      <c r="Y513">
        <f t="shared" si="26"/>
        <v>2901.8139534883644</v>
      </c>
    </row>
    <row r="514" spans="24:25" x14ac:dyDescent="0.4">
      <c r="X514" s="79">
        <f t="shared" si="25"/>
        <v>44582.708333332128</v>
      </c>
      <c r="Y514">
        <f t="shared" si="26"/>
        <v>2901.8139534883644</v>
      </c>
    </row>
    <row r="515" spans="24:25" x14ac:dyDescent="0.4">
      <c r="X515" s="79">
        <f t="shared" si="25"/>
        <v>44582.749999998792</v>
      </c>
      <c r="Y515">
        <f t="shared" si="26"/>
        <v>2901.8139534883644</v>
      </c>
    </row>
    <row r="516" spans="24:25" x14ac:dyDescent="0.4">
      <c r="X516" s="79">
        <f t="shared" si="25"/>
        <v>44582.791666665456</v>
      </c>
      <c r="Y516">
        <f t="shared" si="26"/>
        <v>2901.8139534883644</v>
      </c>
    </row>
    <row r="517" spans="24:25" x14ac:dyDescent="0.4">
      <c r="X517" s="79">
        <f t="shared" si="25"/>
        <v>44582.833333332121</v>
      </c>
      <c r="Y517">
        <f t="shared" si="26"/>
        <v>2901.8139534883644</v>
      </c>
    </row>
    <row r="518" spans="24:25" x14ac:dyDescent="0.4">
      <c r="X518" s="79">
        <f t="shared" ref="X518:X581" si="27">X517+1/24</f>
        <v>44582.874999998785</v>
      </c>
      <c r="Y518">
        <f t="shared" si="26"/>
        <v>2901.8139534883644</v>
      </c>
    </row>
    <row r="519" spans="24:25" x14ac:dyDescent="0.4">
      <c r="X519" s="79">
        <f t="shared" si="27"/>
        <v>44582.916666665449</v>
      </c>
      <c r="Y519">
        <f t="shared" si="26"/>
        <v>2901.8139534883644</v>
      </c>
    </row>
    <row r="520" spans="24:25" x14ac:dyDescent="0.4">
      <c r="X520" s="79">
        <f t="shared" si="27"/>
        <v>44582.958333332113</v>
      </c>
      <c r="Y520">
        <f t="shared" si="26"/>
        <v>2901.8139534883644</v>
      </c>
    </row>
    <row r="521" spans="24:25" x14ac:dyDescent="0.4">
      <c r="X521" s="79">
        <f t="shared" si="27"/>
        <v>44582.999999998778</v>
      </c>
      <c r="Y521">
        <f t="shared" si="26"/>
        <v>2901.8139534883644</v>
      </c>
    </row>
    <row r="522" spans="24:25" x14ac:dyDescent="0.4">
      <c r="X522" s="79">
        <f t="shared" si="27"/>
        <v>44583.041666665442</v>
      </c>
      <c r="Y522">
        <f t="shared" si="26"/>
        <v>2901.8139534883644</v>
      </c>
    </row>
    <row r="523" spans="24:25" x14ac:dyDescent="0.4">
      <c r="X523" s="79">
        <f t="shared" si="27"/>
        <v>44583.083333332106</v>
      </c>
      <c r="Y523">
        <f t="shared" si="26"/>
        <v>2901.8139534883644</v>
      </c>
    </row>
    <row r="524" spans="24:25" x14ac:dyDescent="0.4">
      <c r="X524" s="79">
        <f t="shared" si="27"/>
        <v>44583.12499999877</v>
      </c>
      <c r="Y524">
        <f t="shared" si="26"/>
        <v>2901.8139534883644</v>
      </c>
    </row>
    <row r="525" spans="24:25" x14ac:dyDescent="0.4">
      <c r="X525" s="79">
        <f t="shared" si="27"/>
        <v>44583.166666665435</v>
      </c>
      <c r="Y525">
        <f t="shared" si="26"/>
        <v>2901.8139534883644</v>
      </c>
    </row>
    <row r="526" spans="24:25" x14ac:dyDescent="0.4">
      <c r="X526" s="79">
        <f t="shared" si="27"/>
        <v>44583.208333332099</v>
      </c>
      <c r="Y526">
        <f t="shared" si="26"/>
        <v>2901.8139534883644</v>
      </c>
    </row>
    <row r="527" spans="24:25" x14ac:dyDescent="0.4">
      <c r="X527" s="79">
        <f t="shared" si="27"/>
        <v>44583.249999998763</v>
      </c>
      <c r="Y527">
        <f t="shared" si="26"/>
        <v>2901.8139534883644</v>
      </c>
    </row>
    <row r="528" spans="24:25" x14ac:dyDescent="0.4">
      <c r="X528" s="79">
        <f t="shared" si="27"/>
        <v>44583.291666665427</v>
      </c>
      <c r="Y528">
        <f t="shared" si="26"/>
        <v>2901.8139534883644</v>
      </c>
    </row>
    <row r="529" spans="24:25" x14ac:dyDescent="0.4">
      <c r="X529" s="79">
        <f t="shared" si="27"/>
        <v>44583.333333332092</v>
      </c>
      <c r="Y529">
        <f t="shared" si="26"/>
        <v>2901.8139534883644</v>
      </c>
    </row>
    <row r="530" spans="24:25" x14ac:dyDescent="0.4">
      <c r="X530" s="79">
        <f t="shared" si="27"/>
        <v>44583.374999998756</v>
      </c>
      <c r="Y530">
        <f t="shared" ref="Y530:Y593" si="28">VLOOKUP(MONTH(X530),$T$28:$V$39,3)</f>
        <v>2901.8139534883644</v>
      </c>
    </row>
    <row r="531" spans="24:25" x14ac:dyDescent="0.4">
      <c r="X531" s="79">
        <f t="shared" si="27"/>
        <v>44583.41666666542</v>
      </c>
      <c r="Y531">
        <f t="shared" si="28"/>
        <v>2901.8139534883644</v>
      </c>
    </row>
    <row r="532" spans="24:25" x14ac:dyDescent="0.4">
      <c r="X532" s="79">
        <f t="shared" si="27"/>
        <v>44583.458333332084</v>
      </c>
      <c r="Y532">
        <f t="shared" si="28"/>
        <v>2901.8139534883644</v>
      </c>
    </row>
    <row r="533" spans="24:25" x14ac:dyDescent="0.4">
      <c r="X533" s="79">
        <f t="shared" si="27"/>
        <v>44583.499999998749</v>
      </c>
      <c r="Y533">
        <f t="shared" si="28"/>
        <v>2901.8139534883644</v>
      </c>
    </row>
    <row r="534" spans="24:25" x14ac:dyDescent="0.4">
      <c r="X534" s="79">
        <f t="shared" si="27"/>
        <v>44583.541666665413</v>
      </c>
      <c r="Y534">
        <f t="shared" si="28"/>
        <v>2901.8139534883644</v>
      </c>
    </row>
    <row r="535" spans="24:25" x14ac:dyDescent="0.4">
      <c r="X535" s="79">
        <f t="shared" si="27"/>
        <v>44583.583333332077</v>
      </c>
      <c r="Y535">
        <f t="shared" si="28"/>
        <v>2901.8139534883644</v>
      </c>
    </row>
    <row r="536" spans="24:25" x14ac:dyDescent="0.4">
      <c r="X536" s="79">
        <f t="shared" si="27"/>
        <v>44583.624999998741</v>
      </c>
      <c r="Y536">
        <f t="shared" si="28"/>
        <v>2901.8139534883644</v>
      </c>
    </row>
    <row r="537" spans="24:25" x14ac:dyDescent="0.4">
      <c r="X537" s="79">
        <f t="shared" si="27"/>
        <v>44583.666666665406</v>
      </c>
      <c r="Y537">
        <f t="shared" si="28"/>
        <v>2901.8139534883644</v>
      </c>
    </row>
    <row r="538" spans="24:25" x14ac:dyDescent="0.4">
      <c r="X538" s="79">
        <f t="shared" si="27"/>
        <v>44583.70833333207</v>
      </c>
      <c r="Y538">
        <f t="shared" si="28"/>
        <v>2901.8139534883644</v>
      </c>
    </row>
    <row r="539" spans="24:25" x14ac:dyDescent="0.4">
      <c r="X539" s="79">
        <f t="shared" si="27"/>
        <v>44583.749999998734</v>
      </c>
      <c r="Y539">
        <f t="shared" si="28"/>
        <v>2901.8139534883644</v>
      </c>
    </row>
    <row r="540" spans="24:25" x14ac:dyDescent="0.4">
      <c r="X540" s="79">
        <f t="shared" si="27"/>
        <v>44583.791666665398</v>
      </c>
      <c r="Y540">
        <f t="shared" si="28"/>
        <v>2901.8139534883644</v>
      </c>
    </row>
    <row r="541" spans="24:25" x14ac:dyDescent="0.4">
      <c r="X541" s="79">
        <f t="shared" si="27"/>
        <v>44583.833333332062</v>
      </c>
      <c r="Y541">
        <f t="shared" si="28"/>
        <v>2901.8139534883644</v>
      </c>
    </row>
    <row r="542" spans="24:25" x14ac:dyDescent="0.4">
      <c r="X542" s="79">
        <f t="shared" si="27"/>
        <v>44583.874999998727</v>
      </c>
      <c r="Y542">
        <f t="shared" si="28"/>
        <v>2901.8139534883644</v>
      </c>
    </row>
    <row r="543" spans="24:25" x14ac:dyDescent="0.4">
      <c r="X543" s="79">
        <f t="shared" si="27"/>
        <v>44583.916666665391</v>
      </c>
      <c r="Y543">
        <f t="shared" si="28"/>
        <v>2901.8139534883644</v>
      </c>
    </row>
    <row r="544" spans="24:25" x14ac:dyDescent="0.4">
      <c r="X544" s="79">
        <f t="shared" si="27"/>
        <v>44583.958333332055</v>
      </c>
      <c r="Y544">
        <f t="shared" si="28"/>
        <v>2901.8139534883644</v>
      </c>
    </row>
    <row r="545" spans="24:25" x14ac:dyDescent="0.4">
      <c r="X545" s="79">
        <f t="shared" si="27"/>
        <v>44583.999999998719</v>
      </c>
      <c r="Y545">
        <f t="shared" si="28"/>
        <v>2901.8139534883644</v>
      </c>
    </row>
    <row r="546" spans="24:25" x14ac:dyDescent="0.4">
      <c r="X546" s="79">
        <f t="shared" si="27"/>
        <v>44584.041666665384</v>
      </c>
      <c r="Y546">
        <f t="shared" si="28"/>
        <v>2901.8139534883644</v>
      </c>
    </row>
    <row r="547" spans="24:25" x14ac:dyDescent="0.4">
      <c r="X547" s="79">
        <f t="shared" si="27"/>
        <v>44584.083333332048</v>
      </c>
      <c r="Y547">
        <f t="shared" si="28"/>
        <v>2901.8139534883644</v>
      </c>
    </row>
    <row r="548" spans="24:25" x14ac:dyDescent="0.4">
      <c r="X548" s="79">
        <f t="shared" si="27"/>
        <v>44584.124999998712</v>
      </c>
      <c r="Y548">
        <f t="shared" si="28"/>
        <v>2901.8139534883644</v>
      </c>
    </row>
    <row r="549" spans="24:25" x14ac:dyDescent="0.4">
      <c r="X549" s="79">
        <f t="shared" si="27"/>
        <v>44584.166666665376</v>
      </c>
      <c r="Y549">
        <f t="shared" si="28"/>
        <v>2901.8139534883644</v>
      </c>
    </row>
    <row r="550" spans="24:25" x14ac:dyDescent="0.4">
      <c r="X550" s="79">
        <f t="shared" si="27"/>
        <v>44584.208333332041</v>
      </c>
      <c r="Y550">
        <f t="shared" si="28"/>
        <v>2901.8139534883644</v>
      </c>
    </row>
    <row r="551" spans="24:25" x14ac:dyDescent="0.4">
      <c r="X551" s="79">
        <f t="shared" si="27"/>
        <v>44584.249999998705</v>
      </c>
      <c r="Y551">
        <f t="shared" si="28"/>
        <v>2901.8139534883644</v>
      </c>
    </row>
    <row r="552" spans="24:25" x14ac:dyDescent="0.4">
      <c r="X552" s="79">
        <f t="shared" si="27"/>
        <v>44584.291666665369</v>
      </c>
      <c r="Y552">
        <f t="shared" si="28"/>
        <v>2901.8139534883644</v>
      </c>
    </row>
    <row r="553" spans="24:25" x14ac:dyDescent="0.4">
      <c r="X553" s="79">
        <f t="shared" si="27"/>
        <v>44584.333333332033</v>
      </c>
      <c r="Y553">
        <f t="shared" si="28"/>
        <v>2901.8139534883644</v>
      </c>
    </row>
    <row r="554" spans="24:25" x14ac:dyDescent="0.4">
      <c r="X554" s="79">
        <f t="shared" si="27"/>
        <v>44584.374999998698</v>
      </c>
      <c r="Y554">
        <f t="shared" si="28"/>
        <v>2901.8139534883644</v>
      </c>
    </row>
    <row r="555" spans="24:25" x14ac:dyDescent="0.4">
      <c r="X555" s="79">
        <f t="shared" si="27"/>
        <v>44584.416666665362</v>
      </c>
      <c r="Y555">
        <f t="shared" si="28"/>
        <v>2901.8139534883644</v>
      </c>
    </row>
    <row r="556" spans="24:25" x14ac:dyDescent="0.4">
      <c r="X556" s="79">
        <f t="shared" si="27"/>
        <v>44584.458333332026</v>
      </c>
      <c r="Y556">
        <f t="shared" si="28"/>
        <v>2901.8139534883644</v>
      </c>
    </row>
    <row r="557" spans="24:25" x14ac:dyDescent="0.4">
      <c r="X557" s="79">
        <f t="shared" si="27"/>
        <v>44584.49999999869</v>
      </c>
      <c r="Y557">
        <f t="shared" si="28"/>
        <v>2901.8139534883644</v>
      </c>
    </row>
    <row r="558" spans="24:25" x14ac:dyDescent="0.4">
      <c r="X558" s="79">
        <f t="shared" si="27"/>
        <v>44584.541666665355</v>
      </c>
      <c r="Y558">
        <f t="shared" si="28"/>
        <v>2901.8139534883644</v>
      </c>
    </row>
    <row r="559" spans="24:25" x14ac:dyDescent="0.4">
      <c r="X559" s="79">
        <f t="shared" si="27"/>
        <v>44584.583333332019</v>
      </c>
      <c r="Y559">
        <f t="shared" si="28"/>
        <v>2901.8139534883644</v>
      </c>
    </row>
    <row r="560" spans="24:25" x14ac:dyDescent="0.4">
      <c r="X560" s="79">
        <f t="shared" si="27"/>
        <v>44584.624999998683</v>
      </c>
      <c r="Y560">
        <f t="shared" si="28"/>
        <v>2901.8139534883644</v>
      </c>
    </row>
    <row r="561" spans="24:25" x14ac:dyDescent="0.4">
      <c r="X561" s="79">
        <f t="shared" si="27"/>
        <v>44584.666666665347</v>
      </c>
      <c r="Y561">
        <f t="shared" si="28"/>
        <v>2901.8139534883644</v>
      </c>
    </row>
    <row r="562" spans="24:25" x14ac:dyDescent="0.4">
      <c r="X562" s="79">
        <f t="shared" si="27"/>
        <v>44584.708333332012</v>
      </c>
      <c r="Y562">
        <f t="shared" si="28"/>
        <v>2901.8139534883644</v>
      </c>
    </row>
    <row r="563" spans="24:25" x14ac:dyDescent="0.4">
      <c r="X563" s="79">
        <f t="shared" si="27"/>
        <v>44584.749999998676</v>
      </c>
      <c r="Y563">
        <f t="shared" si="28"/>
        <v>2901.8139534883644</v>
      </c>
    </row>
    <row r="564" spans="24:25" x14ac:dyDescent="0.4">
      <c r="X564" s="79">
        <f t="shared" si="27"/>
        <v>44584.79166666534</v>
      </c>
      <c r="Y564">
        <f t="shared" si="28"/>
        <v>2901.8139534883644</v>
      </c>
    </row>
    <row r="565" spans="24:25" x14ac:dyDescent="0.4">
      <c r="X565" s="79">
        <f t="shared" si="27"/>
        <v>44584.833333332004</v>
      </c>
      <c r="Y565">
        <f t="shared" si="28"/>
        <v>2901.8139534883644</v>
      </c>
    </row>
    <row r="566" spans="24:25" x14ac:dyDescent="0.4">
      <c r="X566" s="79">
        <f t="shared" si="27"/>
        <v>44584.874999998668</v>
      </c>
      <c r="Y566">
        <f t="shared" si="28"/>
        <v>2901.8139534883644</v>
      </c>
    </row>
    <row r="567" spans="24:25" x14ac:dyDescent="0.4">
      <c r="X567" s="79">
        <f t="shared" si="27"/>
        <v>44584.916666665333</v>
      </c>
      <c r="Y567">
        <f t="shared" si="28"/>
        <v>2901.8139534883644</v>
      </c>
    </row>
    <row r="568" spans="24:25" x14ac:dyDescent="0.4">
      <c r="X568" s="79">
        <f t="shared" si="27"/>
        <v>44584.958333331997</v>
      </c>
      <c r="Y568">
        <f t="shared" si="28"/>
        <v>2901.8139534883644</v>
      </c>
    </row>
    <row r="569" spans="24:25" x14ac:dyDescent="0.4">
      <c r="X569" s="79">
        <f t="shared" si="27"/>
        <v>44584.999999998661</v>
      </c>
      <c r="Y569">
        <f t="shared" si="28"/>
        <v>2901.8139534883644</v>
      </c>
    </row>
    <row r="570" spans="24:25" x14ac:dyDescent="0.4">
      <c r="X570" s="79">
        <f t="shared" si="27"/>
        <v>44585.041666665325</v>
      </c>
      <c r="Y570">
        <f t="shared" si="28"/>
        <v>2901.8139534883644</v>
      </c>
    </row>
    <row r="571" spans="24:25" x14ac:dyDescent="0.4">
      <c r="X571" s="79">
        <f t="shared" si="27"/>
        <v>44585.08333333199</v>
      </c>
      <c r="Y571">
        <f t="shared" si="28"/>
        <v>2901.8139534883644</v>
      </c>
    </row>
    <row r="572" spans="24:25" x14ac:dyDescent="0.4">
      <c r="X572" s="79">
        <f t="shared" si="27"/>
        <v>44585.124999998654</v>
      </c>
      <c r="Y572">
        <f t="shared" si="28"/>
        <v>2901.8139534883644</v>
      </c>
    </row>
    <row r="573" spans="24:25" x14ac:dyDescent="0.4">
      <c r="X573" s="79">
        <f t="shared" si="27"/>
        <v>44585.166666665318</v>
      </c>
      <c r="Y573">
        <f t="shared" si="28"/>
        <v>2901.8139534883644</v>
      </c>
    </row>
    <row r="574" spans="24:25" x14ac:dyDescent="0.4">
      <c r="X574" s="79">
        <f t="shared" si="27"/>
        <v>44585.208333331982</v>
      </c>
      <c r="Y574">
        <f t="shared" si="28"/>
        <v>2901.8139534883644</v>
      </c>
    </row>
    <row r="575" spans="24:25" x14ac:dyDescent="0.4">
      <c r="X575" s="79">
        <f t="shared" si="27"/>
        <v>44585.249999998647</v>
      </c>
      <c r="Y575">
        <f t="shared" si="28"/>
        <v>2901.8139534883644</v>
      </c>
    </row>
    <row r="576" spans="24:25" x14ac:dyDescent="0.4">
      <c r="X576" s="79">
        <f t="shared" si="27"/>
        <v>44585.291666665311</v>
      </c>
      <c r="Y576">
        <f t="shared" si="28"/>
        <v>2901.8139534883644</v>
      </c>
    </row>
    <row r="577" spans="24:25" x14ac:dyDescent="0.4">
      <c r="X577" s="79">
        <f t="shared" si="27"/>
        <v>44585.333333331975</v>
      </c>
      <c r="Y577">
        <f t="shared" si="28"/>
        <v>2901.8139534883644</v>
      </c>
    </row>
    <row r="578" spans="24:25" x14ac:dyDescent="0.4">
      <c r="X578" s="79">
        <f t="shared" si="27"/>
        <v>44585.374999998639</v>
      </c>
      <c r="Y578">
        <f t="shared" si="28"/>
        <v>2901.8139534883644</v>
      </c>
    </row>
    <row r="579" spans="24:25" x14ac:dyDescent="0.4">
      <c r="X579" s="79">
        <f t="shared" si="27"/>
        <v>44585.416666665304</v>
      </c>
      <c r="Y579">
        <f t="shared" si="28"/>
        <v>2901.8139534883644</v>
      </c>
    </row>
    <row r="580" spans="24:25" x14ac:dyDescent="0.4">
      <c r="X580" s="79">
        <f t="shared" si="27"/>
        <v>44585.458333331968</v>
      </c>
      <c r="Y580">
        <f t="shared" si="28"/>
        <v>2901.8139534883644</v>
      </c>
    </row>
    <row r="581" spans="24:25" x14ac:dyDescent="0.4">
      <c r="X581" s="79">
        <f t="shared" si="27"/>
        <v>44585.499999998632</v>
      </c>
      <c r="Y581">
        <f t="shared" si="28"/>
        <v>2901.8139534883644</v>
      </c>
    </row>
    <row r="582" spans="24:25" x14ac:dyDescent="0.4">
      <c r="X582" s="79">
        <f t="shared" ref="X582:X645" si="29">X581+1/24</f>
        <v>44585.541666665296</v>
      </c>
      <c r="Y582">
        <f t="shared" si="28"/>
        <v>2901.8139534883644</v>
      </c>
    </row>
    <row r="583" spans="24:25" x14ac:dyDescent="0.4">
      <c r="X583" s="79">
        <f t="shared" si="29"/>
        <v>44585.583333331961</v>
      </c>
      <c r="Y583">
        <f t="shared" si="28"/>
        <v>2901.8139534883644</v>
      </c>
    </row>
    <row r="584" spans="24:25" x14ac:dyDescent="0.4">
      <c r="X584" s="79">
        <f t="shared" si="29"/>
        <v>44585.624999998625</v>
      </c>
      <c r="Y584">
        <f t="shared" si="28"/>
        <v>2901.8139534883644</v>
      </c>
    </row>
    <row r="585" spans="24:25" x14ac:dyDescent="0.4">
      <c r="X585" s="79">
        <f t="shared" si="29"/>
        <v>44585.666666665289</v>
      </c>
      <c r="Y585">
        <f t="shared" si="28"/>
        <v>2901.8139534883644</v>
      </c>
    </row>
    <row r="586" spans="24:25" x14ac:dyDescent="0.4">
      <c r="X586" s="79">
        <f t="shared" si="29"/>
        <v>44585.708333331953</v>
      </c>
      <c r="Y586">
        <f t="shared" si="28"/>
        <v>2901.8139534883644</v>
      </c>
    </row>
    <row r="587" spans="24:25" x14ac:dyDescent="0.4">
      <c r="X587" s="79">
        <f t="shared" si="29"/>
        <v>44585.749999998618</v>
      </c>
      <c r="Y587">
        <f t="shared" si="28"/>
        <v>2901.8139534883644</v>
      </c>
    </row>
    <row r="588" spans="24:25" x14ac:dyDescent="0.4">
      <c r="X588" s="79">
        <f t="shared" si="29"/>
        <v>44585.791666665282</v>
      </c>
      <c r="Y588">
        <f t="shared" si="28"/>
        <v>2901.8139534883644</v>
      </c>
    </row>
    <row r="589" spans="24:25" x14ac:dyDescent="0.4">
      <c r="X589" s="79">
        <f t="shared" si="29"/>
        <v>44585.833333331946</v>
      </c>
      <c r="Y589">
        <f t="shared" si="28"/>
        <v>2901.8139534883644</v>
      </c>
    </row>
    <row r="590" spans="24:25" x14ac:dyDescent="0.4">
      <c r="X590" s="79">
        <f t="shared" si="29"/>
        <v>44585.87499999861</v>
      </c>
      <c r="Y590">
        <f t="shared" si="28"/>
        <v>2901.8139534883644</v>
      </c>
    </row>
    <row r="591" spans="24:25" x14ac:dyDescent="0.4">
      <c r="X591" s="79">
        <f t="shared" si="29"/>
        <v>44585.916666665275</v>
      </c>
      <c r="Y591">
        <f t="shared" si="28"/>
        <v>2901.8139534883644</v>
      </c>
    </row>
    <row r="592" spans="24:25" x14ac:dyDescent="0.4">
      <c r="X592" s="79">
        <f t="shared" si="29"/>
        <v>44585.958333331939</v>
      </c>
      <c r="Y592">
        <f t="shared" si="28"/>
        <v>2901.8139534883644</v>
      </c>
    </row>
    <row r="593" spans="24:25" x14ac:dyDescent="0.4">
      <c r="X593" s="79">
        <f t="shared" si="29"/>
        <v>44585.999999998603</v>
      </c>
      <c r="Y593">
        <f t="shared" si="28"/>
        <v>2901.8139534883644</v>
      </c>
    </row>
    <row r="594" spans="24:25" x14ac:dyDescent="0.4">
      <c r="X594" s="79">
        <f t="shared" si="29"/>
        <v>44586.041666665267</v>
      </c>
      <c r="Y594">
        <f t="shared" ref="Y594:Y657" si="30">VLOOKUP(MONTH(X594),$T$28:$V$39,3)</f>
        <v>2901.8139534883644</v>
      </c>
    </row>
    <row r="595" spans="24:25" x14ac:dyDescent="0.4">
      <c r="X595" s="79">
        <f t="shared" si="29"/>
        <v>44586.083333331931</v>
      </c>
      <c r="Y595">
        <f t="shared" si="30"/>
        <v>2901.8139534883644</v>
      </c>
    </row>
    <row r="596" spans="24:25" x14ac:dyDescent="0.4">
      <c r="X596" s="79">
        <f t="shared" si="29"/>
        <v>44586.124999998596</v>
      </c>
      <c r="Y596">
        <f t="shared" si="30"/>
        <v>2901.8139534883644</v>
      </c>
    </row>
    <row r="597" spans="24:25" x14ac:dyDescent="0.4">
      <c r="X597" s="79">
        <f t="shared" si="29"/>
        <v>44586.16666666526</v>
      </c>
      <c r="Y597">
        <f t="shared" si="30"/>
        <v>2901.8139534883644</v>
      </c>
    </row>
    <row r="598" spans="24:25" x14ac:dyDescent="0.4">
      <c r="X598" s="79">
        <f t="shared" si="29"/>
        <v>44586.208333331924</v>
      </c>
      <c r="Y598">
        <f t="shared" si="30"/>
        <v>2901.8139534883644</v>
      </c>
    </row>
    <row r="599" spans="24:25" x14ac:dyDescent="0.4">
      <c r="X599" s="79">
        <f t="shared" si="29"/>
        <v>44586.249999998588</v>
      </c>
      <c r="Y599">
        <f t="shared" si="30"/>
        <v>2901.8139534883644</v>
      </c>
    </row>
    <row r="600" spans="24:25" x14ac:dyDescent="0.4">
      <c r="X600" s="79">
        <f t="shared" si="29"/>
        <v>44586.291666665253</v>
      </c>
      <c r="Y600">
        <f t="shared" si="30"/>
        <v>2901.8139534883644</v>
      </c>
    </row>
    <row r="601" spans="24:25" x14ac:dyDescent="0.4">
      <c r="X601" s="79">
        <f t="shared" si="29"/>
        <v>44586.333333331917</v>
      </c>
      <c r="Y601">
        <f t="shared" si="30"/>
        <v>2901.8139534883644</v>
      </c>
    </row>
    <row r="602" spans="24:25" x14ac:dyDescent="0.4">
      <c r="X602" s="79">
        <f t="shared" si="29"/>
        <v>44586.374999998581</v>
      </c>
      <c r="Y602">
        <f t="shared" si="30"/>
        <v>2901.8139534883644</v>
      </c>
    </row>
    <row r="603" spans="24:25" x14ac:dyDescent="0.4">
      <c r="X603" s="79">
        <f t="shared" si="29"/>
        <v>44586.416666665245</v>
      </c>
      <c r="Y603">
        <f t="shared" si="30"/>
        <v>2901.8139534883644</v>
      </c>
    </row>
    <row r="604" spans="24:25" x14ac:dyDescent="0.4">
      <c r="X604" s="79">
        <f t="shared" si="29"/>
        <v>44586.45833333191</v>
      </c>
      <c r="Y604">
        <f t="shared" si="30"/>
        <v>2901.8139534883644</v>
      </c>
    </row>
    <row r="605" spans="24:25" x14ac:dyDescent="0.4">
      <c r="X605" s="79">
        <f t="shared" si="29"/>
        <v>44586.499999998574</v>
      </c>
      <c r="Y605">
        <f t="shared" si="30"/>
        <v>2901.8139534883644</v>
      </c>
    </row>
    <row r="606" spans="24:25" x14ac:dyDescent="0.4">
      <c r="X606" s="79">
        <f t="shared" si="29"/>
        <v>44586.541666665238</v>
      </c>
      <c r="Y606">
        <f t="shared" si="30"/>
        <v>2901.8139534883644</v>
      </c>
    </row>
    <row r="607" spans="24:25" x14ac:dyDescent="0.4">
      <c r="X607" s="79">
        <f t="shared" si="29"/>
        <v>44586.583333331902</v>
      </c>
      <c r="Y607">
        <f t="shared" si="30"/>
        <v>2901.8139534883644</v>
      </c>
    </row>
    <row r="608" spans="24:25" x14ac:dyDescent="0.4">
      <c r="X608" s="79">
        <f t="shared" si="29"/>
        <v>44586.624999998567</v>
      </c>
      <c r="Y608">
        <f t="shared" si="30"/>
        <v>2901.8139534883644</v>
      </c>
    </row>
    <row r="609" spans="24:25" x14ac:dyDescent="0.4">
      <c r="X609" s="79">
        <f t="shared" si="29"/>
        <v>44586.666666665231</v>
      </c>
      <c r="Y609">
        <f t="shared" si="30"/>
        <v>2901.8139534883644</v>
      </c>
    </row>
    <row r="610" spans="24:25" x14ac:dyDescent="0.4">
      <c r="X610" s="79">
        <f t="shared" si="29"/>
        <v>44586.708333331895</v>
      </c>
      <c r="Y610">
        <f t="shared" si="30"/>
        <v>2901.8139534883644</v>
      </c>
    </row>
    <row r="611" spans="24:25" x14ac:dyDescent="0.4">
      <c r="X611" s="79">
        <f t="shared" si="29"/>
        <v>44586.749999998559</v>
      </c>
      <c r="Y611">
        <f t="shared" si="30"/>
        <v>2901.8139534883644</v>
      </c>
    </row>
    <row r="612" spans="24:25" x14ac:dyDescent="0.4">
      <c r="X612" s="79">
        <f t="shared" si="29"/>
        <v>44586.791666665224</v>
      </c>
      <c r="Y612">
        <f t="shared" si="30"/>
        <v>2901.8139534883644</v>
      </c>
    </row>
    <row r="613" spans="24:25" x14ac:dyDescent="0.4">
      <c r="X613" s="79">
        <f t="shared" si="29"/>
        <v>44586.833333331888</v>
      </c>
      <c r="Y613">
        <f t="shared" si="30"/>
        <v>2901.8139534883644</v>
      </c>
    </row>
    <row r="614" spans="24:25" x14ac:dyDescent="0.4">
      <c r="X614" s="79">
        <f t="shared" si="29"/>
        <v>44586.874999998552</v>
      </c>
      <c r="Y614">
        <f t="shared" si="30"/>
        <v>2901.8139534883644</v>
      </c>
    </row>
    <row r="615" spans="24:25" x14ac:dyDescent="0.4">
      <c r="X615" s="79">
        <f t="shared" si="29"/>
        <v>44586.916666665216</v>
      </c>
      <c r="Y615">
        <f t="shared" si="30"/>
        <v>2901.8139534883644</v>
      </c>
    </row>
    <row r="616" spans="24:25" x14ac:dyDescent="0.4">
      <c r="X616" s="79">
        <f t="shared" si="29"/>
        <v>44586.958333331881</v>
      </c>
      <c r="Y616">
        <f t="shared" si="30"/>
        <v>2901.8139534883644</v>
      </c>
    </row>
    <row r="617" spans="24:25" x14ac:dyDescent="0.4">
      <c r="X617" s="79">
        <f t="shared" si="29"/>
        <v>44586.999999998545</v>
      </c>
      <c r="Y617">
        <f t="shared" si="30"/>
        <v>2901.8139534883644</v>
      </c>
    </row>
    <row r="618" spans="24:25" x14ac:dyDescent="0.4">
      <c r="X618" s="79">
        <f t="shared" si="29"/>
        <v>44587.041666665209</v>
      </c>
      <c r="Y618">
        <f t="shared" si="30"/>
        <v>2901.8139534883644</v>
      </c>
    </row>
    <row r="619" spans="24:25" x14ac:dyDescent="0.4">
      <c r="X619" s="79">
        <f t="shared" si="29"/>
        <v>44587.083333331873</v>
      </c>
      <c r="Y619">
        <f t="shared" si="30"/>
        <v>2901.8139534883644</v>
      </c>
    </row>
    <row r="620" spans="24:25" x14ac:dyDescent="0.4">
      <c r="X620" s="79">
        <f t="shared" si="29"/>
        <v>44587.124999998538</v>
      </c>
      <c r="Y620">
        <f t="shared" si="30"/>
        <v>2901.8139534883644</v>
      </c>
    </row>
    <row r="621" spans="24:25" x14ac:dyDescent="0.4">
      <c r="X621" s="79">
        <f t="shared" si="29"/>
        <v>44587.166666665202</v>
      </c>
      <c r="Y621">
        <f t="shared" si="30"/>
        <v>2901.8139534883644</v>
      </c>
    </row>
    <row r="622" spans="24:25" x14ac:dyDescent="0.4">
      <c r="X622" s="79">
        <f t="shared" si="29"/>
        <v>44587.208333331866</v>
      </c>
      <c r="Y622">
        <f t="shared" si="30"/>
        <v>2901.8139534883644</v>
      </c>
    </row>
    <row r="623" spans="24:25" x14ac:dyDescent="0.4">
      <c r="X623" s="79">
        <f t="shared" si="29"/>
        <v>44587.24999999853</v>
      </c>
      <c r="Y623">
        <f t="shared" si="30"/>
        <v>2901.8139534883644</v>
      </c>
    </row>
    <row r="624" spans="24:25" x14ac:dyDescent="0.4">
      <c r="X624" s="79">
        <f t="shared" si="29"/>
        <v>44587.291666665194</v>
      </c>
      <c r="Y624">
        <f t="shared" si="30"/>
        <v>2901.8139534883644</v>
      </c>
    </row>
    <row r="625" spans="24:25" x14ac:dyDescent="0.4">
      <c r="X625" s="79">
        <f t="shared" si="29"/>
        <v>44587.333333331859</v>
      </c>
      <c r="Y625">
        <f t="shared" si="30"/>
        <v>2901.8139534883644</v>
      </c>
    </row>
    <row r="626" spans="24:25" x14ac:dyDescent="0.4">
      <c r="X626" s="79">
        <f t="shared" si="29"/>
        <v>44587.374999998523</v>
      </c>
      <c r="Y626">
        <f t="shared" si="30"/>
        <v>2901.8139534883644</v>
      </c>
    </row>
    <row r="627" spans="24:25" x14ac:dyDescent="0.4">
      <c r="X627" s="79">
        <f t="shared" si="29"/>
        <v>44587.416666665187</v>
      </c>
      <c r="Y627">
        <f t="shared" si="30"/>
        <v>2901.8139534883644</v>
      </c>
    </row>
    <row r="628" spans="24:25" x14ac:dyDescent="0.4">
      <c r="X628" s="79">
        <f t="shared" si="29"/>
        <v>44587.458333331851</v>
      </c>
      <c r="Y628">
        <f t="shared" si="30"/>
        <v>2901.8139534883644</v>
      </c>
    </row>
    <row r="629" spans="24:25" x14ac:dyDescent="0.4">
      <c r="X629" s="79">
        <f t="shared" si="29"/>
        <v>44587.499999998516</v>
      </c>
      <c r="Y629">
        <f t="shared" si="30"/>
        <v>2901.8139534883644</v>
      </c>
    </row>
    <row r="630" spans="24:25" x14ac:dyDescent="0.4">
      <c r="X630" s="79">
        <f t="shared" si="29"/>
        <v>44587.54166666518</v>
      </c>
      <c r="Y630">
        <f t="shared" si="30"/>
        <v>2901.8139534883644</v>
      </c>
    </row>
    <row r="631" spans="24:25" x14ac:dyDescent="0.4">
      <c r="X631" s="79">
        <f t="shared" si="29"/>
        <v>44587.583333331844</v>
      </c>
      <c r="Y631">
        <f t="shared" si="30"/>
        <v>2901.8139534883644</v>
      </c>
    </row>
    <row r="632" spans="24:25" x14ac:dyDescent="0.4">
      <c r="X632" s="79">
        <f t="shared" si="29"/>
        <v>44587.624999998508</v>
      </c>
      <c r="Y632">
        <f t="shared" si="30"/>
        <v>2901.8139534883644</v>
      </c>
    </row>
    <row r="633" spans="24:25" x14ac:dyDescent="0.4">
      <c r="X633" s="79">
        <f t="shared" si="29"/>
        <v>44587.666666665173</v>
      </c>
      <c r="Y633">
        <f t="shared" si="30"/>
        <v>2901.8139534883644</v>
      </c>
    </row>
    <row r="634" spans="24:25" x14ac:dyDescent="0.4">
      <c r="X634" s="79">
        <f t="shared" si="29"/>
        <v>44587.708333331837</v>
      </c>
      <c r="Y634">
        <f t="shared" si="30"/>
        <v>2901.8139534883644</v>
      </c>
    </row>
    <row r="635" spans="24:25" x14ac:dyDescent="0.4">
      <c r="X635" s="79">
        <f t="shared" si="29"/>
        <v>44587.749999998501</v>
      </c>
      <c r="Y635">
        <f t="shared" si="30"/>
        <v>2901.8139534883644</v>
      </c>
    </row>
    <row r="636" spans="24:25" x14ac:dyDescent="0.4">
      <c r="X636" s="79">
        <f t="shared" si="29"/>
        <v>44587.791666665165</v>
      </c>
      <c r="Y636">
        <f t="shared" si="30"/>
        <v>2901.8139534883644</v>
      </c>
    </row>
    <row r="637" spans="24:25" x14ac:dyDescent="0.4">
      <c r="X637" s="79">
        <f t="shared" si="29"/>
        <v>44587.83333333183</v>
      </c>
      <c r="Y637">
        <f t="shared" si="30"/>
        <v>2901.8139534883644</v>
      </c>
    </row>
    <row r="638" spans="24:25" x14ac:dyDescent="0.4">
      <c r="X638" s="79">
        <f t="shared" si="29"/>
        <v>44587.874999998494</v>
      </c>
      <c r="Y638">
        <f t="shared" si="30"/>
        <v>2901.8139534883644</v>
      </c>
    </row>
    <row r="639" spans="24:25" x14ac:dyDescent="0.4">
      <c r="X639" s="79">
        <f t="shared" si="29"/>
        <v>44587.916666665158</v>
      </c>
      <c r="Y639">
        <f t="shared" si="30"/>
        <v>2901.8139534883644</v>
      </c>
    </row>
    <row r="640" spans="24:25" x14ac:dyDescent="0.4">
      <c r="X640" s="79">
        <f t="shared" si="29"/>
        <v>44587.958333331822</v>
      </c>
      <c r="Y640">
        <f t="shared" si="30"/>
        <v>2901.8139534883644</v>
      </c>
    </row>
    <row r="641" spans="24:25" x14ac:dyDescent="0.4">
      <c r="X641" s="79">
        <f t="shared" si="29"/>
        <v>44587.999999998487</v>
      </c>
      <c r="Y641">
        <f t="shared" si="30"/>
        <v>2901.8139534883644</v>
      </c>
    </row>
    <row r="642" spans="24:25" x14ac:dyDescent="0.4">
      <c r="X642" s="79">
        <f t="shared" si="29"/>
        <v>44588.041666665151</v>
      </c>
      <c r="Y642">
        <f t="shared" si="30"/>
        <v>2901.8139534883644</v>
      </c>
    </row>
    <row r="643" spans="24:25" x14ac:dyDescent="0.4">
      <c r="X643" s="79">
        <f t="shared" si="29"/>
        <v>44588.083333331815</v>
      </c>
      <c r="Y643">
        <f t="shared" si="30"/>
        <v>2901.8139534883644</v>
      </c>
    </row>
    <row r="644" spans="24:25" x14ac:dyDescent="0.4">
      <c r="X644" s="79">
        <f t="shared" si="29"/>
        <v>44588.124999998479</v>
      </c>
      <c r="Y644">
        <f t="shared" si="30"/>
        <v>2901.8139534883644</v>
      </c>
    </row>
    <row r="645" spans="24:25" x14ac:dyDescent="0.4">
      <c r="X645" s="79">
        <f t="shared" si="29"/>
        <v>44588.166666665144</v>
      </c>
      <c r="Y645">
        <f t="shared" si="30"/>
        <v>2901.8139534883644</v>
      </c>
    </row>
    <row r="646" spans="24:25" x14ac:dyDescent="0.4">
      <c r="X646" s="79">
        <f t="shared" ref="X646:X709" si="31">X645+1/24</f>
        <v>44588.208333331808</v>
      </c>
      <c r="Y646">
        <f t="shared" si="30"/>
        <v>2901.8139534883644</v>
      </c>
    </row>
    <row r="647" spans="24:25" x14ac:dyDescent="0.4">
      <c r="X647" s="79">
        <f t="shared" si="31"/>
        <v>44588.249999998472</v>
      </c>
      <c r="Y647">
        <f t="shared" si="30"/>
        <v>2901.8139534883644</v>
      </c>
    </row>
    <row r="648" spans="24:25" x14ac:dyDescent="0.4">
      <c r="X648" s="79">
        <f t="shared" si="31"/>
        <v>44588.291666665136</v>
      </c>
      <c r="Y648">
        <f t="shared" si="30"/>
        <v>2901.8139534883644</v>
      </c>
    </row>
    <row r="649" spans="24:25" x14ac:dyDescent="0.4">
      <c r="X649" s="79">
        <f t="shared" si="31"/>
        <v>44588.333333331801</v>
      </c>
      <c r="Y649">
        <f t="shared" si="30"/>
        <v>2901.8139534883644</v>
      </c>
    </row>
    <row r="650" spans="24:25" x14ac:dyDescent="0.4">
      <c r="X650" s="79">
        <f t="shared" si="31"/>
        <v>44588.374999998465</v>
      </c>
      <c r="Y650">
        <f t="shared" si="30"/>
        <v>2901.8139534883644</v>
      </c>
    </row>
    <row r="651" spans="24:25" x14ac:dyDescent="0.4">
      <c r="X651" s="79">
        <f t="shared" si="31"/>
        <v>44588.416666665129</v>
      </c>
      <c r="Y651">
        <f t="shared" si="30"/>
        <v>2901.8139534883644</v>
      </c>
    </row>
    <row r="652" spans="24:25" x14ac:dyDescent="0.4">
      <c r="X652" s="79">
        <f t="shared" si="31"/>
        <v>44588.458333331793</v>
      </c>
      <c r="Y652">
        <f t="shared" si="30"/>
        <v>2901.8139534883644</v>
      </c>
    </row>
    <row r="653" spans="24:25" x14ac:dyDescent="0.4">
      <c r="X653" s="79">
        <f t="shared" si="31"/>
        <v>44588.499999998457</v>
      </c>
      <c r="Y653">
        <f t="shared" si="30"/>
        <v>2901.8139534883644</v>
      </c>
    </row>
    <row r="654" spans="24:25" x14ac:dyDescent="0.4">
      <c r="X654" s="79">
        <f t="shared" si="31"/>
        <v>44588.541666665122</v>
      </c>
      <c r="Y654">
        <f t="shared" si="30"/>
        <v>2901.8139534883644</v>
      </c>
    </row>
    <row r="655" spans="24:25" x14ac:dyDescent="0.4">
      <c r="X655" s="79">
        <f t="shared" si="31"/>
        <v>44588.583333331786</v>
      </c>
      <c r="Y655">
        <f t="shared" si="30"/>
        <v>2901.8139534883644</v>
      </c>
    </row>
    <row r="656" spans="24:25" x14ac:dyDescent="0.4">
      <c r="X656" s="79">
        <f t="shared" si="31"/>
        <v>44588.62499999845</v>
      </c>
      <c r="Y656">
        <f t="shared" si="30"/>
        <v>2901.8139534883644</v>
      </c>
    </row>
    <row r="657" spans="24:25" x14ac:dyDescent="0.4">
      <c r="X657" s="79">
        <f t="shared" si="31"/>
        <v>44588.666666665114</v>
      </c>
      <c r="Y657">
        <f t="shared" si="30"/>
        <v>2901.8139534883644</v>
      </c>
    </row>
    <row r="658" spans="24:25" x14ac:dyDescent="0.4">
      <c r="X658" s="79">
        <f t="shared" si="31"/>
        <v>44588.708333331779</v>
      </c>
      <c r="Y658">
        <f t="shared" ref="Y658:Y721" si="32">VLOOKUP(MONTH(X658),$T$28:$V$39,3)</f>
        <v>2901.8139534883644</v>
      </c>
    </row>
    <row r="659" spans="24:25" x14ac:dyDescent="0.4">
      <c r="X659" s="79">
        <f t="shared" si="31"/>
        <v>44588.749999998443</v>
      </c>
      <c r="Y659">
        <f t="shared" si="32"/>
        <v>2901.8139534883644</v>
      </c>
    </row>
    <row r="660" spans="24:25" x14ac:dyDescent="0.4">
      <c r="X660" s="79">
        <f t="shared" si="31"/>
        <v>44588.791666665107</v>
      </c>
      <c r="Y660">
        <f t="shared" si="32"/>
        <v>2901.8139534883644</v>
      </c>
    </row>
    <row r="661" spans="24:25" x14ac:dyDescent="0.4">
      <c r="X661" s="79">
        <f t="shared" si="31"/>
        <v>44588.833333331771</v>
      </c>
      <c r="Y661">
        <f t="shared" si="32"/>
        <v>2901.8139534883644</v>
      </c>
    </row>
    <row r="662" spans="24:25" x14ac:dyDescent="0.4">
      <c r="X662" s="79">
        <f t="shared" si="31"/>
        <v>44588.874999998436</v>
      </c>
      <c r="Y662">
        <f t="shared" si="32"/>
        <v>2901.8139534883644</v>
      </c>
    </row>
    <row r="663" spans="24:25" x14ac:dyDescent="0.4">
      <c r="X663" s="79">
        <f t="shared" si="31"/>
        <v>44588.9166666651</v>
      </c>
      <c r="Y663">
        <f t="shared" si="32"/>
        <v>2901.8139534883644</v>
      </c>
    </row>
    <row r="664" spans="24:25" x14ac:dyDescent="0.4">
      <c r="X664" s="79">
        <f t="shared" si="31"/>
        <v>44588.958333331764</v>
      </c>
      <c r="Y664">
        <f t="shared" si="32"/>
        <v>2901.8139534883644</v>
      </c>
    </row>
    <row r="665" spans="24:25" x14ac:dyDescent="0.4">
      <c r="X665" s="79">
        <f t="shared" si="31"/>
        <v>44588.999999998428</v>
      </c>
      <c r="Y665">
        <f t="shared" si="32"/>
        <v>2901.8139534883644</v>
      </c>
    </row>
    <row r="666" spans="24:25" x14ac:dyDescent="0.4">
      <c r="X666" s="79">
        <f t="shared" si="31"/>
        <v>44589.041666665093</v>
      </c>
      <c r="Y666">
        <f t="shared" si="32"/>
        <v>2901.8139534883644</v>
      </c>
    </row>
    <row r="667" spans="24:25" x14ac:dyDescent="0.4">
      <c r="X667" s="79">
        <f t="shared" si="31"/>
        <v>44589.083333331757</v>
      </c>
      <c r="Y667">
        <f t="shared" si="32"/>
        <v>2901.8139534883644</v>
      </c>
    </row>
    <row r="668" spans="24:25" x14ac:dyDescent="0.4">
      <c r="X668" s="79">
        <f t="shared" si="31"/>
        <v>44589.124999998421</v>
      </c>
      <c r="Y668">
        <f t="shared" si="32"/>
        <v>2901.8139534883644</v>
      </c>
    </row>
    <row r="669" spans="24:25" x14ac:dyDescent="0.4">
      <c r="X669" s="79">
        <f t="shared" si="31"/>
        <v>44589.166666665085</v>
      </c>
      <c r="Y669">
        <f t="shared" si="32"/>
        <v>2901.8139534883644</v>
      </c>
    </row>
    <row r="670" spans="24:25" x14ac:dyDescent="0.4">
      <c r="X670" s="79">
        <f t="shared" si="31"/>
        <v>44589.20833333175</v>
      </c>
      <c r="Y670">
        <f t="shared" si="32"/>
        <v>2901.8139534883644</v>
      </c>
    </row>
    <row r="671" spans="24:25" x14ac:dyDescent="0.4">
      <c r="X671" s="79">
        <f t="shared" si="31"/>
        <v>44589.249999998414</v>
      </c>
      <c r="Y671">
        <f t="shared" si="32"/>
        <v>2901.8139534883644</v>
      </c>
    </row>
    <row r="672" spans="24:25" x14ac:dyDescent="0.4">
      <c r="X672" s="79">
        <f t="shared" si="31"/>
        <v>44589.291666665078</v>
      </c>
      <c r="Y672">
        <f t="shared" si="32"/>
        <v>2901.8139534883644</v>
      </c>
    </row>
    <row r="673" spans="24:25" x14ac:dyDescent="0.4">
      <c r="X673" s="79">
        <f t="shared" si="31"/>
        <v>44589.333333331742</v>
      </c>
      <c r="Y673">
        <f t="shared" si="32"/>
        <v>2901.8139534883644</v>
      </c>
    </row>
    <row r="674" spans="24:25" x14ac:dyDescent="0.4">
      <c r="X674" s="79">
        <f t="shared" si="31"/>
        <v>44589.374999998407</v>
      </c>
      <c r="Y674">
        <f t="shared" si="32"/>
        <v>2901.8139534883644</v>
      </c>
    </row>
    <row r="675" spans="24:25" x14ac:dyDescent="0.4">
      <c r="X675" s="79">
        <f t="shared" si="31"/>
        <v>44589.416666665071</v>
      </c>
      <c r="Y675">
        <f t="shared" si="32"/>
        <v>2901.8139534883644</v>
      </c>
    </row>
    <row r="676" spans="24:25" x14ac:dyDescent="0.4">
      <c r="X676" s="79">
        <f t="shared" si="31"/>
        <v>44589.458333331735</v>
      </c>
      <c r="Y676">
        <f t="shared" si="32"/>
        <v>2901.8139534883644</v>
      </c>
    </row>
    <row r="677" spans="24:25" x14ac:dyDescent="0.4">
      <c r="X677" s="79">
        <f t="shared" si="31"/>
        <v>44589.499999998399</v>
      </c>
      <c r="Y677">
        <f t="shared" si="32"/>
        <v>2901.8139534883644</v>
      </c>
    </row>
    <row r="678" spans="24:25" x14ac:dyDescent="0.4">
      <c r="X678" s="79">
        <f t="shared" si="31"/>
        <v>44589.541666665064</v>
      </c>
      <c r="Y678">
        <f t="shared" si="32"/>
        <v>2901.8139534883644</v>
      </c>
    </row>
    <row r="679" spans="24:25" x14ac:dyDescent="0.4">
      <c r="X679" s="79">
        <f t="shared" si="31"/>
        <v>44589.583333331728</v>
      </c>
      <c r="Y679">
        <f t="shared" si="32"/>
        <v>2901.8139534883644</v>
      </c>
    </row>
    <row r="680" spans="24:25" x14ac:dyDescent="0.4">
      <c r="X680" s="79">
        <f t="shared" si="31"/>
        <v>44589.624999998392</v>
      </c>
      <c r="Y680">
        <f t="shared" si="32"/>
        <v>2901.8139534883644</v>
      </c>
    </row>
    <row r="681" spans="24:25" x14ac:dyDescent="0.4">
      <c r="X681" s="79">
        <f t="shared" si="31"/>
        <v>44589.666666665056</v>
      </c>
      <c r="Y681">
        <f t="shared" si="32"/>
        <v>2901.8139534883644</v>
      </c>
    </row>
    <row r="682" spans="24:25" x14ac:dyDescent="0.4">
      <c r="X682" s="79">
        <f t="shared" si="31"/>
        <v>44589.70833333172</v>
      </c>
      <c r="Y682">
        <f t="shared" si="32"/>
        <v>2901.8139534883644</v>
      </c>
    </row>
    <row r="683" spans="24:25" x14ac:dyDescent="0.4">
      <c r="X683" s="79">
        <f t="shared" si="31"/>
        <v>44589.749999998385</v>
      </c>
      <c r="Y683">
        <f t="shared" si="32"/>
        <v>2901.8139534883644</v>
      </c>
    </row>
    <row r="684" spans="24:25" x14ac:dyDescent="0.4">
      <c r="X684" s="79">
        <f t="shared" si="31"/>
        <v>44589.791666665049</v>
      </c>
      <c r="Y684">
        <f t="shared" si="32"/>
        <v>2901.8139534883644</v>
      </c>
    </row>
    <row r="685" spans="24:25" x14ac:dyDescent="0.4">
      <c r="X685" s="79">
        <f t="shared" si="31"/>
        <v>44589.833333331713</v>
      </c>
      <c r="Y685">
        <f t="shared" si="32"/>
        <v>2901.8139534883644</v>
      </c>
    </row>
    <row r="686" spans="24:25" x14ac:dyDescent="0.4">
      <c r="X686" s="79">
        <f t="shared" si="31"/>
        <v>44589.874999998377</v>
      </c>
      <c r="Y686">
        <f t="shared" si="32"/>
        <v>2901.8139534883644</v>
      </c>
    </row>
    <row r="687" spans="24:25" x14ac:dyDescent="0.4">
      <c r="X687" s="79">
        <f t="shared" si="31"/>
        <v>44589.916666665042</v>
      </c>
      <c r="Y687">
        <f t="shared" si="32"/>
        <v>2901.8139534883644</v>
      </c>
    </row>
    <row r="688" spans="24:25" x14ac:dyDescent="0.4">
      <c r="X688" s="79">
        <f t="shared" si="31"/>
        <v>44589.958333331706</v>
      </c>
      <c r="Y688">
        <f t="shared" si="32"/>
        <v>2901.8139534883644</v>
      </c>
    </row>
    <row r="689" spans="24:25" x14ac:dyDescent="0.4">
      <c r="X689" s="79">
        <f t="shared" si="31"/>
        <v>44589.99999999837</v>
      </c>
      <c r="Y689">
        <f t="shared" si="32"/>
        <v>2901.8139534883644</v>
      </c>
    </row>
    <row r="690" spans="24:25" x14ac:dyDescent="0.4">
      <c r="X690" s="79">
        <f t="shared" si="31"/>
        <v>44590.041666665034</v>
      </c>
      <c r="Y690">
        <f t="shared" si="32"/>
        <v>2901.8139534883644</v>
      </c>
    </row>
    <row r="691" spans="24:25" x14ac:dyDescent="0.4">
      <c r="X691" s="79">
        <f t="shared" si="31"/>
        <v>44590.083333331699</v>
      </c>
      <c r="Y691">
        <f t="shared" si="32"/>
        <v>2901.8139534883644</v>
      </c>
    </row>
    <row r="692" spans="24:25" x14ac:dyDescent="0.4">
      <c r="X692" s="79">
        <f t="shared" si="31"/>
        <v>44590.124999998363</v>
      </c>
      <c r="Y692">
        <f t="shared" si="32"/>
        <v>2901.8139534883644</v>
      </c>
    </row>
    <row r="693" spans="24:25" x14ac:dyDescent="0.4">
      <c r="X693" s="79">
        <f t="shared" si="31"/>
        <v>44590.166666665027</v>
      </c>
      <c r="Y693">
        <f t="shared" si="32"/>
        <v>2901.8139534883644</v>
      </c>
    </row>
    <row r="694" spans="24:25" x14ac:dyDescent="0.4">
      <c r="X694" s="79">
        <f t="shared" si="31"/>
        <v>44590.208333331691</v>
      </c>
      <c r="Y694">
        <f t="shared" si="32"/>
        <v>2901.8139534883644</v>
      </c>
    </row>
    <row r="695" spans="24:25" x14ac:dyDescent="0.4">
      <c r="X695" s="79">
        <f t="shared" si="31"/>
        <v>44590.249999998356</v>
      </c>
      <c r="Y695">
        <f t="shared" si="32"/>
        <v>2901.8139534883644</v>
      </c>
    </row>
    <row r="696" spans="24:25" x14ac:dyDescent="0.4">
      <c r="X696" s="79">
        <f t="shared" si="31"/>
        <v>44590.29166666502</v>
      </c>
      <c r="Y696">
        <f t="shared" si="32"/>
        <v>2901.8139534883644</v>
      </c>
    </row>
    <row r="697" spans="24:25" x14ac:dyDescent="0.4">
      <c r="X697" s="79">
        <f t="shared" si="31"/>
        <v>44590.333333331684</v>
      </c>
      <c r="Y697">
        <f t="shared" si="32"/>
        <v>2901.8139534883644</v>
      </c>
    </row>
    <row r="698" spans="24:25" x14ac:dyDescent="0.4">
      <c r="X698" s="79">
        <f t="shared" si="31"/>
        <v>44590.374999998348</v>
      </c>
      <c r="Y698">
        <f t="shared" si="32"/>
        <v>2901.8139534883644</v>
      </c>
    </row>
    <row r="699" spans="24:25" x14ac:dyDescent="0.4">
      <c r="X699" s="79">
        <f t="shared" si="31"/>
        <v>44590.416666665013</v>
      </c>
      <c r="Y699">
        <f t="shared" si="32"/>
        <v>2901.8139534883644</v>
      </c>
    </row>
    <row r="700" spans="24:25" x14ac:dyDescent="0.4">
      <c r="X700" s="79">
        <f t="shared" si="31"/>
        <v>44590.458333331677</v>
      </c>
      <c r="Y700">
        <f t="shared" si="32"/>
        <v>2901.8139534883644</v>
      </c>
    </row>
    <row r="701" spans="24:25" x14ac:dyDescent="0.4">
      <c r="X701" s="79">
        <f t="shared" si="31"/>
        <v>44590.499999998341</v>
      </c>
      <c r="Y701">
        <f t="shared" si="32"/>
        <v>2901.8139534883644</v>
      </c>
    </row>
    <row r="702" spans="24:25" x14ac:dyDescent="0.4">
      <c r="X702" s="79">
        <f t="shared" si="31"/>
        <v>44590.541666665005</v>
      </c>
      <c r="Y702">
        <f t="shared" si="32"/>
        <v>2901.8139534883644</v>
      </c>
    </row>
    <row r="703" spans="24:25" x14ac:dyDescent="0.4">
      <c r="X703" s="79">
        <f t="shared" si="31"/>
        <v>44590.58333333167</v>
      </c>
      <c r="Y703">
        <f t="shared" si="32"/>
        <v>2901.8139534883644</v>
      </c>
    </row>
    <row r="704" spans="24:25" x14ac:dyDescent="0.4">
      <c r="X704" s="79">
        <f t="shared" si="31"/>
        <v>44590.624999998334</v>
      </c>
      <c r="Y704">
        <f t="shared" si="32"/>
        <v>2901.8139534883644</v>
      </c>
    </row>
    <row r="705" spans="24:25" x14ac:dyDescent="0.4">
      <c r="X705" s="79">
        <f t="shared" si="31"/>
        <v>44590.666666664998</v>
      </c>
      <c r="Y705">
        <f t="shared" si="32"/>
        <v>2901.8139534883644</v>
      </c>
    </row>
    <row r="706" spans="24:25" x14ac:dyDescent="0.4">
      <c r="X706" s="79">
        <f t="shared" si="31"/>
        <v>44590.708333331662</v>
      </c>
      <c r="Y706">
        <f t="shared" si="32"/>
        <v>2901.8139534883644</v>
      </c>
    </row>
    <row r="707" spans="24:25" x14ac:dyDescent="0.4">
      <c r="X707" s="79">
        <f t="shared" si="31"/>
        <v>44590.749999998327</v>
      </c>
      <c r="Y707">
        <f t="shared" si="32"/>
        <v>2901.8139534883644</v>
      </c>
    </row>
    <row r="708" spans="24:25" x14ac:dyDescent="0.4">
      <c r="X708" s="79">
        <f t="shared" si="31"/>
        <v>44590.791666664991</v>
      </c>
      <c r="Y708">
        <f t="shared" si="32"/>
        <v>2901.8139534883644</v>
      </c>
    </row>
    <row r="709" spans="24:25" x14ac:dyDescent="0.4">
      <c r="X709" s="79">
        <f t="shared" si="31"/>
        <v>44590.833333331655</v>
      </c>
      <c r="Y709">
        <f t="shared" si="32"/>
        <v>2901.8139534883644</v>
      </c>
    </row>
    <row r="710" spans="24:25" x14ac:dyDescent="0.4">
      <c r="X710" s="79">
        <f t="shared" ref="X710:X773" si="33">X709+1/24</f>
        <v>44590.874999998319</v>
      </c>
      <c r="Y710">
        <f t="shared" si="32"/>
        <v>2901.8139534883644</v>
      </c>
    </row>
    <row r="711" spans="24:25" x14ac:dyDescent="0.4">
      <c r="X711" s="79">
        <f t="shared" si="33"/>
        <v>44590.916666664983</v>
      </c>
      <c r="Y711">
        <f t="shared" si="32"/>
        <v>2901.8139534883644</v>
      </c>
    </row>
    <row r="712" spans="24:25" x14ac:dyDescent="0.4">
      <c r="X712" s="79">
        <f t="shared" si="33"/>
        <v>44590.958333331648</v>
      </c>
      <c r="Y712">
        <f t="shared" si="32"/>
        <v>2901.8139534883644</v>
      </c>
    </row>
    <row r="713" spans="24:25" x14ac:dyDescent="0.4">
      <c r="X713" s="79">
        <f t="shared" si="33"/>
        <v>44590.999999998312</v>
      </c>
      <c r="Y713">
        <f t="shared" si="32"/>
        <v>2901.8139534883644</v>
      </c>
    </row>
    <row r="714" spans="24:25" x14ac:dyDescent="0.4">
      <c r="X714" s="79">
        <f t="shared" si="33"/>
        <v>44591.041666664976</v>
      </c>
      <c r="Y714">
        <f t="shared" si="32"/>
        <v>2901.8139534883644</v>
      </c>
    </row>
    <row r="715" spans="24:25" x14ac:dyDescent="0.4">
      <c r="X715" s="79">
        <f t="shared" si="33"/>
        <v>44591.08333333164</v>
      </c>
      <c r="Y715">
        <f t="shared" si="32"/>
        <v>2901.8139534883644</v>
      </c>
    </row>
    <row r="716" spans="24:25" x14ac:dyDescent="0.4">
      <c r="X716" s="79">
        <f t="shared" si="33"/>
        <v>44591.124999998305</v>
      </c>
      <c r="Y716">
        <f t="shared" si="32"/>
        <v>2901.8139534883644</v>
      </c>
    </row>
    <row r="717" spans="24:25" x14ac:dyDescent="0.4">
      <c r="X717" s="79">
        <f t="shared" si="33"/>
        <v>44591.166666664969</v>
      </c>
      <c r="Y717">
        <f t="shared" si="32"/>
        <v>2901.8139534883644</v>
      </c>
    </row>
    <row r="718" spans="24:25" x14ac:dyDescent="0.4">
      <c r="X718" s="79">
        <f t="shared" si="33"/>
        <v>44591.208333331633</v>
      </c>
      <c r="Y718">
        <f t="shared" si="32"/>
        <v>2901.8139534883644</v>
      </c>
    </row>
    <row r="719" spans="24:25" x14ac:dyDescent="0.4">
      <c r="X719" s="79">
        <f t="shared" si="33"/>
        <v>44591.249999998297</v>
      </c>
      <c r="Y719">
        <f t="shared" si="32"/>
        <v>2901.8139534883644</v>
      </c>
    </row>
    <row r="720" spans="24:25" x14ac:dyDescent="0.4">
      <c r="X720" s="79">
        <f t="shared" si="33"/>
        <v>44591.291666664962</v>
      </c>
      <c r="Y720">
        <f t="shared" si="32"/>
        <v>2901.8139534883644</v>
      </c>
    </row>
    <row r="721" spans="24:25" x14ac:dyDescent="0.4">
      <c r="X721" s="79">
        <f t="shared" si="33"/>
        <v>44591.333333331626</v>
      </c>
      <c r="Y721">
        <f t="shared" si="32"/>
        <v>2901.8139534883644</v>
      </c>
    </row>
    <row r="722" spans="24:25" x14ac:dyDescent="0.4">
      <c r="X722" s="79">
        <f t="shared" si="33"/>
        <v>44591.37499999829</v>
      </c>
      <c r="Y722">
        <f t="shared" ref="Y722:Y785" si="34">VLOOKUP(MONTH(X722),$T$28:$V$39,3)</f>
        <v>2901.8139534883644</v>
      </c>
    </row>
    <row r="723" spans="24:25" x14ac:dyDescent="0.4">
      <c r="X723" s="79">
        <f t="shared" si="33"/>
        <v>44591.416666664954</v>
      </c>
      <c r="Y723">
        <f t="shared" si="34"/>
        <v>2901.8139534883644</v>
      </c>
    </row>
    <row r="724" spans="24:25" x14ac:dyDescent="0.4">
      <c r="X724" s="79">
        <f t="shared" si="33"/>
        <v>44591.458333331619</v>
      </c>
      <c r="Y724">
        <f t="shared" si="34"/>
        <v>2901.8139534883644</v>
      </c>
    </row>
    <row r="725" spans="24:25" x14ac:dyDescent="0.4">
      <c r="X725" s="79">
        <f t="shared" si="33"/>
        <v>44591.499999998283</v>
      </c>
      <c r="Y725">
        <f t="shared" si="34"/>
        <v>2901.8139534883644</v>
      </c>
    </row>
    <row r="726" spans="24:25" x14ac:dyDescent="0.4">
      <c r="X726" s="79">
        <f t="shared" si="33"/>
        <v>44591.541666664947</v>
      </c>
      <c r="Y726">
        <f t="shared" si="34"/>
        <v>2901.8139534883644</v>
      </c>
    </row>
    <row r="727" spans="24:25" x14ac:dyDescent="0.4">
      <c r="X727" s="79">
        <f t="shared" si="33"/>
        <v>44591.583333331611</v>
      </c>
      <c r="Y727">
        <f t="shared" si="34"/>
        <v>2901.8139534883644</v>
      </c>
    </row>
    <row r="728" spans="24:25" x14ac:dyDescent="0.4">
      <c r="X728" s="79">
        <f t="shared" si="33"/>
        <v>44591.624999998276</v>
      </c>
      <c r="Y728">
        <f t="shared" si="34"/>
        <v>2901.8139534883644</v>
      </c>
    </row>
    <row r="729" spans="24:25" x14ac:dyDescent="0.4">
      <c r="X729" s="79">
        <f t="shared" si="33"/>
        <v>44591.66666666494</v>
      </c>
      <c r="Y729">
        <f t="shared" si="34"/>
        <v>2901.8139534883644</v>
      </c>
    </row>
    <row r="730" spans="24:25" x14ac:dyDescent="0.4">
      <c r="X730" s="79">
        <f t="shared" si="33"/>
        <v>44591.708333331604</v>
      </c>
      <c r="Y730">
        <f t="shared" si="34"/>
        <v>2901.8139534883644</v>
      </c>
    </row>
    <row r="731" spans="24:25" x14ac:dyDescent="0.4">
      <c r="X731" s="79">
        <f t="shared" si="33"/>
        <v>44591.749999998268</v>
      </c>
      <c r="Y731">
        <f t="shared" si="34"/>
        <v>2901.8139534883644</v>
      </c>
    </row>
    <row r="732" spans="24:25" x14ac:dyDescent="0.4">
      <c r="X732" s="79">
        <f t="shared" si="33"/>
        <v>44591.791666664933</v>
      </c>
      <c r="Y732">
        <f t="shared" si="34"/>
        <v>2901.8139534883644</v>
      </c>
    </row>
    <row r="733" spans="24:25" x14ac:dyDescent="0.4">
      <c r="X733" s="79">
        <f t="shared" si="33"/>
        <v>44591.833333331597</v>
      </c>
      <c r="Y733">
        <f t="shared" si="34"/>
        <v>2901.8139534883644</v>
      </c>
    </row>
    <row r="734" spans="24:25" x14ac:dyDescent="0.4">
      <c r="X734" s="79">
        <f t="shared" si="33"/>
        <v>44591.874999998261</v>
      </c>
      <c r="Y734">
        <f t="shared" si="34"/>
        <v>2901.8139534883644</v>
      </c>
    </row>
    <row r="735" spans="24:25" x14ac:dyDescent="0.4">
      <c r="X735" s="79">
        <f t="shared" si="33"/>
        <v>44591.916666664925</v>
      </c>
      <c r="Y735">
        <f t="shared" si="34"/>
        <v>2901.8139534883644</v>
      </c>
    </row>
    <row r="736" spans="24:25" x14ac:dyDescent="0.4">
      <c r="X736" s="79">
        <f t="shared" si="33"/>
        <v>44591.95833333159</v>
      </c>
      <c r="Y736">
        <f t="shared" si="34"/>
        <v>2901.8139534883644</v>
      </c>
    </row>
    <row r="737" spans="24:25" x14ac:dyDescent="0.4">
      <c r="X737" s="79">
        <f t="shared" si="33"/>
        <v>44591.999999998254</v>
      </c>
      <c r="Y737">
        <f t="shared" si="34"/>
        <v>2901.8139534883644</v>
      </c>
    </row>
    <row r="738" spans="24:25" x14ac:dyDescent="0.4">
      <c r="X738" s="79">
        <f t="shared" si="33"/>
        <v>44592.041666664918</v>
      </c>
      <c r="Y738">
        <f t="shared" si="34"/>
        <v>2901.8139534883644</v>
      </c>
    </row>
    <row r="739" spans="24:25" x14ac:dyDescent="0.4">
      <c r="X739" s="79">
        <f t="shared" si="33"/>
        <v>44592.083333331582</v>
      </c>
      <c r="Y739">
        <f t="shared" si="34"/>
        <v>2901.8139534883644</v>
      </c>
    </row>
    <row r="740" spans="24:25" x14ac:dyDescent="0.4">
      <c r="X740" s="79">
        <f t="shared" si="33"/>
        <v>44592.124999998246</v>
      </c>
      <c r="Y740">
        <f t="shared" si="34"/>
        <v>2901.8139534883644</v>
      </c>
    </row>
    <row r="741" spans="24:25" x14ac:dyDescent="0.4">
      <c r="X741" s="79">
        <f t="shared" si="33"/>
        <v>44592.166666664911</v>
      </c>
      <c r="Y741">
        <f t="shared" si="34"/>
        <v>2901.8139534883644</v>
      </c>
    </row>
    <row r="742" spans="24:25" x14ac:dyDescent="0.4">
      <c r="X742" s="79">
        <f t="shared" si="33"/>
        <v>44592.208333331575</v>
      </c>
      <c r="Y742">
        <f t="shared" si="34"/>
        <v>2901.8139534883644</v>
      </c>
    </row>
    <row r="743" spans="24:25" x14ac:dyDescent="0.4">
      <c r="X743" s="79">
        <f t="shared" si="33"/>
        <v>44592.249999998239</v>
      </c>
      <c r="Y743">
        <f t="shared" si="34"/>
        <v>2901.8139534883644</v>
      </c>
    </row>
    <row r="744" spans="24:25" x14ac:dyDescent="0.4">
      <c r="X744" s="79">
        <f t="shared" si="33"/>
        <v>44592.291666664903</v>
      </c>
      <c r="Y744">
        <f t="shared" si="34"/>
        <v>2901.8139534883644</v>
      </c>
    </row>
    <row r="745" spans="24:25" x14ac:dyDescent="0.4">
      <c r="X745" s="79">
        <f t="shared" si="33"/>
        <v>44592.333333331568</v>
      </c>
      <c r="Y745">
        <f t="shared" si="34"/>
        <v>2901.8139534883644</v>
      </c>
    </row>
    <row r="746" spans="24:25" x14ac:dyDescent="0.4">
      <c r="X746" s="79">
        <f t="shared" si="33"/>
        <v>44592.374999998232</v>
      </c>
      <c r="Y746">
        <f t="shared" si="34"/>
        <v>2901.8139534883644</v>
      </c>
    </row>
    <row r="747" spans="24:25" x14ac:dyDescent="0.4">
      <c r="X747" s="79">
        <f t="shared" si="33"/>
        <v>44592.416666664896</v>
      </c>
      <c r="Y747">
        <f t="shared" si="34"/>
        <v>2901.8139534883644</v>
      </c>
    </row>
    <row r="748" spans="24:25" x14ac:dyDescent="0.4">
      <c r="X748" s="79">
        <f t="shared" si="33"/>
        <v>44592.45833333156</v>
      </c>
      <c r="Y748">
        <f t="shared" si="34"/>
        <v>2901.8139534883644</v>
      </c>
    </row>
    <row r="749" spans="24:25" x14ac:dyDescent="0.4">
      <c r="X749" s="79">
        <f t="shared" si="33"/>
        <v>44592.499999998225</v>
      </c>
      <c r="Y749">
        <f t="shared" si="34"/>
        <v>2901.8139534883644</v>
      </c>
    </row>
    <row r="750" spans="24:25" x14ac:dyDescent="0.4">
      <c r="X750" s="79">
        <f t="shared" si="33"/>
        <v>44592.541666664889</v>
      </c>
      <c r="Y750">
        <f t="shared" si="34"/>
        <v>2901.8139534883644</v>
      </c>
    </row>
    <row r="751" spans="24:25" x14ac:dyDescent="0.4">
      <c r="X751" s="79">
        <f t="shared" si="33"/>
        <v>44592.583333331553</v>
      </c>
      <c r="Y751">
        <f t="shared" si="34"/>
        <v>2901.8139534883644</v>
      </c>
    </row>
    <row r="752" spans="24:25" x14ac:dyDescent="0.4">
      <c r="X752" s="79">
        <f t="shared" si="33"/>
        <v>44592.624999998217</v>
      </c>
      <c r="Y752">
        <f t="shared" si="34"/>
        <v>2901.8139534883644</v>
      </c>
    </row>
    <row r="753" spans="24:25" x14ac:dyDescent="0.4">
      <c r="X753" s="79">
        <f t="shared" si="33"/>
        <v>44592.666666664882</v>
      </c>
      <c r="Y753">
        <f t="shared" si="34"/>
        <v>2901.8139534883644</v>
      </c>
    </row>
    <row r="754" spans="24:25" x14ac:dyDescent="0.4">
      <c r="X754" s="79">
        <f t="shared" si="33"/>
        <v>44592.708333331546</v>
      </c>
      <c r="Y754">
        <f t="shared" si="34"/>
        <v>2901.8139534883644</v>
      </c>
    </row>
    <row r="755" spans="24:25" x14ac:dyDescent="0.4">
      <c r="X755" s="79">
        <f t="shared" si="33"/>
        <v>44592.74999999821</v>
      </c>
      <c r="Y755">
        <f t="shared" si="34"/>
        <v>2901.8139534883644</v>
      </c>
    </row>
    <row r="756" spans="24:25" x14ac:dyDescent="0.4">
      <c r="X756" s="79">
        <f t="shared" si="33"/>
        <v>44592.791666664874</v>
      </c>
      <c r="Y756">
        <f t="shared" si="34"/>
        <v>2901.8139534883644</v>
      </c>
    </row>
    <row r="757" spans="24:25" x14ac:dyDescent="0.4">
      <c r="X757" s="79">
        <f t="shared" si="33"/>
        <v>44592.833333331539</v>
      </c>
      <c r="Y757">
        <f t="shared" si="34"/>
        <v>2901.8139534883644</v>
      </c>
    </row>
    <row r="758" spans="24:25" x14ac:dyDescent="0.4">
      <c r="X758" s="79">
        <f t="shared" si="33"/>
        <v>44592.874999998203</v>
      </c>
      <c r="Y758">
        <f t="shared" si="34"/>
        <v>2901.8139534883644</v>
      </c>
    </row>
    <row r="759" spans="24:25" x14ac:dyDescent="0.4">
      <c r="X759" s="79">
        <f t="shared" si="33"/>
        <v>44592.916666664867</v>
      </c>
      <c r="Y759">
        <f t="shared" si="34"/>
        <v>2901.8139534883644</v>
      </c>
    </row>
    <row r="760" spans="24:25" x14ac:dyDescent="0.4">
      <c r="X760" s="79">
        <f t="shared" si="33"/>
        <v>44592.958333331531</v>
      </c>
      <c r="Y760">
        <f t="shared" si="34"/>
        <v>2901.8139534883644</v>
      </c>
    </row>
    <row r="761" spans="24:25" x14ac:dyDescent="0.4">
      <c r="X761" s="79">
        <f t="shared" si="33"/>
        <v>44592.999999998196</v>
      </c>
      <c r="Y761">
        <f t="shared" si="34"/>
        <v>2618.4736842105267</v>
      </c>
    </row>
    <row r="762" spans="24:25" x14ac:dyDescent="0.4">
      <c r="X762" s="79">
        <f t="shared" si="33"/>
        <v>44593.04166666486</v>
      </c>
      <c r="Y762">
        <f t="shared" si="34"/>
        <v>2618.4736842105267</v>
      </c>
    </row>
    <row r="763" spans="24:25" x14ac:dyDescent="0.4">
      <c r="X763" s="79">
        <f t="shared" si="33"/>
        <v>44593.083333331524</v>
      </c>
      <c r="Y763">
        <f t="shared" si="34"/>
        <v>2618.4736842105267</v>
      </c>
    </row>
    <row r="764" spans="24:25" x14ac:dyDescent="0.4">
      <c r="X764" s="79">
        <f t="shared" si="33"/>
        <v>44593.124999998188</v>
      </c>
      <c r="Y764">
        <f t="shared" si="34"/>
        <v>2618.4736842105267</v>
      </c>
    </row>
    <row r="765" spans="24:25" x14ac:dyDescent="0.4">
      <c r="X765" s="79">
        <f t="shared" si="33"/>
        <v>44593.166666664853</v>
      </c>
      <c r="Y765">
        <f t="shared" si="34"/>
        <v>2618.4736842105267</v>
      </c>
    </row>
    <row r="766" spans="24:25" x14ac:dyDescent="0.4">
      <c r="X766" s="79">
        <f t="shared" si="33"/>
        <v>44593.208333331517</v>
      </c>
      <c r="Y766">
        <f t="shared" si="34"/>
        <v>2618.4736842105267</v>
      </c>
    </row>
    <row r="767" spans="24:25" x14ac:dyDescent="0.4">
      <c r="X767" s="79">
        <f t="shared" si="33"/>
        <v>44593.249999998181</v>
      </c>
      <c r="Y767">
        <f t="shared" si="34"/>
        <v>2618.4736842105267</v>
      </c>
    </row>
    <row r="768" spans="24:25" x14ac:dyDescent="0.4">
      <c r="X768" s="79">
        <f t="shared" si="33"/>
        <v>44593.291666664845</v>
      </c>
      <c r="Y768">
        <f t="shared" si="34"/>
        <v>2618.4736842105267</v>
      </c>
    </row>
    <row r="769" spans="24:25" x14ac:dyDescent="0.4">
      <c r="X769" s="79">
        <f t="shared" si="33"/>
        <v>44593.333333331509</v>
      </c>
      <c r="Y769">
        <f t="shared" si="34"/>
        <v>2618.4736842105267</v>
      </c>
    </row>
    <row r="770" spans="24:25" x14ac:dyDescent="0.4">
      <c r="X770" s="79">
        <f t="shared" si="33"/>
        <v>44593.374999998174</v>
      </c>
      <c r="Y770">
        <f t="shared" si="34"/>
        <v>2618.4736842105267</v>
      </c>
    </row>
    <row r="771" spans="24:25" x14ac:dyDescent="0.4">
      <c r="X771" s="79">
        <f t="shared" si="33"/>
        <v>44593.416666664838</v>
      </c>
      <c r="Y771">
        <f t="shared" si="34"/>
        <v>2618.4736842105267</v>
      </c>
    </row>
    <row r="772" spans="24:25" x14ac:dyDescent="0.4">
      <c r="X772" s="79">
        <f t="shared" si="33"/>
        <v>44593.458333331502</v>
      </c>
      <c r="Y772">
        <f t="shared" si="34"/>
        <v>2618.4736842105267</v>
      </c>
    </row>
    <row r="773" spans="24:25" x14ac:dyDescent="0.4">
      <c r="X773" s="79">
        <f t="shared" si="33"/>
        <v>44593.499999998166</v>
      </c>
      <c r="Y773">
        <f t="shared" si="34"/>
        <v>2618.4736842105267</v>
      </c>
    </row>
    <row r="774" spans="24:25" x14ac:dyDescent="0.4">
      <c r="X774" s="79">
        <f t="shared" ref="X774:X837" si="35">X773+1/24</f>
        <v>44593.541666664831</v>
      </c>
      <c r="Y774">
        <f t="shared" si="34"/>
        <v>2618.4736842105267</v>
      </c>
    </row>
    <row r="775" spans="24:25" x14ac:dyDescent="0.4">
      <c r="X775" s="79">
        <f t="shared" si="35"/>
        <v>44593.583333331495</v>
      </c>
      <c r="Y775">
        <f t="shared" si="34"/>
        <v>2618.4736842105267</v>
      </c>
    </row>
    <row r="776" spans="24:25" x14ac:dyDescent="0.4">
      <c r="X776" s="79">
        <f t="shared" si="35"/>
        <v>44593.624999998159</v>
      </c>
      <c r="Y776">
        <f t="shared" si="34"/>
        <v>2618.4736842105267</v>
      </c>
    </row>
    <row r="777" spans="24:25" x14ac:dyDescent="0.4">
      <c r="X777" s="79">
        <f t="shared" si="35"/>
        <v>44593.666666664823</v>
      </c>
      <c r="Y777">
        <f t="shared" si="34"/>
        <v>2618.4736842105267</v>
      </c>
    </row>
    <row r="778" spans="24:25" x14ac:dyDescent="0.4">
      <c r="X778" s="79">
        <f t="shared" si="35"/>
        <v>44593.708333331488</v>
      </c>
      <c r="Y778">
        <f t="shared" si="34"/>
        <v>2618.4736842105267</v>
      </c>
    </row>
    <row r="779" spans="24:25" x14ac:dyDescent="0.4">
      <c r="X779" s="79">
        <f t="shared" si="35"/>
        <v>44593.749999998152</v>
      </c>
      <c r="Y779">
        <f t="shared" si="34"/>
        <v>2618.4736842105267</v>
      </c>
    </row>
    <row r="780" spans="24:25" x14ac:dyDescent="0.4">
      <c r="X780" s="79">
        <f t="shared" si="35"/>
        <v>44593.791666664816</v>
      </c>
      <c r="Y780">
        <f t="shared" si="34"/>
        <v>2618.4736842105267</v>
      </c>
    </row>
    <row r="781" spans="24:25" x14ac:dyDescent="0.4">
      <c r="X781" s="79">
        <f t="shared" si="35"/>
        <v>44593.83333333148</v>
      </c>
      <c r="Y781">
        <f t="shared" si="34"/>
        <v>2618.4736842105267</v>
      </c>
    </row>
    <row r="782" spans="24:25" x14ac:dyDescent="0.4">
      <c r="X782" s="79">
        <f t="shared" si="35"/>
        <v>44593.874999998145</v>
      </c>
      <c r="Y782">
        <f t="shared" si="34"/>
        <v>2618.4736842105267</v>
      </c>
    </row>
    <row r="783" spans="24:25" x14ac:dyDescent="0.4">
      <c r="X783" s="79">
        <f t="shared" si="35"/>
        <v>44593.916666664809</v>
      </c>
      <c r="Y783">
        <f t="shared" si="34"/>
        <v>2618.4736842105267</v>
      </c>
    </row>
    <row r="784" spans="24:25" x14ac:dyDescent="0.4">
      <c r="X784" s="79">
        <f t="shared" si="35"/>
        <v>44593.958333331473</v>
      </c>
      <c r="Y784">
        <f t="shared" si="34"/>
        <v>2618.4736842105267</v>
      </c>
    </row>
    <row r="785" spans="24:25" x14ac:dyDescent="0.4">
      <c r="X785" s="79">
        <f t="shared" si="35"/>
        <v>44593.999999998137</v>
      </c>
      <c r="Y785">
        <f t="shared" si="34"/>
        <v>2618.4736842105267</v>
      </c>
    </row>
    <row r="786" spans="24:25" x14ac:dyDescent="0.4">
      <c r="X786" s="79">
        <f t="shared" si="35"/>
        <v>44594.041666664802</v>
      </c>
      <c r="Y786">
        <f t="shared" ref="Y786:Y849" si="36">VLOOKUP(MONTH(X786),$T$28:$V$39,3)</f>
        <v>2618.4736842105267</v>
      </c>
    </row>
    <row r="787" spans="24:25" x14ac:dyDescent="0.4">
      <c r="X787" s="79">
        <f t="shared" si="35"/>
        <v>44594.083333331466</v>
      </c>
      <c r="Y787">
        <f t="shared" si="36"/>
        <v>2618.4736842105267</v>
      </c>
    </row>
    <row r="788" spans="24:25" x14ac:dyDescent="0.4">
      <c r="X788" s="79">
        <f t="shared" si="35"/>
        <v>44594.12499999813</v>
      </c>
      <c r="Y788">
        <f t="shared" si="36"/>
        <v>2618.4736842105267</v>
      </c>
    </row>
    <row r="789" spans="24:25" x14ac:dyDescent="0.4">
      <c r="X789" s="79">
        <f t="shared" si="35"/>
        <v>44594.166666664794</v>
      </c>
      <c r="Y789">
        <f t="shared" si="36"/>
        <v>2618.4736842105267</v>
      </c>
    </row>
    <row r="790" spans="24:25" x14ac:dyDescent="0.4">
      <c r="X790" s="79">
        <f t="shared" si="35"/>
        <v>44594.208333331459</v>
      </c>
      <c r="Y790">
        <f t="shared" si="36"/>
        <v>2618.4736842105267</v>
      </c>
    </row>
    <row r="791" spans="24:25" x14ac:dyDescent="0.4">
      <c r="X791" s="79">
        <f t="shared" si="35"/>
        <v>44594.249999998123</v>
      </c>
      <c r="Y791">
        <f t="shared" si="36"/>
        <v>2618.4736842105267</v>
      </c>
    </row>
    <row r="792" spans="24:25" x14ac:dyDescent="0.4">
      <c r="X792" s="79">
        <f t="shared" si="35"/>
        <v>44594.291666664787</v>
      </c>
      <c r="Y792">
        <f t="shared" si="36"/>
        <v>2618.4736842105267</v>
      </c>
    </row>
    <row r="793" spans="24:25" x14ac:dyDescent="0.4">
      <c r="X793" s="79">
        <f t="shared" si="35"/>
        <v>44594.333333331451</v>
      </c>
      <c r="Y793">
        <f t="shared" si="36"/>
        <v>2618.4736842105267</v>
      </c>
    </row>
    <row r="794" spans="24:25" x14ac:dyDescent="0.4">
      <c r="X794" s="79">
        <f t="shared" si="35"/>
        <v>44594.374999998116</v>
      </c>
      <c r="Y794">
        <f t="shared" si="36"/>
        <v>2618.4736842105267</v>
      </c>
    </row>
    <row r="795" spans="24:25" x14ac:dyDescent="0.4">
      <c r="X795" s="79">
        <f t="shared" si="35"/>
        <v>44594.41666666478</v>
      </c>
      <c r="Y795">
        <f t="shared" si="36"/>
        <v>2618.4736842105267</v>
      </c>
    </row>
    <row r="796" spans="24:25" x14ac:dyDescent="0.4">
      <c r="X796" s="79">
        <f t="shared" si="35"/>
        <v>44594.458333331444</v>
      </c>
      <c r="Y796">
        <f t="shared" si="36"/>
        <v>2618.4736842105267</v>
      </c>
    </row>
    <row r="797" spans="24:25" x14ac:dyDescent="0.4">
      <c r="X797" s="79">
        <f t="shared" si="35"/>
        <v>44594.499999998108</v>
      </c>
      <c r="Y797">
        <f t="shared" si="36"/>
        <v>2618.4736842105267</v>
      </c>
    </row>
    <row r="798" spans="24:25" x14ac:dyDescent="0.4">
      <c r="X798" s="79">
        <f t="shared" si="35"/>
        <v>44594.541666664772</v>
      </c>
      <c r="Y798">
        <f t="shared" si="36"/>
        <v>2618.4736842105267</v>
      </c>
    </row>
    <row r="799" spans="24:25" x14ac:dyDescent="0.4">
      <c r="X799" s="79">
        <f t="shared" si="35"/>
        <v>44594.583333331437</v>
      </c>
      <c r="Y799">
        <f t="shared" si="36"/>
        <v>2618.4736842105267</v>
      </c>
    </row>
    <row r="800" spans="24:25" x14ac:dyDescent="0.4">
      <c r="X800" s="79">
        <f t="shared" si="35"/>
        <v>44594.624999998101</v>
      </c>
      <c r="Y800">
        <f t="shared" si="36"/>
        <v>2618.4736842105267</v>
      </c>
    </row>
    <row r="801" spans="24:25" x14ac:dyDescent="0.4">
      <c r="X801" s="79">
        <f t="shared" si="35"/>
        <v>44594.666666664765</v>
      </c>
      <c r="Y801">
        <f t="shared" si="36"/>
        <v>2618.4736842105267</v>
      </c>
    </row>
    <row r="802" spans="24:25" x14ac:dyDescent="0.4">
      <c r="X802" s="79">
        <f t="shared" si="35"/>
        <v>44594.708333331429</v>
      </c>
      <c r="Y802">
        <f t="shared" si="36"/>
        <v>2618.4736842105267</v>
      </c>
    </row>
    <row r="803" spans="24:25" x14ac:dyDescent="0.4">
      <c r="X803" s="79">
        <f t="shared" si="35"/>
        <v>44594.749999998094</v>
      </c>
      <c r="Y803">
        <f t="shared" si="36"/>
        <v>2618.4736842105267</v>
      </c>
    </row>
    <row r="804" spans="24:25" x14ac:dyDescent="0.4">
      <c r="X804" s="79">
        <f t="shared" si="35"/>
        <v>44594.791666664758</v>
      </c>
      <c r="Y804">
        <f t="shared" si="36"/>
        <v>2618.4736842105267</v>
      </c>
    </row>
    <row r="805" spans="24:25" x14ac:dyDescent="0.4">
      <c r="X805" s="79">
        <f t="shared" si="35"/>
        <v>44594.833333331422</v>
      </c>
      <c r="Y805">
        <f t="shared" si="36"/>
        <v>2618.4736842105267</v>
      </c>
    </row>
    <row r="806" spans="24:25" x14ac:dyDescent="0.4">
      <c r="X806" s="79">
        <f t="shared" si="35"/>
        <v>44594.874999998086</v>
      </c>
      <c r="Y806">
        <f t="shared" si="36"/>
        <v>2618.4736842105267</v>
      </c>
    </row>
    <row r="807" spans="24:25" x14ac:dyDescent="0.4">
      <c r="X807" s="79">
        <f t="shared" si="35"/>
        <v>44594.916666664751</v>
      </c>
      <c r="Y807">
        <f t="shared" si="36"/>
        <v>2618.4736842105267</v>
      </c>
    </row>
    <row r="808" spans="24:25" x14ac:dyDescent="0.4">
      <c r="X808" s="79">
        <f t="shared" si="35"/>
        <v>44594.958333331415</v>
      </c>
      <c r="Y808">
        <f t="shared" si="36"/>
        <v>2618.4736842105267</v>
      </c>
    </row>
    <row r="809" spans="24:25" x14ac:dyDescent="0.4">
      <c r="X809" s="79">
        <f t="shared" si="35"/>
        <v>44594.999999998079</v>
      </c>
      <c r="Y809">
        <f t="shared" si="36"/>
        <v>2618.4736842105267</v>
      </c>
    </row>
    <row r="810" spans="24:25" x14ac:dyDescent="0.4">
      <c r="X810" s="79">
        <f t="shared" si="35"/>
        <v>44595.041666664743</v>
      </c>
      <c r="Y810">
        <f t="shared" si="36"/>
        <v>2618.4736842105267</v>
      </c>
    </row>
    <row r="811" spans="24:25" x14ac:dyDescent="0.4">
      <c r="X811" s="79">
        <f t="shared" si="35"/>
        <v>44595.083333331408</v>
      </c>
      <c r="Y811">
        <f t="shared" si="36"/>
        <v>2618.4736842105267</v>
      </c>
    </row>
    <row r="812" spans="24:25" x14ac:dyDescent="0.4">
      <c r="X812" s="79">
        <f t="shared" si="35"/>
        <v>44595.124999998072</v>
      </c>
      <c r="Y812">
        <f t="shared" si="36"/>
        <v>2618.4736842105267</v>
      </c>
    </row>
    <row r="813" spans="24:25" x14ac:dyDescent="0.4">
      <c r="X813" s="79">
        <f t="shared" si="35"/>
        <v>44595.166666664736</v>
      </c>
      <c r="Y813">
        <f t="shared" si="36"/>
        <v>2618.4736842105267</v>
      </c>
    </row>
    <row r="814" spans="24:25" x14ac:dyDescent="0.4">
      <c r="X814" s="79">
        <f t="shared" si="35"/>
        <v>44595.2083333314</v>
      </c>
      <c r="Y814">
        <f t="shared" si="36"/>
        <v>2618.4736842105267</v>
      </c>
    </row>
    <row r="815" spans="24:25" x14ac:dyDescent="0.4">
      <c r="X815" s="79">
        <f t="shared" si="35"/>
        <v>44595.249999998065</v>
      </c>
      <c r="Y815">
        <f t="shared" si="36"/>
        <v>2618.4736842105267</v>
      </c>
    </row>
    <row r="816" spans="24:25" x14ac:dyDescent="0.4">
      <c r="X816" s="79">
        <f t="shared" si="35"/>
        <v>44595.291666664729</v>
      </c>
      <c r="Y816">
        <f t="shared" si="36"/>
        <v>2618.4736842105267</v>
      </c>
    </row>
    <row r="817" spans="24:25" x14ac:dyDescent="0.4">
      <c r="X817" s="79">
        <f t="shared" si="35"/>
        <v>44595.333333331393</v>
      </c>
      <c r="Y817">
        <f t="shared" si="36"/>
        <v>2618.4736842105267</v>
      </c>
    </row>
    <row r="818" spans="24:25" x14ac:dyDescent="0.4">
      <c r="X818" s="79">
        <f t="shared" si="35"/>
        <v>44595.374999998057</v>
      </c>
      <c r="Y818">
        <f t="shared" si="36"/>
        <v>2618.4736842105267</v>
      </c>
    </row>
    <row r="819" spans="24:25" x14ac:dyDescent="0.4">
      <c r="X819" s="79">
        <f t="shared" si="35"/>
        <v>44595.416666664722</v>
      </c>
      <c r="Y819">
        <f t="shared" si="36"/>
        <v>2618.4736842105267</v>
      </c>
    </row>
    <row r="820" spans="24:25" x14ac:dyDescent="0.4">
      <c r="X820" s="79">
        <f t="shared" si="35"/>
        <v>44595.458333331386</v>
      </c>
      <c r="Y820">
        <f t="shared" si="36"/>
        <v>2618.4736842105267</v>
      </c>
    </row>
    <row r="821" spans="24:25" x14ac:dyDescent="0.4">
      <c r="X821" s="79">
        <f t="shared" si="35"/>
        <v>44595.49999999805</v>
      </c>
      <c r="Y821">
        <f t="shared" si="36"/>
        <v>2618.4736842105267</v>
      </c>
    </row>
    <row r="822" spans="24:25" x14ac:dyDescent="0.4">
      <c r="X822" s="79">
        <f t="shared" si="35"/>
        <v>44595.541666664714</v>
      </c>
      <c r="Y822">
        <f t="shared" si="36"/>
        <v>2618.4736842105267</v>
      </c>
    </row>
    <row r="823" spans="24:25" x14ac:dyDescent="0.4">
      <c r="X823" s="79">
        <f t="shared" si="35"/>
        <v>44595.583333331379</v>
      </c>
      <c r="Y823">
        <f t="shared" si="36"/>
        <v>2618.4736842105267</v>
      </c>
    </row>
    <row r="824" spans="24:25" x14ac:dyDescent="0.4">
      <c r="X824" s="79">
        <f t="shared" si="35"/>
        <v>44595.624999998043</v>
      </c>
      <c r="Y824">
        <f t="shared" si="36"/>
        <v>2618.4736842105267</v>
      </c>
    </row>
    <row r="825" spans="24:25" x14ac:dyDescent="0.4">
      <c r="X825" s="79">
        <f t="shared" si="35"/>
        <v>44595.666666664707</v>
      </c>
      <c r="Y825">
        <f t="shared" si="36"/>
        <v>2618.4736842105267</v>
      </c>
    </row>
    <row r="826" spans="24:25" x14ac:dyDescent="0.4">
      <c r="X826" s="79">
        <f t="shared" si="35"/>
        <v>44595.708333331371</v>
      </c>
      <c r="Y826">
        <f t="shared" si="36"/>
        <v>2618.4736842105267</v>
      </c>
    </row>
    <row r="827" spans="24:25" x14ac:dyDescent="0.4">
      <c r="X827" s="79">
        <f t="shared" si="35"/>
        <v>44595.749999998035</v>
      </c>
      <c r="Y827">
        <f t="shared" si="36"/>
        <v>2618.4736842105267</v>
      </c>
    </row>
    <row r="828" spans="24:25" x14ac:dyDescent="0.4">
      <c r="X828" s="79">
        <f t="shared" si="35"/>
        <v>44595.7916666647</v>
      </c>
      <c r="Y828">
        <f t="shared" si="36"/>
        <v>2618.4736842105267</v>
      </c>
    </row>
    <row r="829" spans="24:25" x14ac:dyDescent="0.4">
      <c r="X829" s="79">
        <f t="shared" si="35"/>
        <v>44595.833333331364</v>
      </c>
      <c r="Y829">
        <f t="shared" si="36"/>
        <v>2618.4736842105267</v>
      </c>
    </row>
    <row r="830" spans="24:25" x14ac:dyDescent="0.4">
      <c r="X830" s="79">
        <f t="shared" si="35"/>
        <v>44595.874999998028</v>
      </c>
      <c r="Y830">
        <f t="shared" si="36"/>
        <v>2618.4736842105267</v>
      </c>
    </row>
    <row r="831" spans="24:25" x14ac:dyDescent="0.4">
      <c r="X831" s="79">
        <f t="shared" si="35"/>
        <v>44595.916666664692</v>
      </c>
      <c r="Y831">
        <f t="shared" si="36"/>
        <v>2618.4736842105267</v>
      </c>
    </row>
    <row r="832" spans="24:25" x14ac:dyDescent="0.4">
      <c r="X832" s="79">
        <f t="shared" si="35"/>
        <v>44595.958333331357</v>
      </c>
      <c r="Y832">
        <f t="shared" si="36"/>
        <v>2618.4736842105267</v>
      </c>
    </row>
    <row r="833" spans="24:25" x14ac:dyDescent="0.4">
      <c r="X833" s="79">
        <f t="shared" si="35"/>
        <v>44595.999999998021</v>
      </c>
      <c r="Y833">
        <f t="shared" si="36"/>
        <v>2618.4736842105267</v>
      </c>
    </row>
    <row r="834" spans="24:25" x14ac:dyDescent="0.4">
      <c r="X834" s="79">
        <f t="shared" si="35"/>
        <v>44596.041666664685</v>
      </c>
      <c r="Y834">
        <f t="shared" si="36"/>
        <v>2618.4736842105267</v>
      </c>
    </row>
    <row r="835" spans="24:25" x14ac:dyDescent="0.4">
      <c r="X835" s="79">
        <f t="shared" si="35"/>
        <v>44596.083333331349</v>
      </c>
      <c r="Y835">
        <f t="shared" si="36"/>
        <v>2618.4736842105267</v>
      </c>
    </row>
    <row r="836" spans="24:25" x14ac:dyDescent="0.4">
      <c r="X836" s="79">
        <f t="shared" si="35"/>
        <v>44596.124999998014</v>
      </c>
      <c r="Y836">
        <f t="shared" si="36"/>
        <v>2618.4736842105267</v>
      </c>
    </row>
    <row r="837" spans="24:25" x14ac:dyDescent="0.4">
      <c r="X837" s="79">
        <f t="shared" si="35"/>
        <v>44596.166666664678</v>
      </c>
      <c r="Y837">
        <f t="shared" si="36"/>
        <v>2618.4736842105267</v>
      </c>
    </row>
    <row r="838" spans="24:25" x14ac:dyDescent="0.4">
      <c r="X838" s="79">
        <f t="shared" ref="X838:X901" si="37">X837+1/24</f>
        <v>44596.208333331342</v>
      </c>
      <c r="Y838">
        <f t="shared" si="36"/>
        <v>2618.4736842105267</v>
      </c>
    </row>
    <row r="839" spans="24:25" x14ac:dyDescent="0.4">
      <c r="X839" s="79">
        <f t="shared" si="37"/>
        <v>44596.249999998006</v>
      </c>
      <c r="Y839">
        <f t="shared" si="36"/>
        <v>2618.4736842105267</v>
      </c>
    </row>
    <row r="840" spans="24:25" x14ac:dyDescent="0.4">
      <c r="X840" s="79">
        <f t="shared" si="37"/>
        <v>44596.291666664671</v>
      </c>
      <c r="Y840">
        <f t="shared" si="36"/>
        <v>2618.4736842105267</v>
      </c>
    </row>
    <row r="841" spans="24:25" x14ac:dyDescent="0.4">
      <c r="X841" s="79">
        <f t="shared" si="37"/>
        <v>44596.333333331335</v>
      </c>
      <c r="Y841">
        <f t="shared" si="36"/>
        <v>2618.4736842105267</v>
      </c>
    </row>
    <row r="842" spans="24:25" x14ac:dyDescent="0.4">
      <c r="X842" s="79">
        <f t="shared" si="37"/>
        <v>44596.374999997999</v>
      </c>
      <c r="Y842">
        <f t="shared" si="36"/>
        <v>2618.4736842105267</v>
      </c>
    </row>
    <row r="843" spans="24:25" x14ac:dyDescent="0.4">
      <c r="X843" s="79">
        <f t="shared" si="37"/>
        <v>44596.416666664663</v>
      </c>
      <c r="Y843">
        <f t="shared" si="36"/>
        <v>2618.4736842105267</v>
      </c>
    </row>
    <row r="844" spans="24:25" x14ac:dyDescent="0.4">
      <c r="X844" s="79">
        <f t="shared" si="37"/>
        <v>44596.458333331328</v>
      </c>
      <c r="Y844">
        <f t="shared" si="36"/>
        <v>2618.4736842105267</v>
      </c>
    </row>
    <row r="845" spans="24:25" x14ac:dyDescent="0.4">
      <c r="X845" s="79">
        <f t="shared" si="37"/>
        <v>44596.499999997992</v>
      </c>
      <c r="Y845">
        <f t="shared" si="36"/>
        <v>2618.4736842105267</v>
      </c>
    </row>
    <row r="846" spans="24:25" x14ac:dyDescent="0.4">
      <c r="X846" s="79">
        <f t="shared" si="37"/>
        <v>44596.541666664656</v>
      </c>
      <c r="Y846">
        <f t="shared" si="36"/>
        <v>2618.4736842105267</v>
      </c>
    </row>
    <row r="847" spans="24:25" x14ac:dyDescent="0.4">
      <c r="X847" s="79">
        <f t="shared" si="37"/>
        <v>44596.58333333132</v>
      </c>
      <c r="Y847">
        <f t="shared" si="36"/>
        <v>2618.4736842105267</v>
      </c>
    </row>
    <row r="848" spans="24:25" x14ac:dyDescent="0.4">
      <c r="X848" s="79">
        <f t="shared" si="37"/>
        <v>44596.624999997985</v>
      </c>
      <c r="Y848">
        <f t="shared" si="36"/>
        <v>2618.4736842105267</v>
      </c>
    </row>
    <row r="849" spans="24:25" x14ac:dyDescent="0.4">
      <c r="X849" s="79">
        <f t="shared" si="37"/>
        <v>44596.666666664649</v>
      </c>
      <c r="Y849">
        <f t="shared" si="36"/>
        <v>2618.4736842105267</v>
      </c>
    </row>
    <row r="850" spans="24:25" x14ac:dyDescent="0.4">
      <c r="X850" s="79">
        <f t="shared" si="37"/>
        <v>44596.708333331313</v>
      </c>
      <c r="Y850">
        <f t="shared" ref="Y850:Y913" si="38">VLOOKUP(MONTH(X850),$T$28:$V$39,3)</f>
        <v>2618.4736842105267</v>
      </c>
    </row>
    <row r="851" spans="24:25" x14ac:dyDescent="0.4">
      <c r="X851" s="79">
        <f t="shared" si="37"/>
        <v>44596.749999997977</v>
      </c>
      <c r="Y851">
        <f t="shared" si="38"/>
        <v>2618.4736842105267</v>
      </c>
    </row>
    <row r="852" spans="24:25" x14ac:dyDescent="0.4">
      <c r="X852" s="79">
        <f t="shared" si="37"/>
        <v>44596.791666664642</v>
      </c>
      <c r="Y852">
        <f t="shared" si="38"/>
        <v>2618.4736842105267</v>
      </c>
    </row>
    <row r="853" spans="24:25" x14ac:dyDescent="0.4">
      <c r="X853" s="79">
        <f t="shared" si="37"/>
        <v>44596.833333331306</v>
      </c>
      <c r="Y853">
        <f t="shared" si="38"/>
        <v>2618.4736842105267</v>
      </c>
    </row>
    <row r="854" spans="24:25" x14ac:dyDescent="0.4">
      <c r="X854" s="79">
        <f t="shared" si="37"/>
        <v>44596.87499999797</v>
      </c>
      <c r="Y854">
        <f t="shared" si="38"/>
        <v>2618.4736842105267</v>
      </c>
    </row>
    <row r="855" spans="24:25" x14ac:dyDescent="0.4">
      <c r="X855" s="79">
        <f t="shared" si="37"/>
        <v>44596.916666664634</v>
      </c>
      <c r="Y855">
        <f t="shared" si="38"/>
        <v>2618.4736842105267</v>
      </c>
    </row>
    <row r="856" spans="24:25" x14ac:dyDescent="0.4">
      <c r="X856" s="79">
        <f t="shared" si="37"/>
        <v>44596.958333331298</v>
      </c>
      <c r="Y856">
        <f t="shared" si="38"/>
        <v>2618.4736842105267</v>
      </c>
    </row>
    <row r="857" spans="24:25" x14ac:dyDescent="0.4">
      <c r="X857" s="79">
        <f t="shared" si="37"/>
        <v>44596.999999997963</v>
      </c>
      <c r="Y857">
        <f t="shared" si="38"/>
        <v>2618.4736842105267</v>
      </c>
    </row>
    <row r="858" spans="24:25" x14ac:dyDescent="0.4">
      <c r="X858" s="79">
        <f t="shared" si="37"/>
        <v>44597.041666664627</v>
      </c>
      <c r="Y858">
        <f t="shared" si="38"/>
        <v>2618.4736842105267</v>
      </c>
    </row>
    <row r="859" spans="24:25" x14ac:dyDescent="0.4">
      <c r="X859" s="79">
        <f t="shared" si="37"/>
        <v>44597.083333331291</v>
      </c>
      <c r="Y859">
        <f t="shared" si="38"/>
        <v>2618.4736842105267</v>
      </c>
    </row>
    <row r="860" spans="24:25" x14ac:dyDescent="0.4">
      <c r="X860" s="79">
        <f t="shared" si="37"/>
        <v>44597.124999997955</v>
      </c>
      <c r="Y860">
        <f t="shared" si="38"/>
        <v>2618.4736842105267</v>
      </c>
    </row>
    <row r="861" spans="24:25" x14ac:dyDescent="0.4">
      <c r="X861" s="79">
        <f t="shared" si="37"/>
        <v>44597.16666666462</v>
      </c>
      <c r="Y861">
        <f t="shared" si="38"/>
        <v>2618.4736842105267</v>
      </c>
    </row>
    <row r="862" spans="24:25" x14ac:dyDescent="0.4">
      <c r="X862" s="79">
        <f t="shared" si="37"/>
        <v>44597.208333331284</v>
      </c>
      <c r="Y862">
        <f t="shared" si="38"/>
        <v>2618.4736842105267</v>
      </c>
    </row>
    <row r="863" spans="24:25" x14ac:dyDescent="0.4">
      <c r="X863" s="79">
        <f t="shared" si="37"/>
        <v>44597.249999997948</v>
      </c>
      <c r="Y863">
        <f t="shared" si="38"/>
        <v>2618.4736842105267</v>
      </c>
    </row>
    <row r="864" spans="24:25" x14ac:dyDescent="0.4">
      <c r="X864" s="79">
        <f t="shared" si="37"/>
        <v>44597.291666664612</v>
      </c>
      <c r="Y864">
        <f t="shared" si="38"/>
        <v>2618.4736842105267</v>
      </c>
    </row>
    <row r="865" spans="24:25" x14ac:dyDescent="0.4">
      <c r="X865" s="79">
        <f t="shared" si="37"/>
        <v>44597.333333331277</v>
      </c>
      <c r="Y865">
        <f t="shared" si="38"/>
        <v>2618.4736842105267</v>
      </c>
    </row>
    <row r="866" spans="24:25" x14ac:dyDescent="0.4">
      <c r="X866" s="79">
        <f t="shared" si="37"/>
        <v>44597.374999997941</v>
      </c>
      <c r="Y866">
        <f t="shared" si="38"/>
        <v>2618.4736842105267</v>
      </c>
    </row>
    <row r="867" spans="24:25" x14ac:dyDescent="0.4">
      <c r="X867" s="79">
        <f t="shared" si="37"/>
        <v>44597.416666664605</v>
      </c>
      <c r="Y867">
        <f t="shared" si="38"/>
        <v>2618.4736842105267</v>
      </c>
    </row>
    <row r="868" spans="24:25" x14ac:dyDescent="0.4">
      <c r="X868" s="79">
        <f t="shared" si="37"/>
        <v>44597.458333331269</v>
      </c>
      <c r="Y868">
        <f t="shared" si="38"/>
        <v>2618.4736842105267</v>
      </c>
    </row>
    <row r="869" spans="24:25" x14ac:dyDescent="0.4">
      <c r="X869" s="79">
        <f t="shared" si="37"/>
        <v>44597.499999997934</v>
      </c>
      <c r="Y869">
        <f t="shared" si="38"/>
        <v>2618.4736842105267</v>
      </c>
    </row>
    <row r="870" spans="24:25" x14ac:dyDescent="0.4">
      <c r="X870" s="79">
        <f t="shared" si="37"/>
        <v>44597.541666664598</v>
      </c>
      <c r="Y870">
        <f t="shared" si="38"/>
        <v>2618.4736842105267</v>
      </c>
    </row>
    <row r="871" spans="24:25" x14ac:dyDescent="0.4">
      <c r="X871" s="79">
        <f t="shared" si="37"/>
        <v>44597.583333331262</v>
      </c>
      <c r="Y871">
        <f t="shared" si="38"/>
        <v>2618.4736842105267</v>
      </c>
    </row>
    <row r="872" spans="24:25" x14ac:dyDescent="0.4">
      <c r="X872" s="79">
        <f t="shared" si="37"/>
        <v>44597.624999997926</v>
      </c>
      <c r="Y872">
        <f t="shared" si="38"/>
        <v>2618.4736842105267</v>
      </c>
    </row>
    <row r="873" spans="24:25" x14ac:dyDescent="0.4">
      <c r="X873" s="79">
        <f t="shared" si="37"/>
        <v>44597.666666664591</v>
      </c>
      <c r="Y873">
        <f t="shared" si="38"/>
        <v>2618.4736842105267</v>
      </c>
    </row>
    <row r="874" spans="24:25" x14ac:dyDescent="0.4">
      <c r="X874" s="79">
        <f t="shared" si="37"/>
        <v>44597.708333331255</v>
      </c>
      <c r="Y874">
        <f t="shared" si="38"/>
        <v>2618.4736842105267</v>
      </c>
    </row>
    <row r="875" spans="24:25" x14ac:dyDescent="0.4">
      <c r="X875" s="79">
        <f t="shared" si="37"/>
        <v>44597.749999997919</v>
      </c>
      <c r="Y875">
        <f t="shared" si="38"/>
        <v>2618.4736842105267</v>
      </c>
    </row>
    <row r="876" spans="24:25" x14ac:dyDescent="0.4">
      <c r="X876" s="79">
        <f t="shared" si="37"/>
        <v>44597.791666664583</v>
      </c>
      <c r="Y876">
        <f t="shared" si="38"/>
        <v>2618.4736842105267</v>
      </c>
    </row>
    <row r="877" spans="24:25" x14ac:dyDescent="0.4">
      <c r="X877" s="79">
        <f t="shared" si="37"/>
        <v>44597.833333331248</v>
      </c>
      <c r="Y877">
        <f t="shared" si="38"/>
        <v>2618.4736842105267</v>
      </c>
    </row>
    <row r="878" spans="24:25" x14ac:dyDescent="0.4">
      <c r="X878" s="79">
        <f t="shared" si="37"/>
        <v>44597.874999997912</v>
      </c>
      <c r="Y878">
        <f t="shared" si="38"/>
        <v>2618.4736842105267</v>
      </c>
    </row>
    <row r="879" spans="24:25" x14ac:dyDescent="0.4">
      <c r="X879" s="79">
        <f t="shared" si="37"/>
        <v>44597.916666664576</v>
      </c>
      <c r="Y879">
        <f t="shared" si="38"/>
        <v>2618.4736842105267</v>
      </c>
    </row>
    <row r="880" spans="24:25" x14ac:dyDescent="0.4">
      <c r="X880" s="79">
        <f t="shared" si="37"/>
        <v>44597.95833333124</v>
      </c>
      <c r="Y880">
        <f t="shared" si="38"/>
        <v>2618.4736842105267</v>
      </c>
    </row>
    <row r="881" spans="24:25" x14ac:dyDescent="0.4">
      <c r="X881" s="79">
        <f t="shared" si="37"/>
        <v>44597.999999997905</v>
      </c>
      <c r="Y881">
        <f t="shared" si="38"/>
        <v>2618.4736842105267</v>
      </c>
    </row>
    <row r="882" spans="24:25" x14ac:dyDescent="0.4">
      <c r="X882" s="79">
        <f t="shared" si="37"/>
        <v>44598.041666664569</v>
      </c>
      <c r="Y882">
        <f t="shared" si="38"/>
        <v>2618.4736842105267</v>
      </c>
    </row>
    <row r="883" spans="24:25" x14ac:dyDescent="0.4">
      <c r="X883" s="79">
        <f t="shared" si="37"/>
        <v>44598.083333331233</v>
      </c>
      <c r="Y883">
        <f t="shared" si="38"/>
        <v>2618.4736842105267</v>
      </c>
    </row>
    <row r="884" spans="24:25" x14ac:dyDescent="0.4">
      <c r="X884" s="79">
        <f t="shared" si="37"/>
        <v>44598.124999997897</v>
      </c>
      <c r="Y884">
        <f t="shared" si="38"/>
        <v>2618.4736842105267</v>
      </c>
    </row>
    <row r="885" spans="24:25" x14ac:dyDescent="0.4">
      <c r="X885" s="79">
        <f t="shared" si="37"/>
        <v>44598.166666664561</v>
      </c>
      <c r="Y885">
        <f t="shared" si="38"/>
        <v>2618.4736842105267</v>
      </c>
    </row>
    <row r="886" spans="24:25" x14ac:dyDescent="0.4">
      <c r="X886" s="79">
        <f t="shared" si="37"/>
        <v>44598.208333331226</v>
      </c>
      <c r="Y886">
        <f t="shared" si="38"/>
        <v>2618.4736842105267</v>
      </c>
    </row>
    <row r="887" spans="24:25" x14ac:dyDescent="0.4">
      <c r="X887" s="79">
        <f t="shared" si="37"/>
        <v>44598.24999999789</v>
      </c>
      <c r="Y887">
        <f t="shared" si="38"/>
        <v>2618.4736842105267</v>
      </c>
    </row>
    <row r="888" spans="24:25" x14ac:dyDescent="0.4">
      <c r="X888" s="79">
        <f t="shared" si="37"/>
        <v>44598.291666664554</v>
      </c>
      <c r="Y888">
        <f t="shared" si="38"/>
        <v>2618.4736842105267</v>
      </c>
    </row>
    <row r="889" spans="24:25" x14ac:dyDescent="0.4">
      <c r="X889" s="79">
        <f t="shared" si="37"/>
        <v>44598.333333331218</v>
      </c>
      <c r="Y889">
        <f t="shared" si="38"/>
        <v>2618.4736842105267</v>
      </c>
    </row>
    <row r="890" spans="24:25" x14ac:dyDescent="0.4">
      <c r="X890" s="79">
        <f t="shared" si="37"/>
        <v>44598.374999997883</v>
      </c>
      <c r="Y890">
        <f t="shared" si="38"/>
        <v>2618.4736842105267</v>
      </c>
    </row>
    <row r="891" spans="24:25" x14ac:dyDescent="0.4">
      <c r="X891" s="79">
        <f t="shared" si="37"/>
        <v>44598.416666664547</v>
      </c>
      <c r="Y891">
        <f t="shared" si="38"/>
        <v>2618.4736842105267</v>
      </c>
    </row>
    <row r="892" spans="24:25" x14ac:dyDescent="0.4">
      <c r="X892" s="79">
        <f t="shared" si="37"/>
        <v>44598.458333331211</v>
      </c>
      <c r="Y892">
        <f t="shared" si="38"/>
        <v>2618.4736842105267</v>
      </c>
    </row>
    <row r="893" spans="24:25" x14ac:dyDescent="0.4">
      <c r="X893" s="79">
        <f t="shared" si="37"/>
        <v>44598.499999997875</v>
      </c>
      <c r="Y893">
        <f t="shared" si="38"/>
        <v>2618.4736842105267</v>
      </c>
    </row>
    <row r="894" spans="24:25" x14ac:dyDescent="0.4">
      <c r="X894" s="79">
        <f t="shared" si="37"/>
        <v>44598.54166666454</v>
      </c>
      <c r="Y894">
        <f t="shared" si="38"/>
        <v>2618.4736842105267</v>
      </c>
    </row>
    <row r="895" spans="24:25" x14ac:dyDescent="0.4">
      <c r="X895" s="79">
        <f t="shared" si="37"/>
        <v>44598.583333331204</v>
      </c>
      <c r="Y895">
        <f t="shared" si="38"/>
        <v>2618.4736842105267</v>
      </c>
    </row>
    <row r="896" spans="24:25" x14ac:dyDescent="0.4">
      <c r="X896" s="79">
        <f t="shared" si="37"/>
        <v>44598.624999997868</v>
      </c>
      <c r="Y896">
        <f t="shared" si="38"/>
        <v>2618.4736842105267</v>
      </c>
    </row>
    <row r="897" spans="24:25" x14ac:dyDescent="0.4">
      <c r="X897" s="79">
        <f t="shared" si="37"/>
        <v>44598.666666664532</v>
      </c>
      <c r="Y897">
        <f t="shared" si="38"/>
        <v>2618.4736842105267</v>
      </c>
    </row>
    <row r="898" spans="24:25" x14ac:dyDescent="0.4">
      <c r="X898" s="79">
        <f t="shared" si="37"/>
        <v>44598.708333331197</v>
      </c>
      <c r="Y898">
        <f t="shared" si="38"/>
        <v>2618.4736842105267</v>
      </c>
    </row>
    <row r="899" spans="24:25" x14ac:dyDescent="0.4">
      <c r="X899" s="79">
        <f t="shared" si="37"/>
        <v>44598.749999997861</v>
      </c>
      <c r="Y899">
        <f t="shared" si="38"/>
        <v>2618.4736842105267</v>
      </c>
    </row>
    <row r="900" spans="24:25" x14ac:dyDescent="0.4">
      <c r="X900" s="79">
        <f t="shared" si="37"/>
        <v>44598.791666664525</v>
      </c>
      <c r="Y900">
        <f t="shared" si="38"/>
        <v>2618.4736842105267</v>
      </c>
    </row>
    <row r="901" spans="24:25" x14ac:dyDescent="0.4">
      <c r="X901" s="79">
        <f t="shared" si="37"/>
        <v>44598.833333331189</v>
      </c>
      <c r="Y901">
        <f t="shared" si="38"/>
        <v>2618.4736842105267</v>
      </c>
    </row>
    <row r="902" spans="24:25" x14ac:dyDescent="0.4">
      <c r="X902" s="79">
        <f t="shared" ref="X902:X965" si="39">X901+1/24</f>
        <v>44598.874999997854</v>
      </c>
      <c r="Y902">
        <f t="shared" si="38"/>
        <v>2618.4736842105267</v>
      </c>
    </row>
    <row r="903" spans="24:25" x14ac:dyDescent="0.4">
      <c r="X903" s="79">
        <f t="shared" si="39"/>
        <v>44598.916666664518</v>
      </c>
      <c r="Y903">
        <f t="shared" si="38"/>
        <v>2618.4736842105267</v>
      </c>
    </row>
    <row r="904" spans="24:25" x14ac:dyDescent="0.4">
      <c r="X904" s="79">
        <f t="shared" si="39"/>
        <v>44598.958333331182</v>
      </c>
      <c r="Y904">
        <f t="shared" si="38"/>
        <v>2618.4736842105267</v>
      </c>
    </row>
    <row r="905" spans="24:25" x14ac:dyDescent="0.4">
      <c r="X905" s="79">
        <f t="shared" si="39"/>
        <v>44598.999999997846</v>
      </c>
      <c r="Y905">
        <f t="shared" si="38"/>
        <v>2618.4736842105267</v>
      </c>
    </row>
    <row r="906" spans="24:25" x14ac:dyDescent="0.4">
      <c r="X906" s="79">
        <f t="shared" si="39"/>
        <v>44599.041666664511</v>
      </c>
      <c r="Y906">
        <f t="shared" si="38"/>
        <v>2618.4736842105267</v>
      </c>
    </row>
    <row r="907" spans="24:25" x14ac:dyDescent="0.4">
      <c r="X907" s="79">
        <f t="shared" si="39"/>
        <v>44599.083333331175</v>
      </c>
      <c r="Y907">
        <f t="shared" si="38"/>
        <v>2618.4736842105267</v>
      </c>
    </row>
    <row r="908" spans="24:25" x14ac:dyDescent="0.4">
      <c r="X908" s="79">
        <f t="shared" si="39"/>
        <v>44599.124999997839</v>
      </c>
      <c r="Y908">
        <f t="shared" si="38"/>
        <v>2618.4736842105267</v>
      </c>
    </row>
    <row r="909" spans="24:25" x14ac:dyDescent="0.4">
      <c r="X909" s="79">
        <f t="shared" si="39"/>
        <v>44599.166666664503</v>
      </c>
      <c r="Y909">
        <f t="shared" si="38"/>
        <v>2618.4736842105267</v>
      </c>
    </row>
    <row r="910" spans="24:25" x14ac:dyDescent="0.4">
      <c r="X910" s="79">
        <f t="shared" si="39"/>
        <v>44599.208333331168</v>
      </c>
      <c r="Y910">
        <f t="shared" si="38"/>
        <v>2618.4736842105267</v>
      </c>
    </row>
    <row r="911" spans="24:25" x14ac:dyDescent="0.4">
      <c r="X911" s="79">
        <f t="shared" si="39"/>
        <v>44599.249999997832</v>
      </c>
      <c r="Y911">
        <f t="shared" si="38"/>
        <v>2618.4736842105267</v>
      </c>
    </row>
    <row r="912" spans="24:25" x14ac:dyDescent="0.4">
      <c r="X912" s="79">
        <f t="shared" si="39"/>
        <v>44599.291666664496</v>
      </c>
      <c r="Y912">
        <f t="shared" si="38"/>
        <v>2618.4736842105267</v>
      </c>
    </row>
    <row r="913" spans="24:25" x14ac:dyDescent="0.4">
      <c r="X913" s="79">
        <f t="shared" si="39"/>
        <v>44599.33333333116</v>
      </c>
      <c r="Y913">
        <f t="shared" si="38"/>
        <v>2618.4736842105267</v>
      </c>
    </row>
    <row r="914" spans="24:25" x14ac:dyDescent="0.4">
      <c r="X914" s="79">
        <f t="shared" si="39"/>
        <v>44599.374999997824</v>
      </c>
      <c r="Y914">
        <f t="shared" ref="Y914:Y977" si="40">VLOOKUP(MONTH(X914),$T$28:$V$39,3)</f>
        <v>2618.4736842105267</v>
      </c>
    </row>
    <row r="915" spans="24:25" x14ac:dyDescent="0.4">
      <c r="X915" s="79">
        <f t="shared" si="39"/>
        <v>44599.416666664489</v>
      </c>
      <c r="Y915">
        <f t="shared" si="40"/>
        <v>2618.4736842105267</v>
      </c>
    </row>
    <row r="916" spans="24:25" x14ac:dyDescent="0.4">
      <c r="X916" s="79">
        <f t="shared" si="39"/>
        <v>44599.458333331153</v>
      </c>
      <c r="Y916">
        <f t="shared" si="40"/>
        <v>2618.4736842105267</v>
      </c>
    </row>
    <row r="917" spans="24:25" x14ac:dyDescent="0.4">
      <c r="X917" s="79">
        <f t="shared" si="39"/>
        <v>44599.499999997817</v>
      </c>
      <c r="Y917">
        <f t="shared" si="40"/>
        <v>2618.4736842105267</v>
      </c>
    </row>
    <row r="918" spans="24:25" x14ac:dyDescent="0.4">
      <c r="X918" s="79">
        <f t="shared" si="39"/>
        <v>44599.541666664481</v>
      </c>
      <c r="Y918">
        <f t="shared" si="40"/>
        <v>2618.4736842105267</v>
      </c>
    </row>
    <row r="919" spans="24:25" x14ac:dyDescent="0.4">
      <c r="X919" s="79">
        <f t="shared" si="39"/>
        <v>44599.583333331146</v>
      </c>
      <c r="Y919">
        <f t="shared" si="40"/>
        <v>2618.4736842105267</v>
      </c>
    </row>
    <row r="920" spans="24:25" x14ac:dyDescent="0.4">
      <c r="X920" s="79">
        <f t="shared" si="39"/>
        <v>44599.62499999781</v>
      </c>
      <c r="Y920">
        <f t="shared" si="40"/>
        <v>2618.4736842105267</v>
      </c>
    </row>
    <row r="921" spans="24:25" x14ac:dyDescent="0.4">
      <c r="X921" s="79">
        <f t="shared" si="39"/>
        <v>44599.666666664474</v>
      </c>
      <c r="Y921">
        <f t="shared" si="40"/>
        <v>2618.4736842105267</v>
      </c>
    </row>
    <row r="922" spans="24:25" x14ac:dyDescent="0.4">
      <c r="X922" s="79">
        <f t="shared" si="39"/>
        <v>44599.708333331138</v>
      </c>
      <c r="Y922">
        <f t="shared" si="40"/>
        <v>2618.4736842105267</v>
      </c>
    </row>
    <row r="923" spans="24:25" x14ac:dyDescent="0.4">
      <c r="X923" s="79">
        <f t="shared" si="39"/>
        <v>44599.749999997803</v>
      </c>
      <c r="Y923">
        <f t="shared" si="40"/>
        <v>2618.4736842105267</v>
      </c>
    </row>
    <row r="924" spans="24:25" x14ac:dyDescent="0.4">
      <c r="X924" s="79">
        <f t="shared" si="39"/>
        <v>44599.791666664467</v>
      </c>
      <c r="Y924">
        <f t="shared" si="40"/>
        <v>2618.4736842105267</v>
      </c>
    </row>
    <row r="925" spans="24:25" x14ac:dyDescent="0.4">
      <c r="X925" s="79">
        <f t="shared" si="39"/>
        <v>44599.833333331131</v>
      </c>
      <c r="Y925">
        <f t="shared" si="40"/>
        <v>2618.4736842105267</v>
      </c>
    </row>
    <row r="926" spans="24:25" x14ac:dyDescent="0.4">
      <c r="X926" s="79">
        <f t="shared" si="39"/>
        <v>44599.874999997795</v>
      </c>
      <c r="Y926">
        <f t="shared" si="40"/>
        <v>2618.4736842105267</v>
      </c>
    </row>
    <row r="927" spans="24:25" x14ac:dyDescent="0.4">
      <c r="X927" s="79">
        <f t="shared" si="39"/>
        <v>44599.91666666446</v>
      </c>
      <c r="Y927">
        <f t="shared" si="40"/>
        <v>2618.4736842105267</v>
      </c>
    </row>
    <row r="928" spans="24:25" x14ac:dyDescent="0.4">
      <c r="X928" s="79">
        <f t="shared" si="39"/>
        <v>44599.958333331124</v>
      </c>
      <c r="Y928">
        <f t="shared" si="40"/>
        <v>2618.4736842105267</v>
      </c>
    </row>
    <row r="929" spans="24:25" x14ac:dyDescent="0.4">
      <c r="X929" s="79">
        <f t="shared" si="39"/>
        <v>44599.999999997788</v>
      </c>
      <c r="Y929">
        <f t="shared" si="40"/>
        <v>2618.4736842105267</v>
      </c>
    </row>
    <row r="930" spans="24:25" x14ac:dyDescent="0.4">
      <c r="X930" s="79">
        <f t="shared" si="39"/>
        <v>44600.041666664452</v>
      </c>
      <c r="Y930">
        <f t="shared" si="40"/>
        <v>2618.4736842105267</v>
      </c>
    </row>
    <row r="931" spans="24:25" x14ac:dyDescent="0.4">
      <c r="X931" s="79">
        <f t="shared" si="39"/>
        <v>44600.083333331117</v>
      </c>
      <c r="Y931">
        <f t="shared" si="40"/>
        <v>2618.4736842105267</v>
      </c>
    </row>
    <row r="932" spans="24:25" x14ac:dyDescent="0.4">
      <c r="X932" s="79">
        <f t="shared" si="39"/>
        <v>44600.124999997781</v>
      </c>
      <c r="Y932">
        <f t="shared" si="40"/>
        <v>2618.4736842105267</v>
      </c>
    </row>
    <row r="933" spans="24:25" x14ac:dyDescent="0.4">
      <c r="X933" s="79">
        <f t="shared" si="39"/>
        <v>44600.166666664445</v>
      </c>
      <c r="Y933">
        <f t="shared" si="40"/>
        <v>2618.4736842105267</v>
      </c>
    </row>
    <row r="934" spans="24:25" x14ac:dyDescent="0.4">
      <c r="X934" s="79">
        <f t="shared" si="39"/>
        <v>44600.208333331109</v>
      </c>
      <c r="Y934">
        <f t="shared" si="40"/>
        <v>2618.4736842105267</v>
      </c>
    </row>
    <row r="935" spans="24:25" x14ac:dyDescent="0.4">
      <c r="X935" s="79">
        <f t="shared" si="39"/>
        <v>44600.249999997774</v>
      </c>
      <c r="Y935">
        <f t="shared" si="40"/>
        <v>2618.4736842105267</v>
      </c>
    </row>
    <row r="936" spans="24:25" x14ac:dyDescent="0.4">
      <c r="X936" s="79">
        <f t="shared" si="39"/>
        <v>44600.291666664438</v>
      </c>
      <c r="Y936">
        <f t="shared" si="40"/>
        <v>2618.4736842105267</v>
      </c>
    </row>
    <row r="937" spans="24:25" x14ac:dyDescent="0.4">
      <c r="X937" s="79">
        <f t="shared" si="39"/>
        <v>44600.333333331102</v>
      </c>
      <c r="Y937">
        <f t="shared" si="40"/>
        <v>2618.4736842105267</v>
      </c>
    </row>
    <row r="938" spans="24:25" x14ac:dyDescent="0.4">
      <c r="X938" s="79">
        <f t="shared" si="39"/>
        <v>44600.374999997766</v>
      </c>
      <c r="Y938">
        <f t="shared" si="40"/>
        <v>2618.4736842105267</v>
      </c>
    </row>
    <row r="939" spans="24:25" x14ac:dyDescent="0.4">
      <c r="X939" s="79">
        <f t="shared" si="39"/>
        <v>44600.416666664431</v>
      </c>
      <c r="Y939">
        <f t="shared" si="40"/>
        <v>2618.4736842105267</v>
      </c>
    </row>
    <row r="940" spans="24:25" x14ac:dyDescent="0.4">
      <c r="X940" s="79">
        <f t="shared" si="39"/>
        <v>44600.458333331095</v>
      </c>
      <c r="Y940">
        <f t="shared" si="40"/>
        <v>2618.4736842105267</v>
      </c>
    </row>
    <row r="941" spans="24:25" x14ac:dyDescent="0.4">
      <c r="X941" s="79">
        <f t="shared" si="39"/>
        <v>44600.499999997759</v>
      </c>
      <c r="Y941">
        <f t="shared" si="40"/>
        <v>2618.4736842105267</v>
      </c>
    </row>
    <row r="942" spans="24:25" x14ac:dyDescent="0.4">
      <c r="X942" s="79">
        <f t="shared" si="39"/>
        <v>44600.541666664423</v>
      </c>
      <c r="Y942">
        <f t="shared" si="40"/>
        <v>2618.4736842105267</v>
      </c>
    </row>
    <row r="943" spans="24:25" x14ac:dyDescent="0.4">
      <c r="X943" s="79">
        <f t="shared" si="39"/>
        <v>44600.583333331087</v>
      </c>
      <c r="Y943">
        <f t="shared" si="40"/>
        <v>2618.4736842105267</v>
      </c>
    </row>
    <row r="944" spans="24:25" x14ac:dyDescent="0.4">
      <c r="X944" s="79">
        <f t="shared" si="39"/>
        <v>44600.624999997752</v>
      </c>
      <c r="Y944">
        <f t="shared" si="40"/>
        <v>2618.4736842105267</v>
      </c>
    </row>
    <row r="945" spans="24:25" x14ac:dyDescent="0.4">
      <c r="X945" s="79">
        <f t="shared" si="39"/>
        <v>44600.666666664416</v>
      </c>
      <c r="Y945">
        <f t="shared" si="40"/>
        <v>2618.4736842105267</v>
      </c>
    </row>
    <row r="946" spans="24:25" x14ac:dyDescent="0.4">
      <c r="X946" s="79">
        <f t="shared" si="39"/>
        <v>44600.70833333108</v>
      </c>
      <c r="Y946">
        <f t="shared" si="40"/>
        <v>2618.4736842105267</v>
      </c>
    </row>
    <row r="947" spans="24:25" x14ac:dyDescent="0.4">
      <c r="X947" s="79">
        <f t="shared" si="39"/>
        <v>44600.749999997744</v>
      </c>
      <c r="Y947">
        <f t="shared" si="40"/>
        <v>2618.4736842105267</v>
      </c>
    </row>
    <row r="948" spans="24:25" x14ac:dyDescent="0.4">
      <c r="X948" s="79">
        <f t="shared" si="39"/>
        <v>44600.791666664409</v>
      </c>
      <c r="Y948">
        <f t="shared" si="40"/>
        <v>2618.4736842105267</v>
      </c>
    </row>
    <row r="949" spans="24:25" x14ac:dyDescent="0.4">
      <c r="X949" s="79">
        <f t="shared" si="39"/>
        <v>44600.833333331073</v>
      </c>
      <c r="Y949">
        <f t="shared" si="40"/>
        <v>2618.4736842105267</v>
      </c>
    </row>
    <row r="950" spans="24:25" x14ac:dyDescent="0.4">
      <c r="X950" s="79">
        <f t="shared" si="39"/>
        <v>44600.874999997737</v>
      </c>
      <c r="Y950">
        <f t="shared" si="40"/>
        <v>2618.4736842105267</v>
      </c>
    </row>
    <row r="951" spans="24:25" x14ac:dyDescent="0.4">
      <c r="X951" s="79">
        <f t="shared" si="39"/>
        <v>44600.916666664401</v>
      </c>
      <c r="Y951">
        <f t="shared" si="40"/>
        <v>2618.4736842105267</v>
      </c>
    </row>
    <row r="952" spans="24:25" x14ac:dyDescent="0.4">
      <c r="X952" s="79">
        <f t="shared" si="39"/>
        <v>44600.958333331066</v>
      </c>
      <c r="Y952">
        <f t="shared" si="40"/>
        <v>2618.4736842105267</v>
      </c>
    </row>
    <row r="953" spans="24:25" x14ac:dyDescent="0.4">
      <c r="X953" s="79">
        <f t="shared" si="39"/>
        <v>44600.99999999773</v>
      </c>
      <c r="Y953">
        <f t="shared" si="40"/>
        <v>2618.4736842105267</v>
      </c>
    </row>
    <row r="954" spans="24:25" x14ac:dyDescent="0.4">
      <c r="X954" s="79">
        <f t="shared" si="39"/>
        <v>44601.041666664394</v>
      </c>
      <c r="Y954">
        <f t="shared" si="40"/>
        <v>2618.4736842105267</v>
      </c>
    </row>
    <row r="955" spans="24:25" x14ac:dyDescent="0.4">
      <c r="X955" s="79">
        <f t="shared" si="39"/>
        <v>44601.083333331058</v>
      </c>
      <c r="Y955">
        <f t="shared" si="40"/>
        <v>2618.4736842105267</v>
      </c>
    </row>
    <row r="956" spans="24:25" x14ac:dyDescent="0.4">
      <c r="X956" s="79">
        <f t="shared" si="39"/>
        <v>44601.124999997723</v>
      </c>
      <c r="Y956">
        <f t="shared" si="40"/>
        <v>2618.4736842105267</v>
      </c>
    </row>
    <row r="957" spans="24:25" x14ac:dyDescent="0.4">
      <c r="X957" s="79">
        <f t="shared" si="39"/>
        <v>44601.166666664387</v>
      </c>
      <c r="Y957">
        <f t="shared" si="40"/>
        <v>2618.4736842105267</v>
      </c>
    </row>
    <row r="958" spans="24:25" x14ac:dyDescent="0.4">
      <c r="X958" s="79">
        <f t="shared" si="39"/>
        <v>44601.208333331051</v>
      </c>
      <c r="Y958">
        <f t="shared" si="40"/>
        <v>2618.4736842105267</v>
      </c>
    </row>
    <row r="959" spans="24:25" x14ac:dyDescent="0.4">
      <c r="X959" s="79">
        <f t="shared" si="39"/>
        <v>44601.249999997715</v>
      </c>
      <c r="Y959">
        <f t="shared" si="40"/>
        <v>2618.4736842105267</v>
      </c>
    </row>
    <row r="960" spans="24:25" x14ac:dyDescent="0.4">
      <c r="X960" s="79">
        <f t="shared" si="39"/>
        <v>44601.29166666438</v>
      </c>
      <c r="Y960">
        <f t="shared" si="40"/>
        <v>2618.4736842105267</v>
      </c>
    </row>
    <row r="961" spans="24:25" x14ac:dyDescent="0.4">
      <c r="X961" s="79">
        <f t="shared" si="39"/>
        <v>44601.333333331044</v>
      </c>
      <c r="Y961">
        <f t="shared" si="40"/>
        <v>2618.4736842105267</v>
      </c>
    </row>
    <row r="962" spans="24:25" x14ac:dyDescent="0.4">
      <c r="X962" s="79">
        <f t="shared" si="39"/>
        <v>44601.374999997708</v>
      </c>
      <c r="Y962">
        <f t="shared" si="40"/>
        <v>2618.4736842105267</v>
      </c>
    </row>
    <row r="963" spans="24:25" x14ac:dyDescent="0.4">
      <c r="X963" s="79">
        <f t="shared" si="39"/>
        <v>44601.416666664372</v>
      </c>
      <c r="Y963">
        <f t="shared" si="40"/>
        <v>2618.4736842105267</v>
      </c>
    </row>
    <row r="964" spans="24:25" x14ac:dyDescent="0.4">
      <c r="X964" s="79">
        <f t="shared" si="39"/>
        <v>44601.458333331037</v>
      </c>
      <c r="Y964">
        <f t="shared" si="40"/>
        <v>2618.4736842105267</v>
      </c>
    </row>
    <row r="965" spans="24:25" x14ac:dyDescent="0.4">
      <c r="X965" s="79">
        <f t="shared" si="39"/>
        <v>44601.499999997701</v>
      </c>
      <c r="Y965">
        <f t="shared" si="40"/>
        <v>2618.4736842105267</v>
      </c>
    </row>
    <row r="966" spans="24:25" x14ac:dyDescent="0.4">
      <c r="X966" s="79">
        <f t="shared" ref="X966:X1029" si="41">X965+1/24</f>
        <v>44601.541666664365</v>
      </c>
      <c r="Y966">
        <f t="shared" si="40"/>
        <v>2618.4736842105267</v>
      </c>
    </row>
    <row r="967" spans="24:25" x14ac:dyDescent="0.4">
      <c r="X967" s="79">
        <f t="shared" si="41"/>
        <v>44601.583333331029</v>
      </c>
      <c r="Y967">
        <f t="shared" si="40"/>
        <v>2618.4736842105267</v>
      </c>
    </row>
    <row r="968" spans="24:25" x14ac:dyDescent="0.4">
      <c r="X968" s="79">
        <f t="shared" si="41"/>
        <v>44601.624999997694</v>
      </c>
      <c r="Y968">
        <f t="shared" si="40"/>
        <v>2618.4736842105267</v>
      </c>
    </row>
    <row r="969" spans="24:25" x14ac:dyDescent="0.4">
      <c r="X969" s="79">
        <f t="shared" si="41"/>
        <v>44601.666666664358</v>
      </c>
      <c r="Y969">
        <f t="shared" si="40"/>
        <v>2618.4736842105267</v>
      </c>
    </row>
    <row r="970" spans="24:25" x14ac:dyDescent="0.4">
      <c r="X970" s="79">
        <f t="shared" si="41"/>
        <v>44601.708333331022</v>
      </c>
      <c r="Y970">
        <f t="shared" si="40"/>
        <v>2618.4736842105267</v>
      </c>
    </row>
    <row r="971" spans="24:25" x14ac:dyDescent="0.4">
      <c r="X971" s="79">
        <f t="shared" si="41"/>
        <v>44601.749999997686</v>
      </c>
      <c r="Y971">
        <f t="shared" si="40"/>
        <v>2618.4736842105267</v>
      </c>
    </row>
    <row r="972" spans="24:25" x14ac:dyDescent="0.4">
      <c r="X972" s="79">
        <f t="shared" si="41"/>
        <v>44601.79166666435</v>
      </c>
      <c r="Y972">
        <f t="shared" si="40"/>
        <v>2618.4736842105267</v>
      </c>
    </row>
    <row r="973" spans="24:25" x14ac:dyDescent="0.4">
      <c r="X973" s="79">
        <f t="shared" si="41"/>
        <v>44601.833333331015</v>
      </c>
      <c r="Y973">
        <f t="shared" si="40"/>
        <v>2618.4736842105267</v>
      </c>
    </row>
    <row r="974" spans="24:25" x14ac:dyDescent="0.4">
      <c r="X974" s="79">
        <f t="shared" si="41"/>
        <v>44601.874999997679</v>
      </c>
      <c r="Y974">
        <f t="shared" si="40"/>
        <v>2618.4736842105267</v>
      </c>
    </row>
    <row r="975" spans="24:25" x14ac:dyDescent="0.4">
      <c r="X975" s="79">
        <f t="shared" si="41"/>
        <v>44601.916666664343</v>
      </c>
      <c r="Y975">
        <f t="shared" si="40"/>
        <v>2618.4736842105267</v>
      </c>
    </row>
    <row r="976" spans="24:25" x14ac:dyDescent="0.4">
      <c r="X976" s="79">
        <f t="shared" si="41"/>
        <v>44601.958333331007</v>
      </c>
      <c r="Y976">
        <f t="shared" si="40"/>
        <v>2618.4736842105267</v>
      </c>
    </row>
    <row r="977" spans="24:25" x14ac:dyDescent="0.4">
      <c r="X977" s="79">
        <f t="shared" si="41"/>
        <v>44601.999999997672</v>
      </c>
      <c r="Y977">
        <f t="shared" si="40"/>
        <v>2618.4736842105267</v>
      </c>
    </row>
    <row r="978" spans="24:25" x14ac:dyDescent="0.4">
      <c r="X978" s="79">
        <f t="shared" si="41"/>
        <v>44602.041666664336</v>
      </c>
      <c r="Y978">
        <f t="shared" ref="Y978:Y1041" si="42">VLOOKUP(MONTH(X978),$T$28:$V$39,3)</f>
        <v>2618.4736842105267</v>
      </c>
    </row>
    <row r="979" spans="24:25" x14ac:dyDescent="0.4">
      <c r="X979" s="79">
        <f t="shared" si="41"/>
        <v>44602.083333331</v>
      </c>
      <c r="Y979">
        <f t="shared" si="42"/>
        <v>2618.4736842105267</v>
      </c>
    </row>
    <row r="980" spans="24:25" x14ac:dyDescent="0.4">
      <c r="X980" s="79">
        <f t="shared" si="41"/>
        <v>44602.124999997664</v>
      </c>
      <c r="Y980">
        <f t="shared" si="42"/>
        <v>2618.4736842105267</v>
      </c>
    </row>
    <row r="981" spans="24:25" x14ac:dyDescent="0.4">
      <c r="X981" s="79">
        <f t="shared" si="41"/>
        <v>44602.166666664329</v>
      </c>
      <c r="Y981">
        <f t="shared" si="42"/>
        <v>2618.4736842105267</v>
      </c>
    </row>
    <row r="982" spans="24:25" x14ac:dyDescent="0.4">
      <c r="X982" s="79">
        <f t="shared" si="41"/>
        <v>44602.208333330993</v>
      </c>
      <c r="Y982">
        <f t="shared" si="42"/>
        <v>2618.4736842105267</v>
      </c>
    </row>
    <row r="983" spans="24:25" x14ac:dyDescent="0.4">
      <c r="X983" s="79">
        <f t="shared" si="41"/>
        <v>44602.249999997657</v>
      </c>
      <c r="Y983">
        <f t="shared" si="42"/>
        <v>2618.4736842105267</v>
      </c>
    </row>
    <row r="984" spans="24:25" x14ac:dyDescent="0.4">
      <c r="X984" s="79">
        <f t="shared" si="41"/>
        <v>44602.291666664321</v>
      </c>
      <c r="Y984">
        <f t="shared" si="42"/>
        <v>2618.4736842105267</v>
      </c>
    </row>
    <row r="985" spans="24:25" x14ac:dyDescent="0.4">
      <c r="X985" s="79">
        <f t="shared" si="41"/>
        <v>44602.333333330986</v>
      </c>
      <c r="Y985">
        <f t="shared" si="42"/>
        <v>2618.4736842105267</v>
      </c>
    </row>
    <row r="986" spans="24:25" x14ac:dyDescent="0.4">
      <c r="X986" s="79">
        <f t="shared" si="41"/>
        <v>44602.37499999765</v>
      </c>
      <c r="Y986">
        <f t="shared" si="42"/>
        <v>2618.4736842105267</v>
      </c>
    </row>
    <row r="987" spans="24:25" x14ac:dyDescent="0.4">
      <c r="X987" s="79">
        <f t="shared" si="41"/>
        <v>44602.416666664314</v>
      </c>
      <c r="Y987">
        <f t="shared" si="42"/>
        <v>2618.4736842105267</v>
      </c>
    </row>
    <row r="988" spans="24:25" x14ac:dyDescent="0.4">
      <c r="X988" s="79">
        <f t="shared" si="41"/>
        <v>44602.458333330978</v>
      </c>
      <c r="Y988">
        <f t="shared" si="42"/>
        <v>2618.4736842105267</v>
      </c>
    </row>
    <row r="989" spans="24:25" x14ac:dyDescent="0.4">
      <c r="X989" s="79">
        <f t="shared" si="41"/>
        <v>44602.499999997643</v>
      </c>
      <c r="Y989">
        <f t="shared" si="42"/>
        <v>2618.4736842105267</v>
      </c>
    </row>
    <row r="990" spans="24:25" x14ac:dyDescent="0.4">
      <c r="X990" s="79">
        <f t="shared" si="41"/>
        <v>44602.541666664307</v>
      </c>
      <c r="Y990">
        <f t="shared" si="42"/>
        <v>2618.4736842105267</v>
      </c>
    </row>
    <row r="991" spans="24:25" x14ac:dyDescent="0.4">
      <c r="X991" s="79">
        <f t="shared" si="41"/>
        <v>44602.583333330971</v>
      </c>
      <c r="Y991">
        <f t="shared" si="42"/>
        <v>2618.4736842105267</v>
      </c>
    </row>
    <row r="992" spans="24:25" x14ac:dyDescent="0.4">
      <c r="X992" s="79">
        <f t="shared" si="41"/>
        <v>44602.624999997635</v>
      </c>
      <c r="Y992">
        <f t="shared" si="42"/>
        <v>2618.4736842105267</v>
      </c>
    </row>
    <row r="993" spans="24:25" x14ac:dyDescent="0.4">
      <c r="X993" s="79">
        <f t="shared" si="41"/>
        <v>44602.6666666643</v>
      </c>
      <c r="Y993">
        <f t="shared" si="42"/>
        <v>2618.4736842105267</v>
      </c>
    </row>
    <row r="994" spans="24:25" x14ac:dyDescent="0.4">
      <c r="X994" s="79">
        <f t="shared" si="41"/>
        <v>44602.708333330964</v>
      </c>
      <c r="Y994">
        <f t="shared" si="42"/>
        <v>2618.4736842105267</v>
      </c>
    </row>
    <row r="995" spans="24:25" x14ac:dyDescent="0.4">
      <c r="X995" s="79">
        <f t="shared" si="41"/>
        <v>44602.749999997628</v>
      </c>
      <c r="Y995">
        <f t="shared" si="42"/>
        <v>2618.4736842105267</v>
      </c>
    </row>
    <row r="996" spans="24:25" x14ac:dyDescent="0.4">
      <c r="X996" s="79">
        <f t="shared" si="41"/>
        <v>44602.791666664292</v>
      </c>
      <c r="Y996">
        <f t="shared" si="42"/>
        <v>2618.4736842105267</v>
      </c>
    </row>
    <row r="997" spans="24:25" x14ac:dyDescent="0.4">
      <c r="X997" s="79">
        <f t="shared" si="41"/>
        <v>44602.833333330957</v>
      </c>
      <c r="Y997">
        <f t="shared" si="42"/>
        <v>2618.4736842105267</v>
      </c>
    </row>
    <row r="998" spans="24:25" x14ac:dyDescent="0.4">
      <c r="X998" s="79">
        <f t="shared" si="41"/>
        <v>44602.874999997621</v>
      </c>
      <c r="Y998">
        <f t="shared" si="42"/>
        <v>2618.4736842105267</v>
      </c>
    </row>
    <row r="999" spans="24:25" x14ac:dyDescent="0.4">
      <c r="X999" s="79">
        <f t="shared" si="41"/>
        <v>44602.916666664285</v>
      </c>
      <c r="Y999">
        <f t="shared" si="42"/>
        <v>2618.4736842105267</v>
      </c>
    </row>
    <row r="1000" spans="24:25" x14ac:dyDescent="0.4">
      <c r="X1000" s="79">
        <f t="shared" si="41"/>
        <v>44602.958333330949</v>
      </c>
      <c r="Y1000">
        <f t="shared" si="42"/>
        <v>2618.4736842105267</v>
      </c>
    </row>
    <row r="1001" spans="24:25" x14ac:dyDescent="0.4">
      <c r="X1001" s="79">
        <f t="shared" si="41"/>
        <v>44602.999999997613</v>
      </c>
      <c r="Y1001">
        <f t="shared" si="42"/>
        <v>2618.4736842105267</v>
      </c>
    </row>
    <row r="1002" spans="24:25" x14ac:dyDescent="0.4">
      <c r="X1002" s="79">
        <f t="shared" si="41"/>
        <v>44603.041666664278</v>
      </c>
      <c r="Y1002">
        <f t="shared" si="42"/>
        <v>2618.4736842105267</v>
      </c>
    </row>
    <row r="1003" spans="24:25" x14ac:dyDescent="0.4">
      <c r="X1003" s="79">
        <f t="shared" si="41"/>
        <v>44603.083333330942</v>
      </c>
      <c r="Y1003">
        <f t="shared" si="42"/>
        <v>2618.4736842105267</v>
      </c>
    </row>
    <row r="1004" spans="24:25" x14ac:dyDescent="0.4">
      <c r="X1004" s="79">
        <f t="shared" si="41"/>
        <v>44603.124999997606</v>
      </c>
      <c r="Y1004">
        <f t="shared" si="42"/>
        <v>2618.4736842105267</v>
      </c>
    </row>
    <row r="1005" spans="24:25" x14ac:dyDescent="0.4">
      <c r="X1005" s="79">
        <f t="shared" si="41"/>
        <v>44603.16666666427</v>
      </c>
      <c r="Y1005">
        <f t="shared" si="42"/>
        <v>2618.4736842105267</v>
      </c>
    </row>
    <row r="1006" spans="24:25" x14ac:dyDescent="0.4">
      <c r="X1006" s="79">
        <f t="shared" si="41"/>
        <v>44603.208333330935</v>
      </c>
      <c r="Y1006">
        <f t="shared" si="42"/>
        <v>2618.4736842105267</v>
      </c>
    </row>
    <row r="1007" spans="24:25" x14ac:dyDescent="0.4">
      <c r="X1007" s="79">
        <f t="shared" si="41"/>
        <v>44603.249999997599</v>
      </c>
      <c r="Y1007">
        <f t="shared" si="42"/>
        <v>2618.4736842105267</v>
      </c>
    </row>
    <row r="1008" spans="24:25" x14ac:dyDescent="0.4">
      <c r="X1008" s="79">
        <f t="shared" si="41"/>
        <v>44603.291666664263</v>
      </c>
      <c r="Y1008">
        <f t="shared" si="42"/>
        <v>2618.4736842105267</v>
      </c>
    </row>
    <row r="1009" spans="24:25" x14ac:dyDescent="0.4">
      <c r="X1009" s="79">
        <f t="shared" si="41"/>
        <v>44603.333333330927</v>
      </c>
      <c r="Y1009">
        <f t="shared" si="42"/>
        <v>2618.4736842105267</v>
      </c>
    </row>
    <row r="1010" spans="24:25" x14ac:dyDescent="0.4">
      <c r="X1010" s="79">
        <f t="shared" si="41"/>
        <v>44603.374999997592</v>
      </c>
      <c r="Y1010">
        <f t="shared" si="42"/>
        <v>2618.4736842105267</v>
      </c>
    </row>
    <row r="1011" spans="24:25" x14ac:dyDescent="0.4">
      <c r="X1011" s="79">
        <f t="shared" si="41"/>
        <v>44603.416666664256</v>
      </c>
      <c r="Y1011">
        <f t="shared" si="42"/>
        <v>2618.4736842105267</v>
      </c>
    </row>
    <row r="1012" spans="24:25" x14ac:dyDescent="0.4">
      <c r="X1012" s="79">
        <f t="shared" si="41"/>
        <v>44603.45833333092</v>
      </c>
      <c r="Y1012">
        <f t="shared" si="42"/>
        <v>2618.4736842105267</v>
      </c>
    </row>
    <row r="1013" spans="24:25" x14ac:dyDescent="0.4">
      <c r="X1013" s="79">
        <f t="shared" si="41"/>
        <v>44603.499999997584</v>
      </c>
      <c r="Y1013">
        <f t="shared" si="42"/>
        <v>2618.4736842105267</v>
      </c>
    </row>
    <row r="1014" spans="24:25" x14ac:dyDescent="0.4">
      <c r="X1014" s="79">
        <f t="shared" si="41"/>
        <v>44603.541666664249</v>
      </c>
      <c r="Y1014">
        <f t="shared" si="42"/>
        <v>2618.4736842105267</v>
      </c>
    </row>
    <row r="1015" spans="24:25" x14ac:dyDescent="0.4">
      <c r="X1015" s="79">
        <f t="shared" si="41"/>
        <v>44603.583333330913</v>
      </c>
      <c r="Y1015">
        <f t="shared" si="42"/>
        <v>2618.4736842105267</v>
      </c>
    </row>
    <row r="1016" spans="24:25" x14ac:dyDescent="0.4">
      <c r="X1016" s="79">
        <f t="shared" si="41"/>
        <v>44603.624999997577</v>
      </c>
      <c r="Y1016">
        <f t="shared" si="42"/>
        <v>2618.4736842105267</v>
      </c>
    </row>
    <row r="1017" spans="24:25" x14ac:dyDescent="0.4">
      <c r="X1017" s="79">
        <f t="shared" si="41"/>
        <v>44603.666666664241</v>
      </c>
      <c r="Y1017">
        <f t="shared" si="42"/>
        <v>2618.4736842105267</v>
      </c>
    </row>
    <row r="1018" spans="24:25" x14ac:dyDescent="0.4">
      <c r="X1018" s="79">
        <f t="shared" si="41"/>
        <v>44603.708333330906</v>
      </c>
      <c r="Y1018">
        <f t="shared" si="42"/>
        <v>2618.4736842105267</v>
      </c>
    </row>
    <row r="1019" spans="24:25" x14ac:dyDescent="0.4">
      <c r="X1019" s="79">
        <f t="shared" si="41"/>
        <v>44603.74999999757</v>
      </c>
      <c r="Y1019">
        <f t="shared" si="42"/>
        <v>2618.4736842105267</v>
      </c>
    </row>
    <row r="1020" spans="24:25" x14ac:dyDescent="0.4">
      <c r="X1020" s="79">
        <f t="shared" si="41"/>
        <v>44603.791666664234</v>
      </c>
      <c r="Y1020">
        <f t="shared" si="42"/>
        <v>2618.4736842105267</v>
      </c>
    </row>
    <row r="1021" spans="24:25" x14ac:dyDescent="0.4">
      <c r="X1021" s="79">
        <f t="shared" si="41"/>
        <v>44603.833333330898</v>
      </c>
      <c r="Y1021">
        <f t="shared" si="42"/>
        <v>2618.4736842105267</v>
      </c>
    </row>
    <row r="1022" spans="24:25" x14ac:dyDescent="0.4">
      <c r="X1022" s="79">
        <f t="shared" si="41"/>
        <v>44603.874999997563</v>
      </c>
      <c r="Y1022">
        <f t="shared" si="42"/>
        <v>2618.4736842105267</v>
      </c>
    </row>
    <row r="1023" spans="24:25" x14ac:dyDescent="0.4">
      <c r="X1023" s="79">
        <f t="shared" si="41"/>
        <v>44603.916666664227</v>
      </c>
      <c r="Y1023">
        <f t="shared" si="42"/>
        <v>2618.4736842105267</v>
      </c>
    </row>
    <row r="1024" spans="24:25" x14ac:dyDescent="0.4">
      <c r="X1024" s="79">
        <f t="shared" si="41"/>
        <v>44603.958333330891</v>
      </c>
      <c r="Y1024">
        <f t="shared" si="42"/>
        <v>2618.4736842105267</v>
      </c>
    </row>
    <row r="1025" spans="24:25" x14ac:dyDescent="0.4">
      <c r="X1025" s="79">
        <f t="shared" si="41"/>
        <v>44603.999999997555</v>
      </c>
      <c r="Y1025">
        <f t="shared" si="42"/>
        <v>2618.4736842105267</v>
      </c>
    </row>
    <row r="1026" spans="24:25" x14ac:dyDescent="0.4">
      <c r="X1026" s="79">
        <f t="shared" si="41"/>
        <v>44604.04166666422</v>
      </c>
      <c r="Y1026">
        <f t="shared" si="42"/>
        <v>2618.4736842105267</v>
      </c>
    </row>
    <row r="1027" spans="24:25" x14ac:dyDescent="0.4">
      <c r="X1027" s="79">
        <f t="shared" si="41"/>
        <v>44604.083333330884</v>
      </c>
      <c r="Y1027">
        <f t="shared" si="42"/>
        <v>2618.4736842105267</v>
      </c>
    </row>
    <row r="1028" spans="24:25" x14ac:dyDescent="0.4">
      <c r="X1028" s="79">
        <f t="shared" si="41"/>
        <v>44604.124999997548</v>
      </c>
      <c r="Y1028">
        <f t="shared" si="42"/>
        <v>2618.4736842105267</v>
      </c>
    </row>
    <row r="1029" spans="24:25" x14ac:dyDescent="0.4">
      <c r="X1029" s="79">
        <f t="shared" si="41"/>
        <v>44604.166666664212</v>
      </c>
      <c r="Y1029">
        <f t="shared" si="42"/>
        <v>2618.4736842105267</v>
      </c>
    </row>
    <row r="1030" spans="24:25" x14ac:dyDescent="0.4">
      <c r="X1030" s="79">
        <f t="shared" ref="X1030:X1093" si="43">X1029+1/24</f>
        <v>44604.208333330876</v>
      </c>
      <c r="Y1030">
        <f t="shared" si="42"/>
        <v>2618.4736842105267</v>
      </c>
    </row>
    <row r="1031" spans="24:25" x14ac:dyDescent="0.4">
      <c r="X1031" s="79">
        <f t="shared" si="43"/>
        <v>44604.249999997541</v>
      </c>
      <c r="Y1031">
        <f t="shared" si="42"/>
        <v>2618.4736842105267</v>
      </c>
    </row>
    <row r="1032" spans="24:25" x14ac:dyDescent="0.4">
      <c r="X1032" s="79">
        <f t="shared" si="43"/>
        <v>44604.291666664205</v>
      </c>
      <c r="Y1032">
        <f t="shared" si="42"/>
        <v>2618.4736842105267</v>
      </c>
    </row>
    <row r="1033" spans="24:25" x14ac:dyDescent="0.4">
      <c r="X1033" s="79">
        <f t="shared" si="43"/>
        <v>44604.333333330869</v>
      </c>
      <c r="Y1033">
        <f t="shared" si="42"/>
        <v>2618.4736842105267</v>
      </c>
    </row>
    <row r="1034" spans="24:25" x14ac:dyDescent="0.4">
      <c r="X1034" s="79">
        <f t="shared" si="43"/>
        <v>44604.374999997533</v>
      </c>
      <c r="Y1034">
        <f t="shared" si="42"/>
        <v>2618.4736842105267</v>
      </c>
    </row>
    <row r="1035" spans="24:25" x14ac:dyDescent="0.4">
      <c r="X1035" s="79">
        <f t="shared" si="43"/>
        <v>44604.416666664198</v>
      </c>
      <c r="Y1035">
        <f t="shared" si="42"/>
        <v>2618.4736842105267</v>
      </c>
    </row>
    <row r="1036" spans="24:25" x14ac:dyDescent="0.4">
      <c r="X1036" s="79">
        <f t="shared" si="43"/>
        <v>44604.458333330862</v>
      </c>
      <c r="Y1036">
        <f t="shared" si="42"/>
        <v>2618.4736842105267</v>
      </c>
    </row>
    <row r="1037" spans="24:25" x14ac:dyDescent="0.4">
      <c r="X1037" s="79">
        <f t="shared" si="43"/>
        <v>44604.499999997526</v>
      </c>
      <c r="Y1037">
        <f t="shared" si="42"/>
        <v>2618.4736842105267</v>
      </c>
    </row>
    <row r="1038" spans="24:25" x14ac:dyDescent="0.4">
      <c r="X1038" s="79">
        <f t="shared" si="43"/>
        <v>44604.54166666419</v>
      </c>
      <c r="Y1038">
        <f t="shared" si="42"/>
        <v>2618.4736842105267</v>
      </c>
    </row>
    <row r="1039" spans="24:25" x14ac:dyDescent="0.4">
      <c r="X1039" s="79">
        <f t="shared" si="43"/>
        <v>44604.583333330855</v>
      </c>
      <c r="Y1039">
        <f t="shared" si="42"/>
        <v>2618.4736842105267</v>
      </c>
    </row>
    <row r="1040" spans="24:25" x14ac:dyDescent="0.4">
      <c r="X1040" s="79">
        <f t="shared" si="43"/>
        <v>44604.624999997519</v>
      </c>
      <c r="Y1040">
        <f t="shared" si="42"/>
        <v>2618.4736842105267</v>
      </c>
    </row>
    <row r="1041" spans="24:25" x14ac:dyDescent="0.4">
      <c r="X1041" s="79">
        <f t="shared" si="43"/>
        <v>44604.666666664183</v>
      </c>
      <c r="Y1041">
        <f t="shared" si="42"/>
        <v>2618.4736842105267</v>
      </c>
    </row>
    <row r="1042" spans="24:25" x14ac:dyDescent="0.4">
      <c r="X1042" s="79">
        <f t="shared" si="43"/>
        <v>44604.708333330847</v>
      </c>
      <c r="Y1042">
        <f t="shared" ref="Y1042:Y1105" si="44">VLOOKUP(MONTH(X1042),$T$28:$V$39,3)</f>
        <v>2618.4736842105267</v>
      </c>
    </row>
    <row r="1043" spans="24:25" x14ac:dyDescent="0.4">
      <c r="X1043" s="79">
        <f t="shared" si="43"/>
        <v>44604.749999997512</v>
      </c>
      <c r="Y1043">
        <f t="shared" si="44"/>
        <v>2618.4736842105267</v>
      </c>
    </row>
    <row r="1044" spans="24:25" x14ac:dyDescent="0.4">
      <c r="X1044" s="79">
        <f t="shared" si="43"/>
        <v>44604.791666664176</v>
      </c>
      <c r="Y1044">
        <f t="shared" si="44"/>
        <v>2618.4736842105267</v>
      </c>
    </row>
    <row r="1045" spans="24:25" x14ac:dyDescent="0.4">
      <c r="X1045" s="79">
        <f t="shared" si="43"/>
        <v>44604.83333333084</v>
      </c>
      <c r="Y1045">
        <f t="shared" si="44"/>
        <v>2618.4736842105267</v>
      </c>
    </row>
    <row r="1046" spans="24:25" x14ac:dyDescent="0.4">
      <c r="X1046" s="79">
        <f t="shared" si="43"/>
        <v>44604.874999997504</v>
      </c>
      <c r="Y1046">
        <f t="shared" si="44"/>
        <v>2618.4736842105267</v>
      </c>
    </row>
    <row r="1047" spans="24:25" x14ac:dyDescent="0.4">
      <c r="X1047" s="79">
        <f t="shared" si="43"/>
        <v>44604.916666664169</v>
      </c>
      <c r="Y1047">
        <f t="shared" si="44"/>
        <v>2618.4736842105267</v>
      </c>
    </row>
    <row r="1048" spans="24:25" x14ac:dyDescent="0.4">
      <c r="X1048" s="79">
        <f t="shared" si="43"/>
        <v>44604.958333330833</v>
      </c>
      <c r="Y1048">
        <f t="shared" si="44"/>
        <v>2618.4736842105267</v>
      </c>
    </row>
    <row r="1049" spans="24:25" x14ac:dyDescent="0.4">
      <c r="X1049" s="79">
        <f t="shared" si="43"/>
        <v>44604.999999997497</v>
      </c>
      <c r="Y1049">
        <f t="shared" si="44"/>
        <v>2618.4736842105267</v>
      </c>
    </row>
    <row r="1050" spans="24:25" x14ac:dyDescent="0.4">
      <c r="X1050" s="79">
        <f t="shared" si="43"/>
        <v>44605.041666664161</v>
      </c>
      <c r="Y1050">
        <f t="shared" si="44"/>
        <v>2618.4736842105267</v>
      </c>
    </row>
    <row r="1051" spans="24:25" x14ac:dyDescent="0.4">
      <c r="X1051" s="79">
        <f t="shared" si="43"/>
        <v>44605.083333330826</v>
      </c>
      <c r="Y1051">
        <f t="shared" si="44"/>
        <v>2618.4736842105267</v>
      </c>
    </row>
    <row r="1052" spans="24:25" x14ac:dyDescent="0.4">
      <c r="X1052" s="79">
        <f t="shared" si="43"/>
        <v>44605.12499999749</v>
      </c>
      <c r="Y1052">
        <f t="shared" si="44"/>
        <v>2618.4736842105267</v>
      </c>
    </row>
    <row r="1053" spans="24:25" x14ac:dyDescent="0.4">
      <c r="X1053" s="79">
        <f t="shared" si="43"/>
        <v>44605.166666664154</v>
      </c>
      <c r="Y1053">
        <f t="shared" si="44"/>
        <v>2618.4736842105267</v>
      </c>
    </row>
    <row r="1054" spans="24:25" x14ac:dyDescent="0.4">
      <c r="X1054" s="79">
        <f t="shared" si="43"/>
        <v>44605.208333330818</v>
      </c>
      <c r="Y1054">
        <f t="shared" si="44"/>
        <v>2618.4736842105267</v>
      </c>
    </row>
    <row r="1055" spans="24:25" x14ac:dyDescent="0.4">
      <c r="X1055" s="79">
        <f t="shared" si="43"/>
        <v>44605.249999997483</v>
      </c>
      <c r="Y1055">
        <f t="shared" si="44"/>
        <v>2618.4736842105267</v>
      </c>
    </row>
    <row r="1056" spans="24:25" x14ac:dyDescent="0.4">
      <c r="X1056" s="79">
        <f t="shared" si="43"/>
        <v>44605.291666664147</v>
      </c>
      <c r="Y1056">
        <f t="shared" si="44"/>
        <v>2618.4736842105267</v>
      </c>
    </row>
    <row r="1057" spans="24:25" x14ac:dyDescent="0.4">
      <c r="X1057" s="79">
        <f t="shared" si="43"/>
        <v>44605.333333330811</v>
      </c>
      <c r="Y1057">
        <f t="shared" si="44"/>
        <v>2618.4736842105267</v>
      </c>
    </row>
    <row r="1058" spans="24:25" x14ac:dyDescent="0.4">
      <c r="X1058" s="79">
        <f t="shared" si="43"/>
        <v>44605.374999997475</v>
      </c>
      <c r="Y1058">
        <f t="shared" si="44"/>
        <v>2618.4736842105267</v>
      </c>
    </row>
    <row r="1059" spans="24:25" x14ac:dyDescent="0.4">
      <c r="X1059" s="79">
        <f t="shared" si="43"/>
        <v>44605.416666664139</v>
      </c>
      <c r="Y1059">
        <f t="shared" si="44"/>
        <v>2618.4736842105267</v>
      </c>
    </row>
    <row r="1060" spans="24:25" x14ac:dyDescent="0.4">
      <c r="X1060" s="79">
        <f t="shared" si="43"/>
        <v>44605.458333330804</v>
      </c>
      <c r="Y1060">
        <f t="shared" si="44"/>
        <v>2618.4736842105267</v>
      </c>
    </row>
    <row r="1061" spans="24:25" x14ac:dyDescent="0.4">
      <c r="X1061" s="79">
        <f t="shared" si="43"/>
        <v>44605.499999997468</v>
      </c>
      <c r="Y1061">
        <f t="shared" si="44"/>
        <v>2618.4736842105267</v>
      </c>
    </row>
    <row r="1062" spans="24:25" x14ac:dyDescent="0.4">
      <c r="X1062" s="79">
        <f t="shared" si="43"/>
        <v>44605.541666664132</v>
      </c>
      <c r="Y1062">
        <f t="shared" si="44"/>
        <v>2618.4736842105267</v>
      </c>
    </row>
    <row r="1063" spans="24:25" x14ac:dyDescent="0.4">
      <c r="X1063" s="79">
        <f t="shared" si="43"/>
        <v>44605.583333330796</v>
      </c>
      <c r="Y1063">
        <f t="shared" si="44"/>
        <v>2618.4736842105267</v>
      </c>
    </row>
    <row r="1064" spans="24:25" x14ac:dyDescent="0.4">
      <c r="X1064" s="79">
        <f t="shared" si="43"/>
        <v>44605.624999997461</v>
      </c>
      <c r="Y1064">
        <f t="shared" si="44"/>
        <v>2618.4736842105267</v>
      </c>
    </row>
    <row r="1065" spans="24:25" x14ac:dyDescent="0.4">
      <c r="X1065" s="79">
        <f t="shared" si="43"/>
        <v>44605.666666664125</v>
      </c>
      <c r="Y1065">
        <f t="shared" si="44"/>
        <v>2618.4736842105267</v>
      </c>
    </row>
    <row r="1066" spans="24:25" x14ac:dyDescent="0.4">
      <c r="X1066" s="79">
        <f t="shared" si="43"/>
        <v>44605.708333330789</v>
      </c>
      <c r="Y1066">
        <f t="shared" si="44"/>
        <v>2618.4736842105267</v>
      </c>
    </row>
    <row r="1067" spans="24:25" x14ac:dyDescent="0.4">
      <c r="X1067" s="79">
        <f t="shared" si="43"/>
        <v>44605.749999997453</v>
      </c>
      <c r="Y1067">
        <f t="shared" si="44"/>
        <v>2618.4736842105267</v>
      </c>
    </row>
    <row r="1068" spans="24:25" x14ac:dyDescent="0.4">
      <c r="X1068" s="79">
        <f t="shared" si="43"/>
        <v>44605.791666664118</v>
      </c>
      <c r="Y1068">
        <f t="shared" si="44"/>
        <v>2618.4736842105267</v>
      </c>
    </row>
    <row r="1069" spans="24:25" x14ac:dyDescent="0.4">
      <c r="X1069" s="79">
        <f t="shared" si="43"/>
        <v>44605.833333330782</v>
      </c>
      <c r="Y1069">
        <f t="shared" si="44"/>
        <v>2618.4736842105267</v>
      </c>
    </row>
    <row r="1070" spans="24:25" x14ac:dyDescent="0.4">
      <c r="X1070" s="79">
        <f t="shared" si="43"/>
        <v>44605.874999997446</v>
      </c>
      <c r="Y1070">
        <f t="shared" si="44"/>
        <v>2618.4736842105267</v>
      </c>
    </row>
    <row r="1071" spans="24:25" x14ac:dyDescent="0.4">
      <c r="X1071" s="79">
        <f t="shared" si="43"/>
        <v>44605.91666666411</v>
      </c>
      <c r="Y1071">
        <f t="shared" si="44"/>
        <v>2618.4736842105267</v>
      </c>
    </row>
    <row r="1072" spans="24:25" x14ac:dyDescent="0.4">
      <c r="X1072" s="79">
        <f t="shared" si="43"/>
        <v>44605.958333330775</v>
      </c>
      <c r="Y1072">
        <f t="shared" si="44"/>
        <v>2618.4736842105267</v>
      </c>
    </row>
    <row r="1073" spans="24:25" x14ac:dyDescent="0.4">
      <c r="X1073" s="79">
        <f t="shared" si="43"/>
        <v>44605.999999997439</v>
      </c>
      <c r="Y1073">
        <f t="shared" si="44"/>
        <v>2618.4736842105267</v>
      </c>
    </row>
    <row r="1074" spans="24:25" x14ac:dyDescent="0.4">
      <c r="X1074" s="79">
        <f t="shared" si="43"/>
        <v>44606.041666664103</v>
      </c>
      <c r="Y1074">
        <f t="shared" si="44"/>
        <v>2618.4736842105267</v>
      </c>
    </row>
    <row r="1075" spans="24:25" x14ac:dyDescent="0.4">
      <c r="X1075" s="79">
        <f t="shared" si="43"/>
        <v>44606.083333330767</v>
      </c>
      <c r="Y1075">
        <f t="shared" si="44"/>
        <v>2618.4736842105267</v>
      </c>
    </row>
    <row r="1076" spans="24:25" x14ac:dyDescent="0.4">
      <c r="X1076" s="79">
        <f t="shared" si="43"/>
        <v>44606.124999997432</v>
      </c>
      <c r="Y1076">
        <f t="shared" si="44"/>
        <v>2618.4736842105267</v>
      </c>
    </row>
    <row r="1077" spans="24:25" x14ac:dyDescent="0.4">
      <c r="X1077" s="79">
        <f t="shared" si="43"/>
        <v>44606.166666664096</v>
      </c>
      <c r="Y1077">
        <f t="shared" si="44"/>
        <v>2618.4736842105267</v>
      </c>
    </row>
    <row r="1078" spans="24:25" x14ac:dyDescent="0.4">
      <c r="X1078" s="79">
        <f t="shared" si="43"/>
        <v>44606.20833333076</v>
      </c>
      <c r="Y1078">
        <f t="shared" si="44"/>
        <v>2618.4736842105267</v>
      </c>
    </row>
    <row r="1079" spans="24:25" x14ac:dyDescent="0.4">
      <c r="X1079" s="79">
        <f t="shared" si="43"/>
        <v>44606.249999997424</v>
      </c>
      <c r="Y1079">
        <f t="shared" si="44"/>
        <v>2618.4736842105267</v>
      </c>
    </row>
    <row r="1080" spans="24:25" x14ac:dyDescent="0.4">
      <c r="X1080" s="79">
        <f t="shared" si="43"/>
        <v>44606.291666664089</v>
      </c>
      <c r="Y1080">
        <f t="shared" si="44"/>
        <v>2618.4736842105267</v>
      </c>
    </row>
    <row r="1081" spans="24:25" x14ac:dyDescent="0.4">
      <c r="X1081" s="79">
        <f t="shared" si="43"/>
        <v>44606.333333330753</v>
      </c>
      <c r="Y1081">
        <f t="shared" si="44"/>
        <v>2618.4736842105267</v>
      </c>
    </row>
    <row r="1082" spans="24:25" x14ac:dyDescent="0.4">
      <c r="X1082" s="79">
        <f t="shared" si="43"/>
        <v>44606.374999997417</v>
      </c>
      <c r="Y1082">
        <f t="shared" si="44"/>
        <v>2618.4736842105267</v>
      </c>
    </row>
    <row r="1083" spans="24:25" x14ac:dyDescent="0.4">
      <c r="X1083" s="79">
        <f t="shared" si="43"/>
        <v>44606.416666664081</v>
      </c>
      <c r="Y1083">
        <f t="shared" si="44"/>
        <v>2618.4736842105267</v>
      </c>
    </row>
    <row r="1084" spans="24:25" x14ac:dyDescent="0.4">
      <c r="X1084" s="79">
        <f t="shared" si="43"/>
        <v>44606.458333330746</v>
      </c>
      <c r="Y1084">
        <f t="shared" si="44"/>
        <v>2618.4736842105267</v>
      </c>
    </row>
    <row r="1085" spans="24:25" x14ac:dyDescent="0.4">
      <c r="X1085" s="79">
        <f t="shared" si="43"/>
        <v>44606.49999999741</v>
      </c>
      <c r="Y1085">
        <f t="shared" si="44"/>
        <v>2618.4736842105267</v>
      </c>
    </row>
    <row r="1086" spans="24:25" x14ac:dyDescent="0.4">
      <c r="X1086" s="79">
        <f t="shared" si="43"/>
        <v>44606.541666664074</v>
      </c>
      <c r="Y1086">
        <f t="shared" si="44"/>
        <v>2618.4736842105267</v>
      </c>
    </row>
    <row r="1087" spans="24:25" x14ac:dyDescent="0.4">
      <c r="X1087" s="79">
        <f t="shared" si="43"/>
        <v>44606.583333330738</v>
      </c>
      <c r="Y1087">
        <f t="shared" si="44"/>
        <v>2618.4736842105267</v>
      </c>
    </row>
    <row r="1088" spans="24:25" x14ac:dyDescent="0.4">
      <c r="X1088" s="79">
        <f t="shared" si="43"/>
        <v>44606.624999997402</v>
      </c>
      <c r="Y1088">
        <f t="shared" si="44"/>
        <v>2618.4736842105267</v>
      </c>
    </row>
    <row r="1089" spans="24:25" x14ac:dyDescent="0.4">
      <c r="X1089" s="79">
        <f t="shared" si="43"/>
        <v>44606.666666664067</v>
      </c>
      <c r="Y1089">
        <f t="shared" si="44"/>
        <v>2618.4736842105267</v>
      </c>
    </row>
    <row r="1090" spans="24:25" x14ac:dyDescent="0.4">
      <c r="X1090" s="79">
        <f t="shared" si="43"/>
        <v>44606.708333330731</v>
      </c>
      <c r="Y1090">
        <f t="shared" si="44"/>
        <v>2618.4736842105267</v>
      </c>
    </row>
    <row r="1091" spans="24:25" x14ac:dyDescent="0.4">
      <c r="X1091" s="79">
        <f t="shared" si="43"/>
        <v>44606.749999997395</v>
      </c>
      <c r="Y1091">
        <f t="shared" si="44"/>
        <v>2618.4736842105267</v>
      </c>
    </row>
    <row r="1092" spans="24:25" x14ac:dyDescent="0.4">
      <c r="X1092" s="79">
        <f t="shared" si="43"/>
        <v>44606.791666664059</v>
      </c>
      <c r="Y1092">
        <f t="shared" si="44"/>
        <v>2618.4736842105267</v>
      </c>
    </row>
    <row r="1093" spans="24:25" x14ac:dyDescent="0.4">
      <c r="X1093" s="79">
        <f t="shared" si="43"/>
        <v>44606.833333330724</v>
      </c>
      <c r="Y1093">
        <f t="shared" si="44"/>
        <v>2618.4736842105267</v>
      </c>
    </row>
    <row r="1094" spans="24:25" x14ac:dyDescent="0.4">
      <c r="X1094" s="79">
        <f t="shared" ref="X1094:X1157" si="45">X1093+1/24</f>
        <v>44606.874999997388</v>
      </c>
      <c r="Y1094">
        <f t="shared" si="44"/>
        <v>2618.4736842105267</v>
      </c>
    </row>
    <row r="1095" spans="24:25" x14ac:dyDescent="0.4">
      <c r="X1095" s="79">
        <f t="shared" si="45"/>
        <v>44606.916666664052</v>
      </c>
      <c r="Y1095">
        <f t="shared" si="44"/>
        <v>2618.4736842105267</v>
      </c>
    </row>
    <row r="1096" spans="24:25" x14ac:dyDescent="0.4">
      <c r="X1096" s="79">
        <f t="shared" si="45"/>
        <v>44606.958333330716</v>
      </c>
      <c r="Y1096">
        <f t="shared" si="44"/>
        <v>2618.4736842105267</v>
      </c>
    </row>
    <row r="1097" spans="24:25" x14ac:dyDescent="0.4">
      <c r="X1097" s="79">
        <f t="shared" si="45"/>
        <v>44606.999999997381</v>
      </c>
      <c r="Y1097">
        <f t="shared" si="44"/>
        <v>2618.4736842105267</v>
      </c>
    </row>
    <row r="1098" spans="24:25" x14ac:dyDescent="0.4">
      <c r="X1098" s="79">
        <f t="shared" si="45"/>
        <v>44607.041666664045</v>
      </c>
      <c r="Y1098">
        <f t="shared" si="44"/>
        <v>2618.4736842105267</v>
      </c>
    </row>
    <row r="1099" spans="24:25" x14ac:dyDescent="0.4">
      <c r="X1099" s="79">
        <f t="shared" si="45"/>
        <v>44607.083333330709</v>
      </c>
      <c r="Y1099">
        <f t="shared" si="44"/>
        <v>2618.4736842105267</v>
      </c>
    </row>
    <row r="1100" spans="24:25" x14ac:dyDescent="0.4">
      <c r="X1100" s="79">
        <f t="shared" si="45"/>
        <v>44607.124999997373</v>
      </c>
      <c r="Y1100">
        <f t="shared" si="44"/>
        <v>2618.4736842105267</v>
      </c>
    </row>
    <row r="1101" spans="24:25" x14ac:dyDescent="0.4">
      <c r="X1101" s="79">
        <f t="shared" si="45"/>
        <v>44607.166666664038</v>
      </c>
      <c r="Y1101">
        <f t="shared" si="44"/>
        <v>2618.4736842105267</v>
      </c>
    </row>
    <row r="1102" spans="24:25" x14ac:dyDescent="0.4">
      <c r="X1102" s="79">
        <f t="shared" si="45"/>
        <v>44607.208333330702</v>
      </c>
      <c r="Y1102">
        <f t="shared" si="44"/>
        <v>2618.4736842105267</v>
      </c>
    </row>
    <row r="1103" spans="24:25" x14ac:dyDescent="0.4">
      <c r="X1103" s="79">
        <f t="shared" si="45"/>
        <v>44607.249999997366</v>
      </c>
      <c r="Y1103">
        <f t="shared" si="44"/>
        <v>2618.4736842105267</v>
      </c>
    </row>
    <row r="1104" spans="24:25" x14ac:dyDescent="0.4">
      <c r="X1104" s="79">
        <f t="shared" si="45"/>
        <v>44607.29166666403</v>
      </c>
      <c r="Y1104">
        <f t="shared" si="44"/>
        <v>2618.4736842105267</v>
      </c>
    </row>
    <row r="1105" spans="24:25" x14ac:dyDescent="0.4">
      <c r="X1105" s="79">
        <f t="shared" si="45"/>
        <v>44607.333333330695</v>
      </c>
      <c r="Y1105">
        <f t="shared" si="44"/>
        <v>2618.4736842105267</v>
      </c>
    </row>
    <row r="1106" spans="24:25" x14ac:dyDescent="0.4">
      <c r="X1106" s="79">
        <f t="shared" si="45"/>
        <v>44607.374999997359</v>
      </c>
      <c r="Y1106">
        <f t="shared" ref="Y1106:Y1169" si="46">VLOOKUP(MONTH(X1106),$T$28:$V$39,3)</f>
        <v>2618.4736842105267</v>
      </c>
    </row>
    <row r="1107" spans="24:25" x14ac:dyDescent="0.4">
      <c r="X1107" s="79">
        <f t="shared" si="45"/>
        <v>44607.416666664023</v>
      </c>
      <c r="Y1107">
        <f t="shared" si="46"/>
        <v>2618.4736842105267</v>
      </c>
    </row>
    <row r="1108" spans="24:25" x14ac:dyDescent="0.4">
      <c r="X1108" s="79">
        <f t="shared" si="45"/>
        <v>44607.458333330687</v>
      </c>
      <c r="Y1108">
        <f t="shared" si="46"/>
        <v>2618.4736842105267</v>
      </c>
    </row>
    <row r="1109" spans="24:25" x14ac:dyDescent="0.4">
      <c r="X1109" s="79">
        <f t="shared" si="45"/>
        <v>44607.499999997352</v>
      </c>
      <c r="Y1109">
        <f t="shared" si="46"/>
        <v>2618.4736842105267</v>
      </c>
    </row>
    <row r="1110" spans="24:25" x14ac:dyDescent="0.4">
      <c r="X1110" s="79">
        <f t="shared" si="45"/>
        <v>44607.541666664016</v>
      </c>
      <c r="Y1110">
        <f t="shared" si="46"/>
        <v>2618.4736842105267</v>
      </c>
    </row>
    <row r="1111" spans="24:25" x14ac:dyDescent="0.4">
      <c r="X1111" s="79">
        <f t="shared" si="45"/>
        <v>44607.58333333068</v>
      </c>
      <c r="Y1111">
        <f t="shared" si="46"/>
        <v>2618.4736842105267</v>
      </c>
    </row>
    <row r="1112" spans="24:25" x14ac:dyDescent="0.4">
      <c r="X1112" s="79">
        <f t="shared" si="45"/>
        <v>44607.624999997344</v>
      </c>
      <c r="Y1112">
        <f t="shared" si="46"/>
        <v>2618.4736842105267</v>
      </c>
    </row>
    <row r="1113" spans="24:25" x14ac:dyDescent="0.4">
      <c r="X1113" s="79">
        <f t="shared" si="45"/>
        <v>44607.666666664009</v>
      </c>
      <c r="Y1113">
        <f t="shared" si="46"/>
        <v>2618.4736842105267</v>
      </c>
    </row>
    <row r="1114" spans="24:25" x14ac:dyDescent="0.4">
      <c r="X1114" s="79">
        <f t="shared" si="45"/>
        <v>44607.708333330673</v>
      </c>
      <c r="Y1114">
        <f t="shared" si="46"/>
        <v>2618.4736842105267</v>
      </c>
    </row>
    <row r="1115" spans="24:25" x14ac:dyDescent="0.4">
      <c r="X1115" s="79">
        <f t="shared" si="45"/>
        <v>44607.749999997337</v>
      </c>
      <c r="Y1115">
        <f t="shared" si="46"/>
        <v>2618.4736842105267</v>
      </c>
    </row>
    <row r="1116" spans="24:25" x14ac:dyDescent="0.4">
      <c r="X1116" s="79">
        <f t="shared" si="45"/>
        <v>44607.791666664001</v>
      </c>
      <c r="Y1116">
        <f t="shared" si="46"/>
        <v>2618.4736842105267</v>
      </c>
    </row>
    <row r="1117" spans="24:25" x14ac:dyDescent="0.4">
      <c r="X1117" s="79">
        <f t="shared" si="45"/>
        <v>44607.833333330665</v>
      </c>
      <c r="Y1117">
        <f t="shared" si="46"/>
        <v>2618.4736842105267</v>
      </c>
    </row>
    <row r="1118" spans="24:25" x14ac:dyDescent="0.4">
      <c r="X1118" s="79">
        <f t="shared" si="45"/>
        <v>44607.87499999733</v>
      </c>
      <c r="Y1118">
        <f t="shared" si="46"/>
        <v>2618.4736842105267</v>
      </c>
    </row>
    <row r="1119" spans="24:25" x14ac:dyDescent="0.4">
      <c r="X1119" s="79">
        <f t="shared" si="45"/>
        <v>44607.916666663994</v>
      </c>
      <c r="Y1119">
        <f t="shared" si="46"/>
        <v>2618.4736842105267</v>
      </c>
    </row>
    <row r="1120" spans="24:25" x14ac:dyDescent="0.4">
      <c r="X1120" s="79">
        <f t="shared" si="45"/>
        <v>44607.958333330658</v>
      </c>
      <c r="Y1120">
        <f t="shared" si="46"/>
        <v>2618.4736842105267</v>
      </c>
    </row>
    <row r="1121" spans="24:25" x14ac:dyDescent="0.4">
      <c r="X1121" s="79">
        <f t="shared" si="45"/>
        <v>44607.999999997322</v>
      </c>
      <c r="Y1121">
        <f t="shared" si="46"/>
        <v>2618.4736842105267</v>
      </c>
    </row>
    <row r="1122" spans="24:25" x14ac:dyDescent="0.4">
      <c r="X1122" s="79">
        <f t="shared" si="45"/>
        <v>44608.041666663987</v>
      </c>
      <c r="Y1122">
        <f t="shared" si="46"/>
        <v>2618.4736842105267</v>
      </c>
    </row>
    <row r="1123" spans="24:25" x14ac:dyDescent="0.4">
      <c r="X1123" s="79">
        <f t="shared" si="45"/>
        <v>44608.083333330651</v>
      </c>
      <c r="Y1123">
        <f t="shared" si="46"/>
        <v>2618.4736842105267</v>
      </c>
    </row>
    <row r="1124" spans="24:25" x14ac:dyDescent="0.4">
      <c r="X1124" s="79">
        <f t="shared" si="45"/>
        <v>44608.124999997315</v>
      </c>
      <c r="Y1124">
        <f t="shared" si="46"/>
        <v>2618.4736842105267</v>
      </c>
    </row>
    <row r="1125" spans="24:25" x14ac:dyDescent="0.4">
      <c r="X1125" s="79">
        <f t="shared" si="45"/>
        <v>44608.166666663979</v>
      </c>
      <c r="Y1125">
        <f t="shared" si="46"/>
        <v>2618.4736842105267</v>
      </c>
    </row>
    <row r="1126" spans="24:25" x14ac:dyDescent="0.4">
      <c r="X1126" s="79">
        <f t="shared" si="45"/>
        <v>44608.208333330644</v>
      </c>
      <c r="Y1126">
        <f t="shared" si="46"/>
        <v>2618.4736842105267</v>
      </c>
    </row>
    <row r="1127" spans="24:25" x14ac:dyDescent="0.4">
      <c r="X1127" s="79">
        <f t="shared" si="45"/>
        <v>44608.249999997308</v>
      </c>
      <c r="Y1127">
        <f t="shared" si="46"/>
        <v>2618.4736842105267</v>
      </c>
    </row>
    <row r="1128" spans="24:25" x14ac:dyDescent="0.4">
      <c r="X1128" s="79">
        <f t="shared" si="45"/>
        <v>44608.291666663972</v>
      </c>
      <c r="Y1128">
        <f t="shared" si="46"/>
        <v>2618.4736842105267</v>
      </c>
    </row>
    <row r="1129" spans="24:25" x14ac:dyDescent="0.4">
      <c r="X1129" s="79">
        <f t="shared" si="45"/>
        <v>44608.333333330636</v>
      </c>
      <c r="Y1129">
        <f t="shared" si="46"/>
        <v>2618.4736842105267</v>
      </c>
    </row>
    <row r="1130" spans="24:25" x14ac:dyDescent="0.4">
      <c r="X1130" s="79">
        <f t="shared" si="45"/>
        <v>44608.374999997301</v>
      </c>
      <c r="Y1130">
        <f t="shared" si="46"/>
        <v>2618.4736842105267</v>
      </c>
    </row>
    <row r="1131" spans="24:25" x14ac:dyDescent="0.4">
      <c r="X1131" s="79">
        <f t="shared" si="45"/>
        <v>44608.416666663965</v>
      </c>
      <c r="Y1131">
        <f t="shared" si="46"/>
        <v>2618.4736842105267</v>
      </c>
    </row>
    <row r="1132" spans="24:25" x14ac:dyDescent="0.4">
      <c r="X1132" s="79">
        <f t="shared" si="45"/>
        <v>44608.458333330629</v>
      </c>
      <c r="Y1132">
        <f t="shared" si="46"/>
        <v>2618.4736842105267</v>
      </c>
    </row>
    <row r="1133" spans="24:25" x14ac:dyDescent="0.4">
      <c r="X1133" s="79">
        <f t="shared" si="45"/>
        <v>44608.499999997293</v>
      </c>
      <c r="Y1133">
        <f t="shared" si="46"/>
        <v>2618.4736842105267</v>
      </c>
    </row>
    <row r="1134" spans="24:25" x14ac:dyDescent="0.4">
      <c r="X1134" s="79">
        <f t="shared" si="45"/>
        <v>44608.541666663958</v>
      </c>
      <c r="Y1134">
        <f t="shared" si="46"/>
        <v>2618.4736842105267</v>
      </c>
    </row>
    <row r="1135" spans="24:25" x14ac:dyDescent="0.4">
      <c r="X1135" s="79">
        <f t="shared" si="45"/>
        <v>44608.583333330622</v>
      </c>
      <c r="Y1135">
        <f t="shared" si="46"/>
        <v>2618.4736842105267</v>
      </c>
    </row>
    <row r="1136" spans="24:25" x14ac:dyDescent="0.4">
      <c r="X1136" s="79">
        <f t="shared" si="45"/>
        <v>44608.624999997286</v>
      </c>
      <c r="Y1136">
        <f t="shared" si="46"/>
        <v>2618.4736842105267</v>
      </c>
    </row>
    <row r="1137" spans="24:25" x14ac:dyDescent="0.4">
      <c r="X1137" s="79">
        <f t="shared" si="45"/>
        <v>44608.66666666395</v>
      </c>
      <c r="Y1137">
        <f t="shared" si="46"/>
        <v>2618.4736842105267</v>
      </c>
    </row>
    <row r="1138" spans="24:25" x14ac:dyDescent="0.4">
      <c r="X1138" s="79">
        <f t="shared" si="45"/>
        <v>44608.708333330615</v>
      </c>
      <c r="Y1138">
        <f t="shared" si="46"/>
        <v>2618.4736842105267</v>
      </c>
    </row>
    <row r="1139" spans="24:25" x14ac:dyDescent="0.4">
      <c r="X1139" s="79">
        <f t="shared" si="45"/>
        <v>44608.749999997279</v>
      </c>
      <c r="Y1139">
        <f t="shared" si="46"/>
        <v>2618.4736842105267</v>
      </c>
    </row>
    <row r="1140" spans="24:25" x14ac:dyDescent="0.4">
      <c r="X1140" s="79">
        <f t="shared" si="45"/>
        <v>44608.791666663943</v>
      </c>
      <c r="Y1140">
        <f t="shared" si="46"/>
        <v>2618.4736842105267</v>
      </c>
    </row>
    <row r="1141" spans="24:25" x14ac:dyDescent="0.4">
      <c r="X1141" s="79">
        <f t="shared" si="45"/>
        <v>44608.833333330607</v>
      </c>
      <c r="Y1141">
        <f t="shared" si="46"/>
        <v>2618.4736842105267</v>
      </c>
    </row>
    <row r="1142" spans="24:25" x14ac:dyDescent="0.4">
      <c r="X1142" s="79">
        <f t="shared" si="45"/>
        <v>44608.874999997272</v>
      </c>
      <c r="Y1142">
        <f t="shared" si="46"/>
        <v>2618.4736842105267</v>
      </c>
    </row>
    <row r="1143" spans="24:25" x14ac:dyDescent="0.4">
      <c r="X1143" s="79">
        <f t="shared" si="45"/>
        <v>44608.916666663936</v>
      </c>
      <c r="Y1143">
        <f t="shared" si="46"/>
        <v>2618.4736842105267</v>
      </c>
    </row>
    <row r="1144" spans="24:25" x14ac:dyDescent="0.4">
      <c r="X1144" s="79">
        <f t="shared" si="45"/>
        <v>44608.9583333306</v>
      </c>
      <c r="Y1144">
        <f t="shared" si="46"/>
        <v>2618.4736842105267</v>
      </c>
    </row>
    <row r="1145" spans="24:25" x14ac:dyDescent="0.4">
      <c r="X1145" s="79">
        <f t="shared" si="45"/>
        <v>44608.999999997264</v>
      </c>
      <c r="Y1145">
        <f t="shared" si="46"/>
        <v>2618.4736842105267</v>
      </c>
    </row>
    <row r="1146" spans="24:25" x14ac:dyDescent="0.4">
      <c r="X1146" s="79">
        <f t="shared" si="45"/>
        <v>44609.041666663928</v>
      </c>
      <c r="Y1146">
        <f t="shared" si="46"/>
        <v>2618.4736842105267</v>
      </c>
    </row>
    <row r="1147" spans="24:25" x14ac:dyDescent="0.4">
      <c r="X1147" s="79">
        <f t="shared" si="45"/>
        <v>44609.083333330593</v>
      </c>
      <c r="Y1147">
        <f t="shared" si="46"/>
        <v>2618.4736842105267</v>
      </c>
    </row>
    <row r="1148" spans="24:25" x14ac:dyDescent="0.4">
      <c r="X1148" s="79">
        <f t="shared" si="45"/>
        <v>44609.124999997257</v>
      </c>
      <c r="Y1148">
        <f t="shared" si="46"/>
        <v>2618.4736842105267</v>
      </c>
    </row>
    <row r="1149" spans="24:25" x14ac:dyDescent="0.4">
      <c r="X1149" s="79">
        <f t="shared" si="45"/>
        <v>44609.166666663921</v>
      </c>
      <c r="Y1149">
        <f t="shared" si="46"/>
        <v>2618.4736842105267</v>
      </c>
    </row>
    <row r="1150" spans="24:25" x14ac:dyDescent="0.4">
      <c r="X1150" s="79">
        <f t="shared" si="45"/>
        <v>44609.208333330585</v>
      </c>
      <c r="Y1150">
        <f t="shared" si="46"/>
        <v>2618.4736842105267</v>
      </c>
    </row>
    <row r="1151" spans="24:25" x14ac:dyDescent="0.4">
      <c r="X1151" s="79">
        <f t="shared" si="45"/>
        <v>44609.24999999725</v>
      </c>
      <c r="Y1151">
        <f t="shared" si="46"/>
        <v>2618.4736842105267</v>
      </c>
    </row>
    <row r="1152" spans="24:25" x14ac:dyDescent="0.4">
      <c r="X1152" s="79">
        <f t="shared" si="45"/>
        <v>44609.291666663914</v>
      </c>
      <c r="Y1152">
        <f t="shared" si="46"/>
        <v>2618.4736842105267</v>
      </c>
    </row>
    <row r="1153" spans="24:25" x14ac:dyDescent="0.4">
      <c r="X1153" s="79">
        <f t="shared" si="45"/>
        <v>44609.333333330578</v>
      </c>
      <c r="Y1153">
        <f t="shared" si="46"/>
        <v>2618.4736842105267</v>
      </c>
    </row>
    <row r="1154" spans="24:25" x14ac:dyDescent="0.4">
      <c r="X1154" s="79">
        <f t="shared" si="45"/>
        <v>44609.374999997242</v>
      </c>
      <c r="Y1154">
        <f t="shared" si="46"/>
        <v>2618.4736842105267</v>
      </c>
    </row>
    <row r="1155" spans="24:25" x14ac:dyDescent="0.4">
      <c r="X1155" s="79">
        <f t="shared" si="45"/>
        <v>44609.416666663907</v>
      </c>
      <c r="Y1155">
        <f t="shared" si="46"/>
        <v>2618.4736842105267</v>
      </c>
    </row>
    <row r="1156" spans="24:25" x14ac:dyDescent="0.4">
      <c r="X1156" s="79">
        <f t="shared" si="45"/>
        <v>44609.458333330571</v>
      </c>
      <c r="Y1156">
        <f t="shared" si="46"/>
        <v>2618.4736842105267</v>
      </c>
    </row>
    <row r="1157" spans="24:25" x14ac:dyDescent="0.4">
      <c r="X1157" s="79">
        <f t="shared" si="45"/>
        <v>44609.499999997235</v>
      </c>
      <c r="Y1157">
        <f t="shared" si="46"/>
        <v>2618.4736842105267</v>
      </c>
    </row>
    <row r="1158" spans="24:25" x14ac:dyDescent="0.4">
      <c r="X1158" s="79">
        <f t="shared" ref="X1158:X1221" si="47">X1157+1/24</f>
        <v>44609.541666663899</v>
      </c>
      <c r="Y1158">
        <f t="shared" si="46"/>
        <v>2618.4736842105267</v>
      </c>
    </row>
    <row r="1159" spans="24:25" x14ac:dyDescent="0.4">
      <c r="X1159" s="79">
        <f t="shared" si="47"/>
        <v>44609.583333330564</v>
      </c>
      <c r="Y1159">
        <f t="shared" si="46"/>
        <v>2618.4736842105267</v>
      </c>
    </row>
    <row r="1160" spans="24:25" x14ac:dyDescent="0.4">
      <c r="X1160" s="79">
        <f t="shared" si="47"/>
        <v>44609.624999997228</v>
      </c>
      <c r="Y1160">
        <f t="shared" si="46"/>
        <v>2618.4736842105267</v>
      </c>
    </row>
    <row r="1161" spans="24:25" x14ac:dyDescent="0.4">
      <c r="X1161" s="79">
        <f t="shared" si="47"/>
        <v>44609.666666663892</v>
      </c>
      <c r="Y1161">
        <f t="shared" si="46"/>
        <v>2618.4736842105267</v>
      </c>
    </row>
    <row r="1162" spans="24:25" x14ac:dyDescent="0.4">
      <c r="X1162" s="79">
        <f t="shared" si="47"/>
        <v>44609.708333330556</v>
      </c>
      <c r="Y1162">
        <f t="shared" si="46"/>
        <v>2618.4736842105267</v>
      </c>
    </row>
    <row r="1163" spans="24:25" x14ac:dyDescent="0.4">
      <c r="X1163" s="79">
        <f t="shared" si="47"/>
        <v>44609.749999997221</v>
      </c>
      <c r="Y1163">
        <f t="shared" si="46"/>
        <v>2618.4736842105267</v>
      </c>
    </row>
    <row r="1164" spans="24:25" x14ac:dyDescent="0.4">
      <c r="X1164" s="79">
        <f t="shared" si="47"/>
        <v>44609.791666663885</v>
      </c>
      <c r="Y1164">
        <f t="shared" si="46"/>
        <v>2618.4736842105267</v>
      </c>
    </row>
    <row r="1165" spans="24:25" x14ac:dyDescent="0.4">
      <c r="X1165" s="79">
        <f t="shared" si="47"/>
        <v>44609.833333330549</v>
      </c>
      <c r="Y1165">
        <f t="shared" si="46"/>
        <v>2618.4736842105267</v>
      </c>
    </row>
    <row r="1166" spans="24:25" x14ac:dyDescent="0.4">
      <c r="X1166" s="79">
        <f t="shared" si="47"/>
        <v>44609.874999997213</v>
      </c>
      <c r="Y1166">
        <f t="shared" si="46"/>
        <v>2618.4736842105267</v>
      </c>
    </row>
    <row r="1167" spans="24:25" x14ac:dyDescent="0.4">
      <c r="X1167" s="79">
        <f t="shared" si="47"/>
        <v>44609.916666663878</v>
      </c>
      <c r="Y1167">
        <f t="shared" si="46"/>
        <v>2618.4736842105267</v>
      </c>
    </row>
    <row r="1168" spans="24:25" x14ac:dyDescent="0.4">
      <c r="X1168" s="79">
        <f t="shared" si="47"/>
        <v>44609.958333330542</v>
      </c>
      <c r="Y1168">
        <f t="shared" si="46"/>
        <v>2618.4736842105267</v>
      </c>
    </row>
    <row r="1169" spans="24:25" x14ac:dyDescent="0.4">
      <c r="X1169" s="79">
        <f t="shared" si="47"/>
        <v>44609.999999997206</v>
      </c>
      <c r="Y1169">
        <f t="shared" si="46"/>
        <v>2618.4736842105267</v>
      </c>
    </row>
    <row r="1170" spans="24:25" x14ac:dyDescent="0.4">
      <c r="X1170" s="79">
        <f t="shared" si="47"/>
        <v>44610.04166666387</v>
      </c>
      <c r="Y1170">
        <f t="shared" ref="Y1170:Y1233" si="48">VLOOKUP(MONTH(X1170),$T$28:$V$39,3)</f>
        <v>2618.4736842105267</v>
      </c>
    </row>
    <row r="1171" spans="24:25" x14ac:dyDescent="0.4">
      <c r="X1171" s="79">
        <f t="shared" si="47"/>
        <v>44610.083333330535</v>
      </c>
      <c r="Y1171">
        <f t="shared" si="48"/>
        <v>2618.4736842105267</v>
      </c>
    </row>
    <row r="1172" spans="24:25" x14ac:dyDescent="0.4">
      <c r="X1172" s="79">
        <f t="shared" si="47"/>
        <v>44610.124999997199</v>
      </c>
      <c r="Y1172">
        <f t="shared" si="48"/>
        <v>2618.4736842105267</v>
      </c>
    </row>
    <row r="1173" spans="24:25" x14ac:dyDescent="0.4">
      <c r="X1173" s="79">
        <f t="shared" si="47"/>
        <v>44610.166666663863</v>
      </c>
      <c r="Y1173">
        <f t="shared" si="48"/>
        <v>2618.4736842105267</v>
      </c>
    </row>
    <row r="1174" spans="24:25" x14ac:dyDescent="0.4">
      <c r="X1174" s="79">
        <f t="shared" si="47"/>
        <v>44610.208333330527</v>
      </c>
      <c r="Y1174">
        <f t="shared" si="48"/>
        <v>2618.4736842105267</v>
      </c>
    </row>
    <row r="1175" spans="24:25" x14ac:dyDescent="0.4">
      <c r="X1175" s="79">
        <f t="shared" si="47"/>
        <v>44610.249999997191</v>
      </c>
      <c r="Y1175">
        <f t="shared" si="48"/>
        <v>2618.4736842105267</v>
      </c>
    </row>
    <row r="1176" spans="24:25" x14ac:dyDescent="0.4">
      <c r="X1176" s="79">
        <f t="shared" si="47"/>
        <v>44610.291666663856</v>
      </c>
      <c r="Y1176">
        <f t="shared" si="48"/>
        <v>2618.4736842105267</v>
      </c>
    </row>
    <row r="1177" spans="24:25" x14ac:dyDescent="0.4">
      <c r="X1177" s="79">
        <f t="shared" si="47"/>
        <v>44610.33333333052</v>
      </c>
      <c r="Y1177">
        <f t="shared" si="48"/>
        <v>2618.4736842105267</v>
      </c>
    </row>
    <row r="1178" spans="24:25" x14ac:dyDescent="0.4">
      <c r="X1178" s="79">
        <f t="shared" si="47"/>
        <v>44610.374999997184</v>
      </c>
      <c r="Y1178">
        <f t="shared" si="48"/>
        <v>2618.4736842105267</v>
      </c>
    </row>
    <row r="1179" spans="24:25" x14ac:dyDescent="0.4">
      <c r="X1179" s="79">
        <f t="shared" si="47"/>
        <v>44610.416666663848</v>
      </c>
      <c r="Y1179">
        <f t="shared" si="48"/>
        <v>2618.4736842105267</v>
      </c>
    </row>
    <row r="1180" spans="24:25" x14ac:dyDescent="0.4">
      <c r="X1180" s="79">
        <f t="shared" si="47"/>
        <v>44610.458333330513</v>
      </c>
      <c r="Y1180">
        <f t="shared" si="48"/>
        <v>2618.4736842105267</v>
      </c>
    </row>
    <row r="1181" spans="24:25" x14ac:dyDescent="0.4">
      <c r="X1181" s="79">
        <f t="shared" si="47"/>
        <v>44610.499999997177</v>
      </c>
      <c r="Y1181">
        <f t="shared" si="48"/>
        <v>2618.4736842105267</v>
      </c>
    </row>
    <row r="1182" spans="24:25" x14ac:dyDescent="0.4">
      <c r="X1182" s="79">
        <f t="shared" si="47"/>
        <v>44610.541666663841</v>
      </c>
      <c r="Y1182">
        <f t="shared" si="48"/>
        <v>2618.4736842105267</v>
      </c>
    </row>
    <row r="1183" spans="24:25" x14ac:dyDescent="0.4">
      <c r="X1183" s="79">
        <f t="shared" si="47"/>
        <v>44610.583333330505</v>
      </c>
      <c r="Y1183">
        <f t="shared" si="48"/>
        <v>2618.4736842105267</v>
      </c>
    </row>
    <row r="1184" spans="24:25" x14ac:dyDescent="0.4">
      <c r="X1184" s="79">
        <f t="shared" si="47"/>
        <v>44610.62499999717</v>
      </c>
      <c r="Y1184">
        <f t="shared" si="48"/>
        <v>2618.4736842105267</v>
      </c>
    </row>
    <row r="1185" spans="24:25" x14ac:dyDescent="0.4">
      <c r="X1185" s="79">
        <f t="shared" si="47"/>
        <v>44610.666666663834</v>
      </c>
      <c r="Y1185">
        <f t="shared" si="48"/>
        <v>2618.4736842105267</v>
      </c>
    </row>
    <row r="1186" spans="24:25" x14ac:dyDescent="0.4">
      <c r="X1186" s="79">
        <f t="shared" si="47"/>
        <v>44610.708333330498</v>
      </c>
      <c r="Y1186">
        <f t="shared" si="48"/>
        <v>2618.4736842105267</v>
      </c>
    </row>
    <row r="1187" spans="24:25" x14ac:dyDescent="0.4">
      <c r="X1187" s="79">
        <f t="shared" si="47"/>
        <v>44610.749999997162</v>
      </c>
      <c r="Y1187">
        <f t="shared" si="48"/>
        <v>2618.4736842105267</v>
      </c>
    </row>
    <row r="1188" spans="24:25" x14ac:dyDescent="0.4">
      <c r="X1188" s="79">
        <f t="shared" si="47"/>
        <v>44610.791666663827</v>
      </c>
      <c r="Y1188">
        <f t="shared" si="48"/>
        <v>2618.4736842105267</v>
      </c>
    </row>
    <row r="1189" spans="24:25" x14ac:dyDescent="0.4">
      <c r="X1189" s="79">
        <f t="shared" si="47"/>
        <v>44610.833333330491</v>
      </c>
      <c r="Y1189">
        <f t="shared" si="48"/>
        <v>2618.4736842105267</v>
      </c>
    </row>
    <row r="1190" spans="24:25" x14ac:dyDescent="0.4">
      <c r="X1190" s="79">
        <f t="shared" si="47"/>
        <v>44610.874999997155</v>
      </c>
      <c r="Y1190">
        <f t="shared" si="48"/>
        <v>2618.4736842105267</v>
      </c>
    </row>
    <row r="1191" spans="24:25" x14ac:dyDescent="0.4">
      <c r="X1191" s="79">
        <f t="shared" si="47"/>
        <v>44610.916666663819</v>
      </c>
      <c r="Y1191">
        <f t="shared" si="48"/>
        <v>2618.4736842105267</v>
      </c>
    </row>
    <row r="1192" spans="24:25" x14ac:dyDescent="0.4">
      <c r="X1192" s="79">
        <f t="shared" si="47"/>
        <v>44610.958333330484</v>
      </c>
      <c r="Y1192">
        <f t="shared" si="48"/>
        <v>2618.4736842105267</v>
      </c>
    </row>
    <row r="1193" spans="24:25" x14ac:dyDescent="0.4">
      <c r="X1193" s="79">
        <f t="shared" si="47"/>
        <v>44610.999999997148</v>
      </c>
      <c r="Y1193">
        <f t="shared" si="48"/>
        <v>2618.4736842105267</v>
      </c>
    </row>
    <row r="1194" spans="24:25" x14ac:dyDescent="0.4">
      <c r="X1194" s="79">
        <f t="shared" si="47"/>
        <v>44611.041666663812</v>
      </c>
      <c r="Y1194">
        <f t="shared" si="48"/>
        <v>2618.4736842105267</v>
      </c>
    </row>
    <row r="1195" spans="24:25" x14ac:dyDescent="0.4">
      <c r="X1195" s="79">
        <f t="shared" si="47"/>
        <v>44611.083333330476</v>
      </c>
      <c r="Y1195">
        <f t="shared" si="48"/>
        <v>2618.4736842105267</v>
      </c>
    </row>
    <row r="1196" spans="24:25" x14ac:dyDescent="0.4">
      <c r="X1196" s="79">
        <f t="shared" si="47"/>
        <v>44611.124999997141</v>
      </c>
      <c r="Y1196">
        <f t="shared" si="48"/>
        <v>2618.4736842105267</v>
      </c>
    </row>
    <row r="1197" spans="24:25" x14ac:dyDescent="0.4">
      <c r="X1197" s="79">
        <f t="shared" si="47"/>
        <v>44611.166666663805</v>
      </c>
      <c r="Y1197">
        <f t="shared" si="48"/>
        <v>2618.4736842105267</v>
      </c>
    </row>
    <row r="1198" spans="24:25" x14ac:dyDescent="0.4">
      <c r="X1198" s="79">
        <f t="shared" si="47"/>
        <v>44611.208333330469</v>
      </c>
      <c r="Y1198">
        <f t="shared" si="48"/>
        <v>2618.4736842105267</v>
      </c>
    </row>
    <row r="1199" spans="24:25" x14ac:dyDescent="0.4">
      <c r="X1199" s="79">
        <f t="shared" si="47"/>
        <v>44611.249999997133</v>
      </c>
      <c r="Y1199">
        <f t="shared" si="48"/>
        <v>2618.4736842105267</v>
      </c>
    </row>
    <row r="1200" spans="24:25" x14ac:dyDescent="0.4">
      <c r="X1200" s="79">
        <f t="shared" si="47"/>
        <v>44611.291666663798</v>
      </c>
      <c r="Y1200">
        <f t="shared" si="48"/>
        <v>2618.4736842105267</v>
      </c>
    </row>
    <row r="1201" spans="24:25" x14ac:dyDescent="0.4">
      <c r="X1201" s="79">
        <f t="shared" si="47"/>
        <v>44611.333333330462</v>
      </c>
      <c r="Y1201">
        <f t="shared" si="48"/>
        <v>2618.4736842105267</v>
      </c>
    </row>
    <row r="1202" spans="24:25" x14ac:dyDescent="0.4">
      <c r="X1202" s="79">
        <f t="shared" si="47"/>
        <v>44611.374999997126</v>
      </c>
      <c r="Y1202">
        <f t="shared" si="48"/>
        <v>2618.4736842105267</v>
      </c>
    </row>
    <row r="1203" spans="24:25" x14ac:dyDescent="0.4">
      <c r="X1203" s="79">
        <f t="shared" si="47"/>
        <v>44611.41666666379</v>
      </c>
      <c r="Y1203">
        <f t="shared" si="48"/>
        <v>2618.4736842105267</v>
      </c>
    </row>
    <row r="1204" spans="24:25" x14ac:dyDescent="0.4">
      <c r="X1204" s="79">
        <f t="shared" si="47"/>
        <v>44611.458333330454</v>
      </c>
      <c r="Y1204">
        <f t="shared" si="48"/>
        <v>2618.4736842105267</v>
      </c>
    </row>
    <row r="1205" spans="24:25" x14ac:dyDescent="0.4">
      <c r="X1205" s="79">
        <f t="shared" si="47"/>
        <v>44611.499999997119</v>
      </c>
      <c r="Y1205">
        <f t="shared" si="48"/>
        <v>2618.4736842105267</v>
      </c>
    </row>
    <row r="1206" spans="24:25" x14ac:dyDescent="0.4">
      <c r="X1206" s="79">
        <f t="shared" si="47"/>
        <v>44611.541666663783</v>
      </c>
      <c r="Y1206">
        <f t="shared" si="48"/>
        <v>2618.4736842105267</v>
      </c>
    </row>
    <row r="1207" spans="24:25" x14ac:dyDescent="0.4">
      <c r="X1207" s="79">
        <f t="shared" si="47"/>
        <v>44611.583333330447</v>
      </c>
      <c r="Y1207">
        <f t="shared" si="48"/>
        <v>2618.4736842105267</v>
      </c>
    </row>
    <row r="1208" spans="24:25" x14ac:dyDescent="0.4">
      <c r="X1208" s="79">
        <f t="shared" si="47"/>
        <v>44611.624999997111</v>
      </c>
      <c r="Y1208">
        <f t="shared" si="48"/>
        <v>2618.4736842105267</v>
      </c>
    </row>
    <row r="1209" spans="24:25" x14ac:dyDescent="0.4">
      <c r="X1209" s="79">
        <f t="shared" si="47"/>
        <v>44611.666666663776</v>
      </c>
      <c r="Y1209">
        <f t="shared" si="48"/>
        <v>2618.4736842105267</v>
      </c>
    </row>
    <row r="1210" spans="24:25" x14ac:dyDescent="0.4">
      <c r="X1210" s="79">
        <f t="shared" si="47"/>
        <v>44611.70833333044</v>
      </c>
      <c r="Y1210">
        <f t="shared" si="48"/>
        <v>2618.4736842105267</v>
      </c>
    </row>
    <row r="1211" spans="24:25" x14ac:dyDescent="0.4">
      <c r="X1211" s="79">
        <f t="shared" si="47"/>
        <v>44611.749999997104</v>
      </c>
      <c r="Y1211">
        <f t="shared" si="48"/>
        <v>2618.4736842105267</v>
      </c>
    </row>
    <row r="1212" spans="24:25" x14ac:dyDescent="0.4">
      <c r="X1212" s="79">
        <f t="shared" si="47"/>
        <v>44611.791666663768</v>
      </c>
      <c r="Y1212">
        <f t="shared" si="48"/>
        <v>2618.4736842105267</v>
      </c>
    </row>
    <row r="1213" spans="24:25" x14ac:dyDescent="0.4">
      <c r="X1213" s="79">
        <f t="shared" si="47"/>
        <v>44611.833333330433</v>
      </c>
      <c r="Y1213">
        <f t="shared" si="48"/>
        <v>2618.4736842105267</v>
      </c>
    </row>
    <row r="1214" spans="24:25" x14ac:dyDescent="0.4">
      <c r="X1214" s="79">
        <f t="shared" si="47"/>
        <v>44611.874999997097</v>
      </c>
      <c r="Y1214">
        <f t="shared" si="48"/>
        <v>2618.4736842105267</v>
      </c>
    </row>
    <row r="1215" spans="24:25" x14ac:dyDescent="0.4">
      <c r="X1215" s="79">
        <f t="shared" si="47"/>
        <v>44611.916666663761</v>
      </c>
      <c r="Y1215">
        <f t="shared" si="48"/>
        <v>2618.4736842105267</v>
      </c>
    </row>
    <row r="1216" spans="24:25" x14ac:dyDescent="0.4">
      <c r="X1216" s="79">
        <f t="shared" si="47"/>
        <v>44611.958333330425</v>
      </c>
      <c r="Y1216">
        <f t="shared" si="48"/>
        <v>2618.4736842105267</v>
      </c>
    </row>
    <row r="1217" spans="24:25" x14ac:dyDescent="0.4">
      <c r="X1217" s="79">
        <f t="shared" si="47"/>
        <v>44611.99999999709</v>
      </c>
      <c r="Y1217">
        <f t="shared" si="48"/>
        <v>2618.4736842105267</v>
      </c>
    </row>
    <row r="1218" spans="24:25" x14ac:dyDescent="0.4">
      <c r="X1218" s="79">
        <f t="shared" si="47"/>
        <v>44612.041666663754</v>
      </c>
      <c r="Y1218">
        <f t="shared" si="48"/>
        <v>2618.4736842105267</v>
      </c>
    </row>
    <row r="1219" spans="24:25" x14ac:dyDescent="0.4">
      <c r="X1219" s="79">
        <f t="shared" si="47"/>
        <v>44612.083333330418</v>
      </c>
      <c r="Y1219">
        <f t="shared" si="48"/>
        <v>2618.4736842105267</v>
      </c>
    </row>
    <row r="1220" spans="24:25" x14ac:dyDescent="0.4">
      <c r="X1220" s="79">
        <f t="shared" si="47"/>
        <v>44612.124999997082</v>
      </c>
      <c r="Y1220">
        <f t="shared" si="48"/>
        <v>2618.4736842105267</v>
      </c>
    </row>
    <row r="1221" spans="24:25" x14ac:dyDescent="0.4">
      <c r="X1221" s="79">
        <f t="shared" si="47"/>
        <v>44612.166666663747</v>
      </c>
      <c r="Y1221">
        <f t="shared" si="48"/>
        <v>2618.4736842105267</v>
      </c>
    </row>
    <row r="1222" spans="24:25" x14ac:dyDescent="0.4">
      <c r="X1222" s="79">
        <f t="shared" ref="X1222:X1285" si="49">X1221+1/24</f>
        <v>44612.208333330411</v>
      </c>
      <c r="Y1222">
        <f t="shared" si="48"/>
        <v>2618.4736842105267</v>
      </c>
    </row>
    <row r="1223" spans="24:25" x14ac:dyDescent="0.4">
      <c r="X1223" s="79">
        <f t="shared" si="49"/>
        <v>44612.249999997075</v>
      </c>
      <c r="Y1223">
        <f t="shared" si="48"/>
        <v>2618.4736842105267</v>
      </c>
    </row>
    <row r="1224" spans="24:25" x14ac:dyDescent="0.4">
      <c r="X1224" s="79">
        <f t="shared" si="49"/>
        <v>44612.291666663739</v>
      </c>
      <c r="Y1224">
        <f t="shared" si="48"/>
        <v>2618.4736842105267</v>
      </c>
    </row>
    <row r="1225" spans="24:25" x14ac:dyDescent="0.4">
      <c r="X1225" s="79">
        <f t="shared" si="49"/>
        <v>44612.333333330404</v>
      </c>
      <c r="Y1225">
        <f t="shared" si="48"/>
        <v>2618.4736842105267</v>
      </c>
    </row>
    <row r="1226" spans="24:25" x14ac:dyDescent="0.4">
      <c r="X1226" s="79">
        <f t="shared" si="49"/>
        <v>44612.374999997068</v>
      </c>
      <c r="Y1226">
        <f t="shared" si="48"/>
        <v>2618.4736842105267</v>
      </c>
    </row>
    <row r="1227" spans="24:25" x14ac:dyDescent="0.4">
      <c r="X1227" s="79">
        <f t="shared" si="49"/>
        <v>44612.416666663732</v>
      </c>
      <c r="Y1227">
        <f t="shared" si="48"/>
        <v>2618.4736842105267</v>
      </c>
    </row>
    <row r="1228" spans="24:25" x14ac:dyDescent="0.4">
      <c r="X1228" s="79">
        <f t="shared" si="49"/>
        <v>44612.458333330396</v>
      </c>
      <c r="Y1228">
        <f t="shared" si="48"/>
        <v>2618.4736842105267</v>
      </c>
    </row>
    <row r="1229" spans="24:25" x14ac:dyDescent="0.4">
      <c r="X1229" s="79">
        <f t="shared" si="49"/>
        <v>44612.499999997061</v>
      </c>
      <c r="Y1229">
        <f t="shared" si="48"/>
        <v>2618.4736842105267</v>
      </c>
    </row>
    <row r="1230" spans="24:25" x14ac:dyDescent="0.4">
      <c r="X1230" s="79">
        <f t="shared" si="49"/>
        <v>44612.541666663725</v>
      </c>
      <c r="Y1230">
        <f t="shared" si="48"/>
        <v>2618.4736842105267</v>
      </c>
    </row>
    <row r="1231" spans="24:25" x14ac:dyDescent="0.4">
      <c r="X1231" s="79">
        <f t="shared" si="49"/>
        <v>44612.583333330389</v>
      </c>
      <c r="Y1231">
        <f t="shared" si="48"/>
        <v>2618.4736842105267</v>
      </c>
    </row>
    <row r="1232" spans="24:25" x14ac:dyDescent="0.4">
      <c r="X1232" s="79">
        <f t="shared" si="49"/>
        <v>44612.624999997053</v>
      </c>
      <c r="Y1232">
        <f t="shared" si="48"/>
        <v>2618.4736842105267</v>
      </c>
    </row>
    <row r="1233" spans="24:25" x14ac:dyDescent="0.4">
      <c r="X1233" s="79">
        <f t="shared" si="49"/>
        <v>44612.666666663717</v>
      </c>
      <c r="Y1233">
        <f t="shared" si="48"/>
        <v>2618.4736842105267</v>
      </c>
    </row>
    <row r="1234" spans="24:25" x14ac:dyDescent="0.4">
      <c r="X1234" s="79">
        <f t="shared" si="49"/>
        <v>44612.708333330382</v>
      </c>
      <c r="Y1234">
        <f t="shared" ref="Y1234:Y1297" si="50">VLOOKUP(MONTH(X1234),$T$28:$V$39,3)</f>
        <v>2618.4736842105267</v>
      </c>
    </row>
    <row r="1235" spans="24:25" x14ac:dyDescent="0.4">
      <c r="X1235" s="79">
        <f t="shared" si="49"/>
        <v>44612.749999997046</v>
      </c>
      <c r="Y1235">
        <f t="shared" si="50"/>
        <v>2618.4736842105267</v>
      </c>
    </row>
    <row r="1236" spans="24:25" x14ac:dyDescent="0.4">
      <c r="X1236" s="79">
        <f t="shared" si="49"/>
        <v>44612.79166666371</v>
      </c>
      <c r="Y1236">
        <f t="shared" si="50"/>
        <v>2618.4736842105267</v>
      </c>
    </row>
    <row r="1237" spans="24:25" x14ac:dyDescent="0.4">
      <c r="X1237" s="79">
        <f t="shared" si="49"/>
        <v>44612.833333330374</v>
      </c>
      <c r="Y1237">
        <f t="shared" si="50"/>
        <v>2618.4736842105267</v>
      </c>
    </row>
    <row r="1238" spans="24:25" x14ac:dyDescent="0.4">
      <c r="X1238" s="79">
        <f t="shared" si="49"/>
        <v>44612.874999997039</v>
      </c>
      <c r="Y1238">
        <f t="shared" si="50"/>
        <v>2618.4736842105267</v>
      </c>
    </row>
    <row r="1239" spans="24:25" x14ac:dyDescent="0.4">
      <c r="X1239" s="79">
        <f t="shared" si="49"/>
        <v>44612.916666663703</v>
      </c>
      <c r="Y1239">
        <f t="shared" si="50"/>
        <v>2618.4736842105267</v>
      </c>
    </row>
    <row r="1240" spans="24:25" x14ac:dyDescent="0.4">
      <c r="X1240" s="79">
        <f t="shared" si="49"/>
        <v>44612.958333330367</v>
      </c>
      <c r="Y1240">
        <f t="shared" si="50"/>
        <v>2618.4736842105267</v>
      </c>
    </row>
    <row r="1241" spans="24:25" x14ac:dyDescent="0.4">
      <c r="X1241" s="79">
        <f t="shared" si="49"/>
        <v>44612.999999997031</v>
      </c>
      <c r="Y1241">
        <f t="shared" si="50"/>
        <v>2618.4736842105267</v>
      </c>
    </row>
    <row r="1242" spans="24:25" x14ac:dyDescent="0.4">
      <c r="X1242" s="79">
        <f t="shared" si="49"/>
        <v>44613.041666663696</v>
      </c>
      <c r="Y1242">
        <f t="shared" si="50"/>
        <v>2618.4736842105267</v>
      </c>
    </row>
    <row r="1243" spans="24:25" x14ac:dyDescent="0.4">
      <c r="X1243" s="79">
        <f t="shared" si="49"/>
        <v>44613.08333333036</v>
      </c>
      <c r="Y1243">
        <f t="shared" si="50"/>
        <v>2618.4736842105267</v>
      </c>
    </row>
    <row r="1244" spans="24:25" x14ac:dyDescent="0.4">
      <c r="X1244" s="79">
        <f t="shared" si="49"/>
        <v>44613.124999997024</v>
      </c>
      <c r="Y1244">
        <f t="shared" si="50"/>
        <v>2618.4736842105267</v>
      </c>
    </row>
    <row r="1245" spans="24:25" x14ac:dyDescent="0.4">
      <c r="X1245" s="79">
        <f t="shared" si="49"/>
        <v>44613.166666663688</v>
      </c>
      <c r="Y1245">
        <f t="shared" si="50"/>
        <v>2618.4736842105267</v>
      </c>
    </row>
    <row r="1246" spans="24:25" x14ac:dyDescent="0.4">
      <c r="X1246" s="79">
        <f t="shared" si="49"/>
        <v>44613.208333330353</v>
      </c>
      <c r="Y1246">
        <f t="shared" si="50"/>
        <v>2618.4736842105267</v>
      </c>
    </row>
    <row r="1247" spans="24:25" x14ac:dyDescent="0.4">
      <c r="X1247" s="79">
        <f t="shared" si="49"/>
        <v>44613.249999997017</v>
      </c>
      <c r="Y1247">
        <f t="shared" si="50"/>
        <v>2618.4736842105267</v>
      </c>
    </row>
    <row r="1248" spans="24:25" x14ac:dyDescent="0.4">
      <c r="X1248" s="79">
        <f t="shared" si="49"/>
        <v>44613.291666663681</v>
      </c>
      <c r="Y1248">
        <f t="shared" si="50"/>
        <v>2618.4736842105267</v>
      </c>
    </row>
    <row r="1249" spans="24:25" x14ac:dyDescent="0.4">
      <c r="X1249" s="79">
        <f t="shared" si="49"/>
        <v>44613.333333330345</v>
      </c>
      <c r="Y1249">
        <f t="shared" si="50"/>
        <v>2618.4736842105267</v>
      </c>
    </row>
    <row r="1250" spans="24:25" x14ac:dyDescent="0.4">
      <c r="X1250" s="79">
        <f t="shared" si="49"/>
        <v>44613.37499999701</v>
      </c>
      <c r="Y1250">
        <f t="shared" si="50"/>
        <v>2618.4736842105267</v>
      </c>
    </row>
    <row r="1251" spans="24:25" x14ac:dyDescent="0.4">
      <c r="X1251" s="79">
        <f t="shared" si="49"/>
        <v>44613.416666663674</v>
      </c>
      <c r="Y1251">
        <f t="shared" si="50"/>
        <v>2618.4736842105267</v>
      </c>
    </row>
    <row r="1252" spans="24:25" x14ac:dyDescent="0.4">
      <c r="X1252" s="79">
        <f t="shared" si="49"/>
        <v>44613.458333330338</v>
      </c>
      <c r="Y1252">
        <f t="shared" si="50"/>
        <v>2618.4736842105267</v>
      </c>
    </row>
    <row r="1253" spans="24:25" x14ac:dyDescent="0.4">
      <c r="X1253" s="79">
        <f t="shared" si="49"/>
        <v>44613.499999997002</v>
      </c>
      <c r="Y1253">
        <f t="shared" si="50"/>
        <v>2618.4736842105267</v>
      </c>
    </row>
    <row r="1254" spans="24:25" x14ac:dyDescent="0.4">
      <c r="X1254" s="79">
        <f t="shared" si="49"/>
        <v>44613.541666663667</v>
      </c>
      <c r="Y1254">
        <f t="shared" si="50"/>
        <v>2618.4736842105267</v>
      </c>
    </row>
    <row r="1255" spans="24:25" x14ac:dyDescent="0.4">
      <c r="X1255" s="79">
        <f t="shared" si="49"/>
        <v>44613.583333330331</v>
      </c>
      <c r="Y1255">
        <f t="shared" si="50"/>
        <v>2618.4736842105267</v>
      </c>
    </row>
    <row r="1256" spans="24:25" x14ac:dyDescent="0.4">
      <c r="X1256" s="79">
        <f t="shared" si="49"/>
        <v>44613.624999996995</v>
      </c>
      <c r="Y1256">
        <f t="shared" si="50"/>
        <v>2618.4736842105267</v>
      </c>
    </row>
    <row r="1257" spans="24:25" x14ac:dyDescent="0.4">
      <c r="X1257" s="79">
        <f t="shared" si="49"/>
        <v>44613.666666663659</v>
      </c>
      <c r="Y1257">
        <f t="shared" si="50"/>
        <v>2618.4736842105267</v>
      </c>
    </row>
    <row r="1258" spans="24:25" x14ac:dyDescent="0.4">
      <c r="X1258" s="79">
        <f t="shared" si="49"/>
        <v>44613.708333330324</v>
      </c>
      <c r="Y1258">
        <f t="shared" si="50"/>
        <v>2618.4736842105267</v>
      </c>
    </row>
    <row r="1259" spans="24:25" x14ac:dyDescent="0.4">
      <c r="X1259" s="79">
        <f t="shared" si="49"/>
        <v>44613.749999996988</v>
      </c>
      <c r="Y1259">
        <f t="shared" si="50"/>
        <v>2618.4736842105267</v>
      </c>
    </row>
    <row r="1260" spans="24:25" x14ac:dyDescent="0.4">
      <c r="X1260" s="79">
        <f t="shared" si="49"/>
        <v>44613.791666663652</v>
      </c>
      <c r="Y1260">
        <f t="shared" si="50"/>
        <v>2618.4736842105267</v>
      </c>
    </row>
    <row r="1261" spans="24:25" x14ac:dyDescent="0.4">
      <c r="X1261" s="79">
        <f t="shared" si="49"/>
        <v>44613.833333330316</v>
      </c>
      <c r="Y1261">
        <f t="shared" si="50"/>
        <v>2618.4736842105267</v>
      </c>
    </row>
    <row r="1262" spans="24:25" x14ac:dyDescent="0.4">
      <c r="X1262" s="79">
        <f t="shared" si="49"/>
        <v>44613.87499999698</v>
      </c>
      <c r="Y1262">
        <f t="shared" si="50"/>
        <v>2618.4736842105267</v>
      </c>
    </row>
    <row r="1263" spans="24:25" x14ac:dyDescent="0.4">
      <c r="X1263" s="79">
        <f t="shared" si="49"/>
        <v>44613.916666663645</v>
      </c>
      <c r="Y1263">
        <f t="shared" si="50"/>
        <v>2618.4736842105267</v>
      </c>
    </row>
    <row r="1264" spans="24:25" x14ac:dyDescent="0.4">
      <c r="X1264" s="79">
        <f t="shared" si="49"/>
        <v>44613.958333330309</v>
      </c>
      <c r="Y1264">
        <f t="shared" si="50"/>
        <v>2618.4736842105267</v>
      </c>
    </row>
    <row r="1265" spans="24:25" x14ac:dyDescent="0.4">
      <c r="X1265" s="79">
        <f t="shared" si="49"/>
        <v>44613.999999996973</v>
      </c>
      <c r="Y1265">
        <f t="shared" si="50"/>
        <v>2618.4736842105267</v>
      </c>
    </row>
    <row r="1266" spans="24:25" x14ac:dyDescent="0.4">
      <c r="X1266" s="79">
        <f t="shared" si="49"/>
        <v>44614.041666663637</v>
      </c>
      <c r="Y1266">
        <f t="shared" si="50"/>
        <v>2618.4736842105267</v>
      </c>
    </row>
    <row r="1267" spans="24:25" x14ac:dyDescent="0.4">
      <c r="X1267" s="79">
        <f t="shared" si="49"/>
        <v>44614.083333330302</v>
      </c>
      <c r="Y1267">
        <f t="shared" si="50"/>
        <v>2618.4736842105267</v>
      </c>
    </row>
    <row r="1268" spans="24:25" x14ac:dyDescent="0.4">
      <c r="X1268" s="79">
        <f t="shared" si="49"/>
        <v>44614.124999996966</v>
      </c>
      <c r="Y1268">
        <f t="shared" si="50"/>
        <v>2618.4736842105267</v>
      </c>
    </row>
    <row r="1269" spans="24:25" x14ac:dyDescent="0.4">
      <c r="X1269" s="79">
        <f t="shared" si="49"/>
        <v>44614.16666666363</v>
      </c>
      <c r="Y1269">
        <f t="shared" si="50"/>
        <v>2618.4736842105267</v>
      </c>
    </row>
    <row r="1270" spans="24:25" x14ac:dyDescent="0.4">
      <c r="X1270" s="79">
        <f t="shared" si="49"/>
        <v>44614.208333330294</v>
      </c>
      <c r="Y1270">
        <f t="shared" si="50"/>
        <v>2618.4736842105267</v>
      </c>
    </row>
    <row r="1271" spans="24:25" x14ac:dyDescent="0.4">
      <c r="X1271" s="79">
        <f t="shared" si="49"/>
        <v>44614.249999996959</v>
      </c>
      <c r="Y1271">
        <f t="shared" si="50"/>
        <v>2618.4736842105267</v>
      </c>
    </row>
    <row r="1272" spans="24:25" x14ac:dyDescent="0.4">
      <c r="X1272" s="79">
        <f t="shared" si="49"/>
        <v>44614.291666663623</v>
      </c>
      <c r="Y1272">
        <f t="shared" si="50"/>
        <v>2618.4736842105267</v>
      </c>
    </row>
    <row r="1273" spans="24:25" x14ac:dyDescent="0.4">
      <c r="X1273" s="79">
        <f t="shared" si="49"/>
        <v>44614.333333330287</v>
      </c>
      <c r="Y1273">
        <f t="shared" si="50"/>
        <v>2618.4736842105267</v>
      </c>
    </row>
    <row r="1274" spans="24:25" x14ac:dyDescent="0.4">
      <c r="X1274" s="79">
        <f t="shared" si="49"/>
        <v>44614.374999996951</v>
      </c>
      <c r="Y1274">
        <f t="shared" si="50"/>
        <v>2618.4736842105267</v>
      </c>
    </row>
    <row r="1275" spans="24:25" x14ac:dyDescent="0.4">
      <c r="X1275" s="79">
        <f t="shared" si="49"/>
        <v>44614.416666663616</v>
      </c>
      <c r="Y1275">
        <f t="shared" si="50"/>
        <v>2618.4736842105267</v>
      </c>
    </row>
    <row r="1276" spans="24:25" x14ac:dyDescent="0.4">
      <c r="X1276" s="79">
        <f t="shared" si="49"/>
        <v>44614.45833333028</v>
      </c>
      <c r="Y1276">
        <f t="shared" si="50"/>
        <v>2618.4736842105267</v>
      </c>
    </row>
    <row r="1277" spans="24:25" x14ac:dyDescent="0.4">
      <c r="X1277" s="79">
        <f t="shared" si="49"/>
        <v>44614.499999996944</v>
      </c>
      <c r="Y1277">
        <f t="shared" si="50"/>
        <v>2618.4736842105267</v>
      </c>
    </row>
    <row r="1278" spans="24:25" x14ac:dyDescent="0.4">
      <c r="X1278" s="79">
        <f t="shared" si="49"/>
        <v>44614.541666663608</v>
      </c>
      <c r="Y1278">
        <f t="shared" si="50"/>
        <v>2618.4736842105267</v>
      </c>
    </row>
    <row r="1279" spans="24:25" x14ac:dyDescent="0.4">
      <c r="X1279" s="79">
        <f t="shared" si="49"/>
        <v>44614.583333330273</v>
      </c>
      <c r="Y1279">
        <f t="shared" si="50"/>
        <v>2618.4736842105267</v>
      </c>
    </row>
    <row r="1280" spans="24:25" x14ac:dyDescent="0.4">
      <c r="X1280" s="79">
        <f t="shared" si="49"/>
        <v>44614.624999996937</v>
      </c>
      <c r="Y1280">
        <f t="shared" si="50"/>
        <v>2618.4736842105267</v>
      </c>
    </row>
    <row r="1281" spans="24:25" x14ac:dyDescent="0.4">
      <c r="X1281" s="79">
        <f t="shared" si="49"/>
        <v>44614.666666663601</v>
      </c>
      <c r="Y1281">
        <f t="shared" si="50"/>
        <v>2618.4736842105267</v>
      </c>
    </row>
    <row r="1282" spans="24:25" x14ac:dyDescent="0.4">
      <c r="X1282" s="79">
        <f t="shared" si="49"/>
        <v>44614.708333330265</v>
      </c>
      <c r="Y1282">
        <f t="shared" si="50"/>
        <v>2618.4736842105267</v>
      </c>
    </row>
    <row r="1283" spans="24:25" x14ac:dyDescent="0.4">
      <c r="X1283" s="79">
        <f t="shared" si="49"/>
        <v>44614.74999999693</v>
      </c>
      <c r="Y1283">
        <f t="shared" si="50"/>
        <v>2618.4736842105267</v>
      </c>
    </row>
    <row r="1284" spans="24:25" x14ac:dyDescent="0.4">
      <c r="X1284" s="79">
        <f t="shared" si="49"/>
        <v>44614.791666663594</v>
      </c>
      <c r="Y1284">
        <f t="shared" si="50"/>
        <v>2618.4736842105267</v>
      </c>
    </row>
    <row r="1285" spans="24:25" x14ac:dyDescent="0.4">
      <c r="X1285" s="79">
        <f t="shared" si="49"/>
        <v>44614.833333330258</v>
      </c>
      <c r="Y1285">
        <f t="shared" si="50"/>
        <v>2618.4736842105267</v>
      </c>
    </row>
    <row r="1286" spans="24:25" x14ac:dyDescent="0.4">
      <c r="X1286" s="79">
        <f t="shared" ref="X1286:X1349" si="51">X1285+1/24</f>
        <v>44614.874999996922</v>
      </c>
      <c r="Y1286">
        <f t="shared" si="50"/>
        <v>2618.4736842105267</v>
      </c>
    </row>
    <row r="1287" spans="24:25" x14ac:dyDescent="0.4">
      <c r="X1287" s="79">
        <f t="shared" si="51"/>
        <v>44614.916666663587</v>
      </c>
      <c r="Y1287">
        <f t="shared" si="50"/>
        <v>2618.4736842105267</v>
      </c>
    </row>
    <row r="1288" spans="24:25" x14ac:dyDescent="0.4">
      <c r="X1288" s="79">
        <f t="shared" si="51"/>
        <v>44614.958333330251</v>
      </c>
      <c r="Y1288">
        <f t="shared" si="50"/>
        <v>2618.4736842105267</v>
      </c>
    </row>
    <row r="1289" spans="24:25" x14ac:dyDescent="0.4">
      <c r="X1289" s="79">
        <f t="shared" si="51"/>
        <v>44614.999999996915</v>
      </c>
      <c r="Y1289">
        <f t="shared" si="50"/>
        <v>2618.4736842105267</v>
      </c>
    </row>
    <row r="1290" spans="24:25" x14ac:dyDescent="0.4">
      <c r="X1290" s="79">
        <f t="shared" si="51"/>
        <v>44615.041666663579</v>
      </c>
      <c r="Y1290">
        <f t="shared" si="50"/>
        <v>2618.4736842105267</v>
      </c>
    </row>
    <row r="1291" spans="24:25" x14ac:dyDescent="0.4">
      <c r="X1291" s="79">
        <f t="shared" si="51"/>
        <v>44615.083333330243</v>
      </c>
      <c r="Y1291">
        <f t="shared" si="50"/>
        <v>2618.4736842105267</v>
      </c>
    </row>
    <row r="1292" spans="24:25" x14ac:dyDescent="0.4">
      <c r="X1292" s="79">
        <f t="shared" si="51"/>
        <v>44615.124999996908</v>
      </c>
      <c r="Y1292">
        <f t="shared" si="50"/>
        <v>2618.4736842105267</v>
      </c>
    </row>
    <row r="1293" spans="24:25" x14ac:dyDescent="0.4">
      <c r="X1293" s="79">
        <f t="shared" si="51"/>
        <v>44615.166666663572</v>
      </c>
      <c r="Y1293">
        <f t="shared" si="50"/>
        <v>2618.4736842105267</v>
      </c>
    </row>
    <row r="1294" spans="24:25" x14ac:dyDescent="0.4">
      <c r="X1294" s="79">
        <f t="shared" si="51"/>
        <v>44615.208333330236</v>
      </c>
      <c r="Y1294">
        <f t="shared" si="50"/>
        <v>2618.4736842105267</v>
      </c>
    </row>
    <row r="1295" spans="24:25" x14ac:dyDescent="0.4">
      <c r="X1295" s="79">
        <f t="shared" si="51"/>
        <v>44615.2499999969</v>
      </c>
      <c r="Y1295">
        <f t="shared" si="50"/>
        <v>2618.4736842105267</v>
      </c>
    </row>
    <row r="1296" spans="24:25" x14ac:dyDescent="0.4">
      <c r="X1296" s="79">
        <f t="shared" si="51"/>
        <v>44615.291666663565</v>
      </c>
      <c r="Y1296">
        <f t="shared" si="50"/>
        <v>2618.4736842105267</v>
      </c>
    </row>
    <row r="1297" spans="24:25" x14ac:dyDescent="0.4">
      <c r="X1297" s="79">
        <f t="shared" si="51"/>
        <v>44615.333333330229</v>
      </c>
      <c r="Y1297">
        <f t="shared" si="50"/>
        <v>2618.4736842105267</v>
      </c>
    </row>
    <row r="1298" spans="24:25" x14ac:dyDescent="0.4">
      <c r="X1298" s="79">
        <f t="shared" si="51"/>
        <v>44615.374999996893</v>
      </c>
      <c r="Y1298">
        <f t="shared" ref="Y1298:Y1361" si="52">VLOOKUP(MONTH(X1298),$T$28:$V$39,3)</f>
        <v>2618.4736842105267</v>
      </c>
    </row>
    <row r="1299" spans="24:25" x14ac:dyDescent="0.4">
      <c r="X1299" s="79">
        <f t="shared" si="51"/>
        <v>44615.416666663557</v>
      </c>
      <c r="Y1299">
        <f t="shared" si="52"/>
        <v>2618.4736842105267</v>
      </c>
    </row>
    <row r="1300" spans="24:25" x14ac:dyDescent="0.4">
      <c r="X1300" s="79">
        <f t="shared" si="51"/>
        <v>44615.458333330222</v>
      </c>
      <c r="Y1300">
        <f t="shared" si="52"/>
        <v>2618.4736842105267</v>
      </c>
    </row>
    <row r="1301" spans="24:25" x14ac:dyDescent="0.4">
      <c r="X1301" s="79">
        <f t="shared" si="51"/>
        <v>44615.499999996886</v>
      </c>
      <c r="Y1301">
        <f t="shared" si="52"/>
        <v>2618.4736842105267</v>
      </c>
    </row>
    <row r="1302" spans="24:25" x14ac:dyDescent="0.4">
      <c r="X1302" s="79">
        <f t="shared" si="51"/>
        <v>44615.54166666355</v>
      </c>
      <c r="Y1302">
        <f t="shared" si="52"/>
        <v>2618.4736842105267</v>
      </c>
    </row>
    <row r="1303" spans="24:25" x14ac:dyDescent="0.4">
      <c r="X1303" s="79">
        <f t="shared" si="51"/>
        <v>44615.583333330214</v>
      </c>
      <c r="Y1303">
        <f t="shared" si="52"/>
        <v>2618.4736842105267</v>
      </c>
    </row>
    <row r="1304" spans="24:25" x14ac:dyDescent="0.4">
      <c r="X1304" s="79">
        <f t="shared" si="51"/>
        <v>44615.624999996879</v>
      </c>
      <c r="Y1304">
        <f t="shared" si="52"/>
        <v>2618.4736842105267</v>
      </c>
    </row>
    <row r="1305" spans="24:25" x14ac:dyDescent="0.4">
      <c r="X1305" s="79">
        <f t="shared" si="51"/>
        <v>44615.666666663543</v>
      </c>
      <c r="Y1305">
        <f t="shared" si="52"/>
        <v>2618.4736842105267</v>
      </c>
    </row>
    <row r="1306" spans="24:25" x14ac:dyDescent="0.4">
      <c r="X1306" s="79">
        <f t="shared" si="51"/>
        <v>44615.708333330207</v>
      </c>
      <c r="Y1306">
        <f t="shared" si="52"/>
        <v>2618.4736842105267</v>
      </c>
    </row>
    <row r="1307" spans="24:25" x14ac:dyDescent="0.4">
      <c r="X1307" s="79">
        <f t="shared" si="51"/>
        <v>44615.749999996871</v>
      </c>
      <c r="Y1307">
        <f t="shared" si="52"/>
        <v>2618.4736842105267</v>
      </c>
    </row>
    <row r="1308" spans="24:25" x14ac:dyDescent="0.4">
      <c r="X1308" s="79">
        <f t="shared" si="51"/>
        <v>44615.791666663536</v>
      </c>
      <c r="Y1308">
        <f t="shared" si="52"/>
        <v>2618.4736842105267</v>
      </c>
    </row>
    <row r="1309" spans="24:25" x14ac:dyDescent="0.4">
      <c r="X1309" s="79">
        <f t="shared" si="51"/>
        <v>44615.8333333302</v>
      </c>
      <c r="Y1309">
        <f t="shared" si="52"/>
        <v>2618.4736842105267</v>
      </c>
    </row>
    <row r="1310" spans="24:25" x14ac:dyDescent="0.4">
      <c r="X1310" s="79">
        <f t="shared" si="51"/>
        <v>44615.874999996864</v>
      </c>
      <c r="Y1310">
        <f t="shared" si="52"/>
        <v>2618.4736842105267</v>
      </c>
    </row>
    <row r="1311" spans="24:25" x14ac:dyDescent="0.4">
      <c r="X1311" s="79">
        <f t="shared" si="51"/>
        <v>44615.916666663528</v>
      </c>
      <c r="Y1311">
        <f t="shared" si="52"/>
        <v>2618.4736842105267</v>
      </c>
    </row>
    <row r="1312" spans="24:25" x14ac:dyDescent="0.4">
      <c r="X1312" s="79">
        <f t="shared" si="51"/>
        <v>44615.958333330193</v>
      </c>
      <c r="Y1312">
        <f t="shared" si="52"/>
        <v>2618.4736842105267</v>
      </c>
    </row>
    <row r="1313" spans="24:25" x14ac:dyDescent="0.4">
      <c r="X1313" s="79">
        <f t="shared" si="51"/>
        <v>44615.999999996857</v>
      </c>
      <c r="Y1313">
        <f t="shared" si="52"/>
        <v>2618.4736842105267</v>
      </c>
    </row>
    <row r="1314" spans="24:25" x14ac:dyDescent="0.4">
      <c r="X1314" s="79">
        <f t="shared" si="51"/>
        <v>44616.041666663521</v>
      </c>
      <c r="Y1314">
        <f t="shared" si="52"/>
        <v>2618.4736842105267</v>
      </c>
    </row>
    <row r="1315" spans="24:25" x14ac:dyDescent="0.4">
      <c r="X1315" s="79">
        <f t="shared" si="51"/>
        <v>44616.083333330185</v>
      </c>
      <c r="Y1315">
        <f t="shared" si="52"/>
        <v>2618.4736842105267</v>
      </c>
    </row>
    <row r="1316" spans="24:25" x14ac:dyDescent="0.4">
      <c r="X1316" s="79">
        <f t="shared" si="51"/>
        <v>44616.12499999685</v>
      </c>
      <c r="Y1316">
        <f t="shared" si="52"/>
        <v>2618.4736842105267</v>
      </c>
    </row>
    <row r="1317" spans="24:25" x14ac:dyDescent="0.4">
      <c r="X1317" s="79">
        <f t="shared" si="51"/>
        <v>44616.166666663514</v>
      </c>
      <c r="Y1317">
        <f t="shared" si="52"/>
        <v>2618.4736842105267</v>
      </c>
    </row>
    <row r="1318" spans="24:25" x14ac:dyDescent="0.4">
      <c r="X1318" s="79">
        <f t="shared" si="51"/>
        <v>44616.208333330178</v>
      </c>
      <c r="Y1318">
        <f t="shared" si="52"/>
        <v>2618.4736842105267</v>
      </c>
    </row>
    <row r="1319" spans="24:25" x14ac:dyDescent="0.4">
      <c r="X1319" s="79">
        <f t="shared" si="51"/>
        <v>44616.249999996842</v>
      </c>
      <c r="Y1319">
        <f t="shared" si="52"/>
        <v>2618.4736842105267</v>
      </c>
    </row>
    <row r="1320" spans="24:25" x14ac:dyDescent="0.4">
      <c r="X1320" s="79">
        <f t="shared" si="51"/>
        <v>44616.291666663506</v>
      </c>
      <c r="Y1320">
        <f t="shared" si="52"/>
        <v>2618.4736842105267</v>
      </c>
    </row>
    <row r="1321" spans="24:25" x14ac:dyDescent="0.4">
      <c r="X1321" s="79">
        <f t="shared" si="51"/>
        <v>44616.333333330171</v>
      </c>
      <c r="Y1321">
        <f t="shared" si="52"/>
        <v>2618.4736842105267</v>
      </c>
    </row>
    <row r="1322" spans="24:25" x14ac:dyDescent="0.4">
      <c r="X1322" s="79">
        <f t="shared" si="51"/>
        <v>44616.374999996835</v>
      </c>
      <c r="Y1322">
        <f t="shared" si="52"/>
        <v>2618.4736842105267</v>
      </c>
    </row>
    <row r="1323" spans="24:25" x14ac:dyDescent="0.4">
      <c r="X1323" s="79">
        <f t="shared" si="51"/>
        <v>44616.416666663499</v>
      </c>
      <c r="Y1323">
        <f t="shared" si="52"/>
        <v>2618.4736842105267</v>
      </c>
    </row>
    <row r="1324" spans="24:25" x14ac:dyDescent="0.4">
      <c r="X1324" s="79">
        <f t="shared" si="51"/>
        <v>44616.458333330163</v>
      </c>
      <c r="Y1324">
        <f t="shared" si="52"/>
        <v>2618.4736842105267</v>
      </c>
    </row>
    <row r="1325" spans="24:25" x14ac:dyDescent="0.4">
      <c r="X1325" s="79">
        <f t="shared" si="51"/>
        <v>44616.499999996828</v>
      </c>
      <c r="Y1325">
        <f t="shared" si="52"/>
        <v>2618.4736842105267</v>
      </c>
    </row>
    <row r="1326" spans="24:25" x14ac:dyDescent="0.4">
      <c r="X1326" s="79">
        <f t="shared" si="51"/>
        <v>44616.541666663492</v>
      </c>
      <c r="Y1326">
        <f t="shared" si="52"/>
        <v>2618.4736842105267</v>
      </c>
    </row>
    <row r="1327" spans="24:25" x14ac:dyDescent="0.4">
      <c r="X1327" s="79">
        <f t="shared" si="51"/>
        <v>44616.583333330156</v>
      </c>
      <c r="Y1327">
        <f t="shared" si="52"/>
        <v>2618.4736842105267</v>
      </c>
    </row>
    <row r="1328" spans="24:25" x14ac:dyDescent="0.4">
      <c r="X1328" s="79">
        <f t="shared" si="51"/>
        <v>44616.62499999682</v>
      </c>
      <c r="Y1328">
        <f t="shared" si="52"/>
        <v>2618.4736842105267</v>
      </c>
    </row>
    <row r="1329" spans="24:25" x14ac:dyDescent="0.4">
      <c r="X1329" s="79">
        <f t="shared" si="51"/>
        <v>44616.666666663485</v>
      </c>
      <c r="Y1329">
        <f t="shared" si="52"/>
        <v>2618.4736842105267</v>
      </c>
    </row>
    <row r="1330" spans="24:25" x14ac:dyDescent="0.4">
      <c r="X1330" s="79">
        <f t="shared" si="51"/>
        <v>44616.708333330149</v>
      </c>
      <c r="Y1330">
        <f t="shared" si="52"/>
        <v>2618.4736842105267</v>
      </c>
    </row>
    <row r="1331" spans="24:25" x14ac:dyDescent="0.4">
      <c r="X1331" s="79">
        <f t="shared" si="51"/>
        <v>44616.749999996813</v>
      </c>
      <c r="Y1331">
        <f t="shared" si="52"/>
        <v>2618.4736842105267</v>
      </c>
    </row>
    <row r="1332" spans="24:25" x14ac:dyDescent="0.4">
      <c r="X1332" s="79">
        <f t="shared" si="51"/>
        <v>44616.791666663477</v>
      </c>
      <c r="Y1332">
        <f t="shared" si="52"/>
        <v>2618.4736842105267</v>
      </c>
    </row>
    <row r="1333" spans="24:25" x14ac:dyDescent="0.4">
      <c r="X1333" s="79">
        <f t="shared" si="51"/>
        <v>44616.833333330142</v>
      </c>
      <c r="Y1333">
        <f t="shared" si="52"/>
        <v>2618.4736842105267</v>
      </c>
    </row>
    <row r="1334" spans="24:25" x14ac:dyDescent="0.4">
      <c r="X1334" s="79">
        <f t="shared" si="51"/>
        <v>44616.874999996806</v>
      </c>
      <c r="Y1334">
        <f t="shared" si="52"/>
        <v>2618.4736842105267</v>
      </c>
    </row>
    <row r="1335" spans="24:25" x14ac:dyDescent="0.4">
      <c r="X1335" s="79">
        <f t="shared" si="51"/>
        <v>44616.91666666347</v>
      </c>
      <c r="Y1335">
        <f t="shared" si="52"/>
        <v>2618.4736842105267</v>
      </c>
    </row>
    <row r="1336" spans="24:25" x14ac:dyDescent="0.4">
      <c r="X1336" s="79">
        <f t="shared" si="51"/>
        <v>44616.958333330134</v>
      </c>
      <c r="Y1336">
        <f t="shared" si="52"/>
        <v>2618.4736842105267</v>
      </c>
    </row>
    <row r="1337" spans="24:25" x14ac:dyDescent="0.4">
      <c r="X1337" s="79">
        <f t="shared" si="51"/>
        <v>44616.999999996799</v>
      </c>
      <c r="Y1337">
        <f t="shared" si="52"/>
        <v>2618.4736842105267</v>
      </c>
    </row>
    <row r="1338" spans="24:25" x14ac:dyDescent="0.4">
      <c r="X1338" s="79">
        <f t="shared" si="51"/>
        <v>44617.041666663463</v>
      </c>
      <c r="Y1338">
        <f t="shared" si="52"/>
        <v>2618.4736842105267</v>
      </c>
    </row>
    <row r="1339" spans="24:25" x14ac:dyDescent="0.4">
      <c r="X1339" s="79">
        <f t="shared" si="51"/>
        <v>44617.083333330127</v>
      </c>
      <c r="Y1339">
        <f t="shared" si="52"/>
        <v>2618.4736842105267</v>
      </c>
    </row>
    <row r="1340" spans="24:25" x14ac:dyDescent="0.4">
      <c r="X1340" s="79">
        <f t="shared" si="51"/>
        <v>44617.124999996791</v>
      </c>
      <c r="Y1340">
        <f t="shared" si="52"/>
        <v>2618.4736842105267</v>
      </c>
    </row>
    <row r="1341" spans="24:25" x14ac:dyDescent="0.4">
      <c r="X1341" s="79">
        <f t="shared" si="51"/>
        <v>44617.166666663456</v>
      </c>
      <c r="Y1341">
        <f t="shared" si="52"/>
        <v>2618.4736842105267</v>
      </c>
    </row>
    <row r="1342" spans="24:25" x14ac:dyDescent="0.4">
      <c r="X1342" s="79">
        <f t="shared" si="51"/>
        <v>44617.20833333012</v>
      </c>
      <c r="Y1342">
        <f t="shared" si="52"/>
        <v>2618.4736842105267</v>
      </c>
    </row>
    <row r="1343" spans="24:25" x14ac:dyDescent="0.4">
      <c r="X1343" s="79">
        <f t="shared" si="51"/>
        <v>44617.249999996784</v>
      </c>
      <c r="Y1343">
        <f t="shared" si="52"/>
        <v>2618.4736842105267</v>
      </c>
    </row>
    <row r="1344" spans="24:25" x14ac:dyDescent="0.4">
      <c r="X1344" s="79">
        <f t="shared" si="51"/>
        <v>44617.291666663448</v>
      </c>
      <c r="Y1344">
        <f t="shared" si="52"/>
        <v>2618.4736842105267</v>
      </c>
    </row>
    <row r="1345" spans="24:25" x14ac:dyDescent="0.4">
      <c r="X1345" s="79">
        <f t="shared" si="51"/>
        <v>44617.333333330113</v>
      </c>
      <c r="Y1345">
        <f t="shared" si="52"/>
        <v>2618.4736842105267</v>
      </c>
    </row>
    <row r="1346" spans="24:25" x14ac:dyDescent="0.4">
      <c r="X1346" s="79">
        <f t="shared" si="51"/>
        <v>44617.374999996777</v>
      </c>
      <c r="Y1346">
        <f t="shared" si="52"/>
        <v>2618.4736842105267</v>
      </c>
    </row>
    <row r="1347" spans="24:25" x14ac:dyDescent="0.4">
      <c r="X1347" s="79">
        <f t="shared" si="51"/>
        <v>44617.416666663441</v>
      </c>
      <c r="Y1347">
        <f t="shared" si="52"/>
        <v>2618.4736842105267</v>
      </c>
    </row>
    <row r="1348" spans="24:25" x14ac:dyDescent="0.4">
      <c r="X1348" s="79">
        <f t="shared" si="51"/>
        <v>44617.458333330105</v>
      </c>
      <c r="Y1348">
        <f t="shared" si="52"/>
        <v>2618.4736842105267</v>
      </c>
    </row>
    <row r="1349" spans="24:25" x14ac:dyDescent="0.4">
      <c r="X1349" s="79">
        <f t="shared" si="51"/>
        <v>44617.499999996769</v>
      </c>
      <c r="Y1349">
        <f t="shared" si="52"/>
        <v>2618.4736842105267</v>
      </c>
    </row>
    <row r="1350" spans="24:25" x14ac:dyDescent="0.4">
      <c r="X1350" s="79">
        <f t="shared" ref="X1350:X1413" si="53">X1349+1/24</f>
        <v>44617.541666663434</v>
      </c>
      <c r="Y1350">
        <f t="shared" si="52"/>
        <v>2618.4736842105267</v>
      </c>
    </row>
    <row r="1351" spans="24:25" x14ac:dyDescent="0.4">
      <c r="X1351" s="79">
        <f t="shared" si="53"/>
        <v>44617.583333330098</v>
      </c>
      <c r="Y1351">
        <f t="shared" si="52"/>
        <v>2618.4736842105267</v>
      </c>
    </row>
    <row r="1352" spans="24:25" x14ac:dyDescent="0.4">
      <c r="X1352" s="79">
        <f t="shared" si="53"/>
        <v>44617.624999996762</v>
      </c>
      <c r="Y1352">
        <f t="shared" si="52"/>
        <v>2618.4736842105267</v>
      </c>
    </row>
    <row r="1353" spans="24:25" x14ac:dyDescent="0.4">
      <c r="X1353" s="79">
        <f t="shared" si="53"/>
        <v>44617.666666663426</v>
      </c>
      <c r="Y1353">
        <f t="shared" si="52"/>
        <v>2618.4736842105267</v>
      </c>
    </row>
    <row r="1354" spans="24:25" x14ac:dyDescent="0.4">
      <c r="X1354" s="79">
        <f t="shared" si="53"/>
        <v>44617.708333330091</v>
      </c>
      <c r="Y1354">
        <f t="shared" si="52"/>
        <v>2618.4736842105267</v>
      </c>
    </row>
    <row r="1355" spans="24:25" x14ac:dyDescent="0.4">
      <c r="X1355" s="79">
        <f t="shared" si="53"/>
        <v>44617.749999996755</v>
      </c>
      <c r="Y1355">
        <f t="shared" si="52"/>
        <v>2618.4736842105267</v>
      </c>
    </row>
    <row r="1356" spans="24:25" x14ac:dyDescent="0.4">
      <c r="X1356" s="79">
        <f t="shared" si="53"/>
        <v>44617.791666663419</v>
      </c>
      <c r="Y1356">
        <f t="shared" si="52"/>
        <v>2618.4736842105267</v>
      </c>
    </row>
    <row r="1357" spans="24:25" x14ac:dyDescent="0.4">
      <c r="X1357" s="79">
        <f t="shared" si="53"/>
        <v>44617.833333330083</v>
      </c>
      <c r="Y1357">
        <f t="shared" si="52"/>
        <v>2618.4736842105267</v>
      </c>
    </row>
    <row r="1358" spans="24:25" x14ac:dyDescent="0.4">
      <c r="X1358" s="79">
        <f t="shared" si="53"/>
        <v>44617.874999996748</v>
      </c>
      <c r="Y1358">
        <f t="shared" si="52"/>
        <v>2618.4736842105267</v>
      </c>
    </row>
    <row r="1359" spans="24:25" x14ac:dyDescent="0.4">
      <c r="X1359" s="79">
        <f t="shared" si="53"/>
        <v>44617.916666663412</v>
      </c>
      <c r="Y1359">
        <f t="shared" si="52"/>
        <v>2618.4736842105267</v>
      </c>
    </row>
    <row r="1360" spans="24:25" x14ac:dyDescent="0.4">
      <c r="X1360" s="79">
        <f t="shared" si="53"/>
        <v>44617.958333330076</v>
      </c>
      <c r="Y1360">
        <f t="shared" si="52"/>
        <v>2618.4736842105267</v>
      </c>
    </row>
    <row r="1361" spans="24:25" x14ac:dyDescent="0.4">
      <c r="X1361" s="79">
        <f t="shared" si="53"/>
        <v>44617.99999999674</v>
      </c>
      <c r="Y1361">
        <f t="shared" si="52"/>
        <v>2618.4736842105267</v>
      </c>
    </row>
    <row r="1362" spans="24:25" x14ac:dyDescent="0.4">
      <c r="X1362" s="79">
        <f t="shared" si="53"/>
        <v>44618.041666663405</v>
      </c>
      <c r="Y1362">
        <f t="shared" ref="Y1362:Y1425" si="54">VLOOKUP(MONTH(X1362),$T$28:$V$39,3)</f>
        <v>2618.4736842105267</v>
      </c>
    </row>
    <row r="1363" spans="24:25" x14ac:dyDescent="0.4">
      <c r="X1363" s="79">
        <f t="shared" si="53"/>
        <v>44618.083333330069</v>
      </c>
      <c r="Y1363">
        <f t="shared" si="54"/>
        <v>2618.4736842105267</v>
      </c>
    </row>
    <row r="1364" spans="24:25" x14ac:dyDescent="0.4">
      <c r="X1364" s="79">
        <f t="shared" si="53"/>
        <v>44618.124999996733</v>
      </c>
      <c r="Y1364">
        <f t="shared" si="54"/>
        <v>2618.4736842105267</v>
      </c>
    </row>
    <row r="1365" spans="24:25" x14ac:dyDescent="0.4">
      <c r="X1365" s="79">
        <f t="shared" si="53"/>
        <v>44618.166666663397</v>
      </c>
      <c r="Y1365">
        <f t="shared" si="54"/>
        <v>2618.4736842105267</v>
      </c>
    </row>
    <row r="1366" spans="24:25" x14ac:dyDescent="0.4">
      <c r="X1366" s="79">
        <f t="shared" si="53"/>
        <v>44618.208333330062</v>
      </c>
      <c r="Y1366">
        <f t="shared" si="54"/>
        <v>2618.4736842105267</v>
      </c>
    </row>
    <row r="1367" spans="24:25" x14ac:dyDescent="0.4">
      <c r="X1367" s="79">
        <f t="shared" si="53"/>
        <v>44618.249999996726</v>
      </c>
      <c r="Y1367">
        <f t="shared" si="54"/>
        <v>2618.4736842105267</v>
      </c>
    </row>
    <row r="1368" spans="24:25" x14ac:dyDescent="0.4">
      <c r="X1368" s="79">
        <f t="shared" si="53"/>
        <v>44618.29166666339</v>
      </c>
      <c r="Y1368">
        <f t="shared" si="54"/>
        <v>2618.4736842105267</v>
      </c>
    </row>
    <row r="1369" spans="24:25" x14ac:dyDescent="0.4">
      <c r="X1369" s="79">
        <f t="shared" si="53"/>
        <v>44618.333333330054</v>
      </c>
      <c r="Y1369">
        <f t="shared" si="54"/>
        <v>2618.4736842105267</v>
      </c>
    </row>
    <row r="1370" spans="24:25" x14ac:dyDescent="0.4">
      <c r="X1370" s="79">
        <f t="shared" si="53"/>
        <v>44618.374999996719</v>
      </c>
      <c r="Y1370">
        <f t="shared" si="54"/>
        <v>2618.4736842105267</v>
      </c>
    </row>
    <row r="1371" spans="24:25" x14ac:dyDescent="0.4">
      <c r="X1371" s="79">
        <f t="shared" si="53"/>
        <v>44618.416666663383</v>
      </c>
      <c r="Y1371">
        <f t="shared" si="54"/>
        <v>2618.4736842105267</v>
      </c>
    </row>
    <row r="1372" spans="24:25" x14ac:dyDescent="0.4">
      <c r="X1372" s="79">
        <f t="shared" si="53"/>
        <v>44618.458333330047</v>
      </c>
      <c r="Y1372">
        <f t="shared" si="54"/>
        <v>2618.4736842105267</v>
      </c>
    </row>
    <row r="1373" spans="24:25" x14ac:dyDescent="0.4">
      <c r="X1373" s="79">
        <f t="shared" si="53"/>
        <v>44618.499999996711</v>
      </c>
      <c r="Y1373">
        <f t="shared" si="54"/>
        <v>2618.4736842105267</v>
      </c>
    </row>
    <row r="1374" spans="24:25" x14ac:dyDescent="0.4">
      <c r="X1374" s="79">
        <f t="shared" si="53"/>
        <v>44618.541666663376</v>
      </c>
      <c r="Y1374">
        <f t="shared" si="54"/>
        <v>2618.4736842105267</v>
      </c>
    </row>
    <row r="1375" spans="24:25" x14ac:dyDescent="0.4">
      <c r="X1375" s="79">
        <f t="shared" si="53"/>
        <v>44618.58333333004</v>
      </c>
      <c r="Y1375">
        <f t="shared" si="54"/>
        <v>2618.4736842105267</v>
      </c>
    </row>
    <row r="1376" spans="24:25" x14ac:dyDescent="0.4">
      <c r="X1376" s="79">
        <f t="shared" si="53"/>
        <v>44618.624999996704</v>
      </c>
      <c r="Y1376">
        <f t="shared" si="54"/>
        <v>2618.4736842105267</v>
      </c>
    </row>
    <row r="1377" spans="24:25" x14ac:dyDescent="0.4">
      <c r="X1377" s="79">
        <f t="shared" si="53"/>
        <v>44618.666666663368</v>
      </c>
      <c r="Y1377">
        <f t="shared" si="54"/>
        <v>2618.4736842105267</v>
      </c>
    </row>
    <row r="1378" spans="24:25" x14ac:dyDescent="0.4">
      <c r="X1378" s="79">
        <f t="shared" si="53"/>
        <v>44618.708333330032</v>
      </c>
      <c r="Y1378">
        <f t="shared" si="54"/>
        <v>2618.4736842105267</v>
      </c>
    </row>
    <row r="1379" spans="24:25" x14ac:dyDescent="0.4">
      <c r="X1379" s="79">
        <f t="shared" si="53"/>
        <v>44618.749999996697</v>
      </c>
      <c r="Y1379">
        <f t="shared" si="54"/>
        <v>2618.4736842105267</v>
      </c>
    </row>
    <row r="1380" spans="24:25" x14ac:dyDescent="0.4">
      <c r="X1380" s="79">
        <f t="shared" si="53"/>
        <v>44618.791666663361</v>
      </c>
      <c r="Y1380">
        <f t="shared" si="54"/>
        <v>2618.4736842105267</v>
      </c>
    </row>
    <row r="1381" spans="24:25" x14ac:dyDescent="0.4">
      <c r="X1381" s="79">
        <f t="shared" si="53"/>
        <v>44618.833333330025</v>
      </c>
      <c r="Y1381">
        <f t="shared" si="54"/>
        <v>2618.4736842105267</v>
      </c>
    </row>
    <row r="1382" spans="24:25" x14ac:dyDescent="0.4">
      <c r="X1382" s="79">
        <f t="shared" si="53"/>
        <v>44618.874999996689</v>
      </c>
      <c r="Y1382">
        <f t="shared" si="54"/>
        <v>2618.4736842105267</v>
      </c>
    </row>
    <row r="1383" spans="24:25" x14ac:dyDescent="0.4">
      <c r="X1383" s="79">
        <f t="shared" si="53"/>
        <v>44618.916666663354</v>
      </c>
      <c r="Y1383">
        <f t="shared" si="54"/>
        <v>2618.4736842105267</v>
      </c>
    </row>
    <row r="1384" spans="24:25" x14ac:dyDescent="0.4">
      <c r="X1384" s="79">
        <f t="shared" si="53"/>
        <v>44618.958333330018</v>
      </c>
      <c r="Y1384">
        <f t="shared" si="54"/>
        <v>2618.4736842105267</v>
      </c>
    </row>
    <row r="1385" spans="24:25" x14ac:dyDescent="0.4">
      <c r="X1385" s="79">
        <f t="shared" si="53"/>
        <v>44618.999999996682</v>
      </c>
      <c r="Y1385">
        <f t="shared" si="54"/>
        <v>2618.4736842105267</v>
      </c>
    </row>
    <row r="1386" spans="24:25" x14ac:dyDescent="0.4">
      <c r="X1386" s="79">
        <f t="shared" si="53"/>
        <v>44619.041666663346</v>
      </c>
      <c r="Y1386">
        <f t="shared" si="54"/>
        <v>2618.4736842105267</v>
      </c>
    </row>
    <row r="1387" spans="24:25" x14ac:dyDescent="0.4">
      <c r="X1387" s="79">
        <f t="shared" si="53"/>
        <v>44619.083333330011</v>
      </c>
      <c r="Y1387">
        <f t="shared" si="54"/>
        <v>2618.4736842105267</v>
      </c>
    </row>
    <row r="1388" spans="24:25" x14ac:dyDescent="0.4">
      <c r="X1388" s="79">
        <f t="shared" si="53"/>
        <v>44619.124999996675</v>
      </c>
      <c r="Y1388">
        <f t="shared" si="54"/>
        <v>2618.4736842105267</v>
      </c>
    </row>
    <row r="1389" spans="24:25" x14ac:dyDescent="0.4">
      <c r="X1389" s="79">
        <f t="shared" si="53"/>
        <v>44619.166666663339</v>
      </c>
      <c r="Y1389">
        <f t="shared" si="54"/>
        <v>2618.4736842105267</v>
      </c>
    </row>
    <row r="1390" spans="24:25" x14ac:dyDescent="0.4">
      <c r="X1390" s="79">
        <f t="shared" si="53"/>
        <v>44619.208333330003</v>
      </c>
      <c r="Y1390">
        <f t="shared" si="54"/>
        <v>2618.4736842105267</v>
      </c>
    </row>
    <row r="1391" spans="24:25" x14ac:dyDescent="0.4">
      <c r="X1391" s="79">
        <f t="shared" si="53"/>
        <v>44619.249999996668</v>
      </c>
      <c r="Y1391">
        <f t="shared" si="54"/>
        <v>2618.4736842105267</v>
      </c>
    </row>
    <row r="1392" spans="24:25" x14ac:dyDescent="0.4">
      <c r="X1392" s="79">
        <f t="shared" si="53"/>
        <v>44619.291666663332</v>
      </c>
      <c r="Y1392">
        <f t="shared" si="54"/>
        <v>2618.4736842105267</v>
      </c>
    </row>
    <row r="1393" spans="24:25" x14ac:dyDescent="0.4">
      <c r="X1393" s="79">
        <f t="shared" si="53"/>
        <v>44619.333333329996</v>
      </c>
      <c r="Y1393">
        <f t="shared" si="54"/>
        <v>2618.4736842105267</v>
      </c>
    </row>
    <row r="1394" spans="24:25" x14ac:dyDescent="0.4">
      <c r="X1394" s="79">
        <f t="shared" si="53"/>
        <v>44619.37499999666</v>
      </c>
      <c r="Y1394">
        <f t="shared" si="54"/>
        <v>2618.4736842105267</v>
      </c>
    </row>
    <row r="1395" spans="24:25" x14ac:dyDescent="0.4">
      <c r="X1395" s="79">
        <f t="shared" si="53"/>
        <v>44619.416666663325</v>
      </c>
      <c r="Y1395">
        <f t="shared" si="54"/>
        <v>2618.4736842105267</v>
      </c>
    </row>
    <row r="1396" spans="24:25" x14ac:dyDescent="0.4">
      <c r="X1396" s="79">
        <f t="shared" si="53"/>
        <v>44619.458333329989</v>
      </c>
      <c r="Y1396">
        <f t="shared" si="54"/>
        <v>2618.4736842105267</v>
      </c>
    </row>
    <row r="1397" spans="24:25" x14ac:dyDescent="0.4">
      <c r="X1397" s="79">
        <f t="shared" si="53"/>
        <v>44619.499999996653</v>
      </c>
      <c r="Y1397">
        <f t="shared" si="54"/>
        <v>2618.4736842105267</v>
      </c>
    </row>
    <row r="1398" spans="24:25" x14ac:dyDescent="0.4">
      <c r="X1398" s="79">
        <f t="shared" si="53"/>
        <v>44619.541666663317</v>
      </c>
      <c r="Y1398">
        <f t="shared" si="54"/>
        <v>2618.4736842105267</v>
      </c>
    </row>
    <row r="1399" spans="24:25" x14ac:dyDescent="0.4">
      <c r="X1399" s="79">
        <f t="shared" si="53"/>
        <v>44619.583333329982</v>
      </c>
      <c r="Y1399">
        <f t="shared" si="54"/>
        <v>2618.4736842105267</v>
      </c>
    </row>
    <row r="1400" spans="24:25" x14ac:dyDescent="0.4">
      <c r="X1400" s="79">
        <f t="shared" si="53"/>
        <v>44619.624999996646</v>
      </c>
      <c r="Y1400">
        <f t="shared" si="54"/>
        <v>2618.4736842105267</v>
      </c>
    </row>
    <row r="1401" spans="24:25" x14ac:dyDescent="0.4">
      <c r="X1401" s="79">
        <f t="shared" si="53"/>
        <v>44619.66666666331</v>
      </c>
      <c r="Y1401">
        <f t="shared" si="54"/>
        <v>2618.4736842105267</v>
      </c>
    </row>
    <row r="1402" spans="24:25" x14ac:dyDescent="0.4">
      <c r="X1402" s="79">
        <f t="shared" si="53"/>
        <v>44619.708333329974</v>
      </c>
      <c r="Y1402">
        <f t="shared" si="54"/>
        <v>2618.4736842105267</v>
      </c>
    </row>
    <row r="1403" spans="24:25" x14ac:dyDescent="0.4">
      <c r="X1403" s="79">
        <f t="shared" si="53"/>
        <v>44619.749999996639</v>
      </c>
      <c r="Y1403">
        <f t="shared" si="54"/>
        <v>2618.4736842105267</v>
      </c>
    </row>
    <row r="1404" spans="24:25" x14ac:dyDescent="0.4">
      <c r="X1404" s="79">
        <f t="shared" si="53"/>
        <v>44619.791666663303</v>
      </c>
      <c r="Y1404">
        <f t="shared" si="54"/>
        <v>2618.4736842105267</v>
      </c>
    </row>
    <row r="1405" spans="24:25" x14ac:dyDescent="0.4">
      <c r="X1405" s="79">
        <f t="shared" si="53"/>
        <v>44619.833333329967</v>
      </c>
      <c r="Y1405">
        <f t="shared" si="54"/>
        <v>2618.4736842105267</v>
      </c>
    </row>
    <row r="1406" spans="24:25" x14ac:dyDescent="0.4">
      <c r="X1406" s="79">
        <f t="shared" si="53"/>
        <v>44619.874999996631</v>
      </c>
      <c r="Y1406">
        <f t="shared" si="54"/>
        <v>2618.4736842105267</v>
      </c>
    </row>
    <row r="1407" spans="24:25" x14ac:dyDescent="0.4">
      <c r="X1407" s="79">
        <f t="shared" si="53"/>
        <v>44619.916666663295</v>
      </c>
      <c r="Y1407">
        <f t="shared" si="54"/>
        <v>2618.4736842105267</v>
      </c>
    </row>
    <row r="1408" spans="24:25" x14ac:dyDescent="0.4">
      <c r="X1408" s="79">
        <f t="shared" si="53"/>
        <v>44619.95833332996</v>
      </c>
      <c r="Y1408">
        <f t="shared" si="54"/>
        <v>2618.4736842105267</v>
      </c>
    </row>
    <row r="1409" spans="24:25" x14ac:dyDescent="0.4">
      <c r="X1409" s="79">
        <f t="shared" si="53"/>
        <v>44619.999999996624</v>
      </c>
      <c r="Y1409">
        <f t="shared" si="54"/>
        <v>2618.4736842105267</v>
      </c>
    </row>
    <row r="1410" spans="24:25" x14ac:dyDescent="0.4">
      <c r="X1410" s="79">
        <f t="shared" si="53"/>
        <v>44620.041666663288</v>
      </c>
      <c r="Y1410">
        <f t="shared" si="54"/>
        <v>2618.4736842105267</v>
      </c>
    </row>
    <row r="1411" spans="24:25" x14ac:dyDescent="0.4">
      <c r="X1411" s="79">
        <f t="shared" si="53"/>
        <v>44620.083333329952</v>
      </c>
      <c r="Y1411">
        <f t="shared" si="54"/>
        <v>2618.4736842105267</v>
      </c>
    </row>
    <row r="1412" spans="24:25" x14ac:dyDescent="0.4">
      <c r="X1412" s="79">
        <f t="shared" si="53"/>
        <v>44620.124999996617</v>
      </c>
      <c r="Y1412">
        <f t="shared" si="54"/>
        <v>2618.4736842105267</v>
      </c>
    </row>
    <row r="1413" spans="24:25" x14ac:dyDescent="0.4">
      <c r="X1413" s="79">
        <f t="shared" si="53"/>
        <v>44620.166666663281</v>
      </c>
      <c r="Y1413">
        <f t="shared" si="54"/>
        <v>2618.4736842105267</v>
      </c>
    </row>
    <row r="1414" spans="24:25" x14ac:dyDescent="0.4">
      <c r="X1414" s="79">
        <f t="shared" ref="X1414:X1477" si="55">X1413+1/24</f>
        <v>44620.208333329945</v>
      </c>
      <c r="Y1414">
        <f t="shared" si="54"/>
        <v>2618.4736842105267</v>
      </c>
    </row>
    <row r="1415" spans="24:25" x14ac:dyDescent="0.4">
      <c r="X1415" s="79">
        <f t="shared" si="55"/>
        <v>44620.249999996609</v>
      </c>
      <c r="Y1415">
        <f t="shared" si="54"/>
        <v>2618.4736842105267</v>
      </c>
    </row>
    <row r="1416" spans="24:25" x14ac:dyDescent="0.4">
      <c r="X1416" s="79">
        <f t="shared" si="55"/>
        <v>44620.291666663274</v>
      </c>
      <c r="Y1416">
        <f t="shared" si="54"/>
        <v>2618.4736842105267</v>
      </c>
    </row>
    <row r="1417" spans="24:25" x14ac:dyDescent="0.4">
      <c r="X1417" s="79">
        <f t="shared" si="55"/>
        <v>44620.333333329938</v>
      </c>
      <c r="Y1417">
        <f t="shared" si="54"/>
        <v>2618.4736842105267</v>
      </c>
    </row>
    <row r="1418" spans="24:25" x14ac:dyDescent="0.4">
      <c r="X1418" s="79">
        <f t="shared" si="55"/>
        <v>44620.374999996602</v>
      </c>
      <c r="Y1418">
        <f t="shared" si="54"/>
        <v>2618.4736842105267</v>
      </c>
    </row>
    <row r="1419" spans="24:25" x14ac:dyDescent="0.4">
      <c r="X1419" s="79">
        <f t="shared" si="55"/>
        <v>44620.416666663266</v>
      </c>
      <c r="Y1419">
        <f t="shared" si="54"/>
        <v>2618.4736842105267</v>
      </c>
    </row>
    <row r="1420" spans="24:25" x14ac:dyDescent="0.4">
      <c r="X1420" s="79">
        <f t="shared" si="55"/>
        <v>44620.458333329931</v>
      </c>
      <c r="Y1420">
        <f t="shared" si="54"/>
        <v>2618.4736842105267</v>
      </c>
    </row>
    <row r="1421" spans="24:25" x14ac:dyDescent="0.4">
      <c r="X1421" s="79">
        <f t="shared" si="55"/>
        <v>44620.499999996595</v>
      </c>
      <c r="Y1421">
        <f t="shared" si="54"/>
        <v>2618.4736842105267</v>
      </c>
    </row>
    <row r="1422" spans="24:25" x14ac:dyDescent="0.4">
      <c r="X1422" s="79">
        <f t="shared" si="55"/>
        <v>44620.541666663259</v>
      </c>
      <c r="Y1422">
        <f t="shared" si="54"/>
        <v>2618.4736842105267</v>
      </c>
    </row>
    <row r="1423" spans="24:25" x14ac:dyDescent="0.4">
      <c r="X1423" s="79">
        <f t="shared" si="55"/>
        <v>44620.583333329923</v>
      </c>
      <c r="Y1423">
        <f t="shared" si="54"/>
        <v>2618.4736842105267</v>
      </c>
    </row>
    <row r="1424" spans="24:25" x14ac:dyDescent="0.4">
      <c r="X1424" s="79">
        <f t="shared" si="55"/>
        <v>44620.624999996588</v>
      </c>
      <c r="Y1424">
        <f t="shared" si="54"/>
        <v>2618.4736842105267</v>
      </c>
    </row>
    <row r="1425" spans="24:25" x14ac:dyDescent="0.4">
      <c r="X1425" s="79">
        <f t="shared" si="55"/>
        <v>44620.666666663252</v>
      </c>
      <c r="Y1425">
        <f t="shared" si="54"/>
        <v>2618.4736842105267</v>
      </c>
    </row>
    <row r="1426" spans="24:25" x14ac:dyDescent="0.4">
      <c r="X1426" s="79">
        <f t="shared" si="55"/>
        <v>44620.708333329916</v>
      </c>
      <c r="Y1426">
        <f t="shared" ref="Y1426:Y1489" si="56">VLOOKUP(MONTH(X1426),$T$28:$V$39,3)</f>
        <v>2618.4736842105267</v>
      </c>
    </row>
    <row r="1427" spans="24:25" x14ac:dyDescent="0.4">
      <c r="X1427" s="79">
        <f t="shared" si="55"/>
        <v>44620.74999999658</v>
      </c>
      <c r="Y1427">
        <f t="shared" si="56"/>
        <v>2618.4736842105267</v>
      </c>
    </row>
    <row r="1428" spans="24:25" x14ac:dyDescent="0.4">
      <c r="X1428" s="79">
        <f t="shared" si="55"/>
        <v>44620.791666663245</v>
      </c>
      <c r="Y1428">
        <f t="shared" si="56"/>
        <v>2618.4736842105267</v>
      </c>
    </row>
    <row r="1429" spans="24:25" x14ac:dyDescent="0.4">
      <c r="X1429" s="79">
        <f t="shared" si="55"/>
        <v>44620.833333329909</v>
      </c>
      <c r="Y1429">
        <f t="shared" si="56"/>
        <v>2618.4736842105267</v>
      </c>
    </row>
    <row r="1430" spans="24:25" x14ac:dyDescent="0.4">
      <c r="X1430" s="79">
        <f t="shared" si="55"/>
        <v>44620.874999996573</v>
      </c>
      <c r="Y1430">
        <f t="shared" si="56"/>
        <v>2618.4736842105267</v>
      </c>
    </row>
    <row r="1431" spans="24:25" x14ac:dyDescent="0.4">
      <c r="X1431" s="79">
        <f t="shared" si="55"/>
        <v>44620.916666663237</v>
      </c>
      <c r="Y1431">
        <f t="shared" si="56"/>
        <v>2618.4736842105267</v>
      </c>
    </row>
    <row r="1432" spans="24:25" x14ac:dyDescent="0.4">
      <c r="X1432" s="79">
        <f t="shared" si="55"/>
        <v>44620.958333329902</v>
      </c>
      <c r="Y1432">
        <f t="shared" si="56"/>
        <v>2618.4736842105267</v>
      </c>
    </row>
    <row r="1433" spans="24:25" x14ac:dyDescent="0.4">
      <c r="X1433" s="79">
        <f t="shared" si="55"/>
        <v>44620.999999996566</v>
      </c>
      <c r="Y1433">
        <f t="shared" si="56"/>
        <v>2618.4736842105267</v>
      </c>
    </row>
    <row r="1434" spans="24:25" x14ac:dyDescent="0.4">
      <c r="X1434" s="79">
        <f t="shared" si="55"/>
        <v>44621.04166666323</v>
      </c>
      <c r="Y1434">
        <f t="shared" si="56"/>
        <v>2618.4736842105267</v>
      </c>
    </row>
    <row r="1435" spans="24:25" x14ac:dyDescent="0.4">
      <c r="X1435" s="79">
        <f t="shared" si="55"/>
        <v>44621.083333329894</v>
      </c>
      <c r="Y1435">
        <f t="shared" si="56"/>
        <v>2618.4736842105267</v>
      </c>
    </row>
    <row r="1436" spans="24:25" x14ac:dyDescent="0.4">
      <c r="X1436" s="79">
        <f t="shared" si="55"/>
        <v>44621.124999996558</v>
      </c>
      <c r="Y1436">
        <f t="shared" si="56"/>
        <v>2618.4736842105267</v>
      </c>
    </row>
    <row r="1437" spans="24:25" x14ac:dyDescent="0.4">
      <c r="X1437" s="79">
        <f t="shared" si="55"/>
        <v>44621.166666663223</v>
      </c>
      <c r="Y1437">
        <f t="shared" si="56"/>
        <v>2618.4736842105267</v>
      </c>
    </row>
    <row r="1438" spans="24:25" x14ac:dyDescent="0.4">
      <c r="X1438" s="79">
        <f t="shared" si="55"/>
        <v>44621.208333329887</v>
      </c>
      <c r="Y1438">
        <f t="shared" si="56"/>
        <v>2618.4736842105267</v>
      </c>
    </row>
    <row r="1439" spans="24:25" x14ac:dyDescent="0.4">
      <c r="X1439" s="79">
        <f t="shared" si="55"/>
        <v>44621.249999996551</v>
      </c>
      <c r="Y1439">
        <f t="shared" si="56"/>
        <v>2618.4736842105267</v>
      </c>
    </row>
    <row r="1440" spans="24:25" x14ac:dyDescent="0.4">
      <c r="X1440" s="79">
        <f t="shared" si="55"/>
        <v>44621.291666663215</v>
      </c>
      <c r="Y1440">
        <f t="shared" si="56"/>
        <v>2618.4736842105267</v>
      </c>
    </row>
    <row r="1441" spans="24:25" x14ac:dyDescent="0.4">
      <c r="X1441" s="79">
        <f t="shared" si="55"/>
        <v>44621.33333332988</v>
      </c>
      <c r="Y1441">
        <f t="shared" si="56"/>
        <v>2618.4736842105267</v>
      </c>
    </row>
    <row r="1442" spans="24:25" x14ac:dyDescent="0.4">
      <c r="X1442" s="79">
        <f t="shared" si="55"/>
        <v>44621.374999996544</v>
      </c>
      <c r="Y1442">
        <f t="shared" si="56"/>
        <v>2618.4736842105267</v>
      </c>
    </row>
    <row r="1443" spans="24:25" x14ac:dyDescent="0.4">
      <c r="X1443" s="79">
        <f t="shared" si="55"/>
        <v>44621.416666663208</v>
      </c>
      <c r="Y1443">
        <f t="shared" si="56"/>
        <v>2618.4736842105267</v>
      </c>
    </row>
    <row r="1444" spans="24:25" x14ac:dyDescent="0.4">
      <c r="X1444" s="79">
        <f t="shared" si="55"/>
        <v>44621.458333329872</v>
      </c>
      <c r="Y1444">
        <f t="shared" si="56"/>
        <v>2618.4736842105267</v>
      </c>
    </row>
    <row r="1445" spans="24:25" x14ac:dyDescent="0.4">
      <c r="X1445" s="79">
        <f t="shared" si="55"/>
        <v>44621.499999996537</v>
      </c>
      <c r="Y1445">
        <f t="shared" si="56"/>
        <v>2618.4736842105267</v>
      </c>
    </row>
    <row r="1446" spans="24:25" x14ac:dyDescent="0.4">
      <c r="X1446" s="79">
        <f t="shared" si="55"/>
        <v>44621.541666663201</v>
      </c>
      <c r="Y1446">
        <f t="shared" si="56"/>
        <v>2618.4736842105267</v>
      </c>
    </row>
    <row r="1447" spans="24:25" x14ac:dyDescent="0.4">
      <c r="X1447" s="79">
        <f t="shared" si="55"/>
        <v>44621.583333329865</v>
      </c>
      <c r="Y1447">
        <f t="shared" si="56"/>
        <v>2618.4736842105267</v>
      </c>
    </row>
    <row r="1448" spans="24:25" x14ac:dyDescent="0.4">
      <c r="X1448" s="79">
        <f t="shared" si="55"/>
        <v>44621.624999996529</v>
      </c>
      <c r="Y1448">
        <f t="shared" si="56"/>
        <v>2618.4736842105267</v>
      </c>
    </row>
    <row r="1449" spans="24:25" x14ac:dyDescent="0.4">
      <c r="X1449" s="79">
        <f t="shared" si="55"/>
        <v>44621.666666663194</v>
      </c>
      <c r="Y1449">
        <f t="shared" si="56"/>
        <v>2618.4736842105267</v>
      </c>
    </row>
    <row r="1450" spans="24:25" x14ac:dyDescent="0.4">
      <c r="X1450" s="79">
        <f t="shared" si="55"/>
        <v>44621.708333329858</v>
      </c>
      <c r="Y1450">
        <f t="shared" si="56"/>
        <v>2618.4736842105267</v>
      </c>
    </row>
    <row r="1451" spans="24:25" x14ac:dyDescent="0.4">
      <c r="X1451" s="79">
        <f t="shared" si="55"/>
        <v>44621.749999996522</v>
      </c>
      <c r="Y1451">
        <f t="shared" si="56"/>
        <v>2618.4736842105267</v>
      </c>
    </row>
    <row r="1452" spans="24:25" x14ac:dyDescent="0.4">
      <c r="X1452" s="79">
        <f t="shared" si="55"/>
        <v>44621.791666663186</v>
      </c>
      <c r="Y1452">
        <f t="shared" si="56"/>
        <v>2618.4736842105267</v>
      </c>
    </row>
    <row r="1453" spans="24:25" x14ac:dyDescent="0.4">
      <c r="X1453" s="79">
        <f t="shared" si="55"/>
        <v>44621.833333329851</v>
      </c>
      <c r="Y1453">
        <f t="shared" si="56"/>
        <v>2618.4736842105267</v>
      </c>
    </row>
    <row r="1454" spans="24:25" x14ac:dyDescent="0.4">
      <c r="X1454" s="79">
        <f t="shared" si="55"/>
        <v>44621.874999996515</v>
      </c>
      <c r="Y1454">
        <f t="shared" si="56"/>
        <v>2618.4736842105267</v>
      </c>
    </row>
    <row r="1455" spans="24:25" x14ac:dyDescent="0.4">
      <c r="X1455" s="79">
        <f t="shared" si="55"/>
        <v>44621.916666663179</v>
      </c>
      <c r="Y1455">
        <f t="shared" si="56"/>
        <v>2618.4736842105267</v>
      </c>
    </row>
    <row r="1456" spans="24:25" x14ac:dyDescent="0.4">
      <c r="X1456" s="79">
        <f t="shared" si="55"/>
        <v>44621.958333329843</v>
      </c>
      <c r="Y1456">
        <f t="shared" si="56"/>
        <v>2618.4736842105267</v>
      </c>
    </row>
    <row r="1457" spans="24:25" x14ac:dyDescent="0.4">
      <c r="X1457" s="79">
        <f t="shared" si="55"/>
        <v>44621.999999996508</v>
      </c>
      <c r="Y1457">
        <f t="shared" si="56"/>
        <v>2618.4736842105267</v>
      </c>
    </row>
    <row r="1458" spans="24:25" x14ac:dyDescent="0.4">
      <c r="X1458" s="79">
        <f t="shared" si="55"/>
        <v>44622.041666663172</v>
      </c>
      <c r="Y1458">
        <f t="shared" si="56"/>
        <v>2618.4736842105267</v>
      </c>
    </row>
    <row r="1459" spans="24:25" x14ac:dyDescent="0.4">
      <c r="X1459" s="79">
        <f t="shared" si="55"/>
        <v>44622.083333329836</v>
      </c>
      <c r="Y1459">
        <f t="shared" si="56"/>
        <v>2618.4736842105267</v>
      </c>
    </row>
    <row r="1460" spans="24:25" x14ac:dyDescent="0.4">
      <c r="X1460" s="79">
        <f t="shared" si="55"/>
        <v>44622.1249999965</v>
      </c>
      <c r="Y1460">
        <f t="shared" si="56"/>
        <v>2618.4736842105267</v>
      </c>
    </row>
    <row r="1461" spans="24:25" x14ac:dyDescent="0.4">
      <c r="X1461" s="79">
        <f t="shared" si="55"/>
        <v>44622.166666663165</v>
      </c>
      <c r="Y1461">
        <f t="shared" si="56"/>
        <v>2618.4736842105267</v>
      </c>
    </row>
    <row r="1462" spans="24:25" x14ac:dyDescent="0.4">
      <c r="X1462" s="79">
        <f t="shared" si="55"/>
        <v>44622.208333329829</v>
      </c>
      <c r="Y1462">
        <f t="shared" si="56"/>
        <v>2618.4736842105267</v>
      </c>
    </row>
    <row r="1463" spans="24:25" x14ac:dyDescent="0.4">
      <c r="X1463" s="79">
        <f t="shared" si="55"/>
        <v>44622.249999996493</v>
      </c>
      <c r="Y1463">
        <f t="shared" si="56"/>
        <v>2618.4736842105267</v>
      </c>
    </row>
    <row r="1464" spans="24:25" x14ac:dyDescent="0.4">
      <c r="X1464" s="79">
        <f t="shared" si="55"/>
        <v>44622.291666663157</v>
      </c>
      <c r="Y1464">
        <f t="shared" si="56"/>
        <v>2618.4736842105267</v>
      </c>
    </row>
    <row r="1465" spans="24:25" x14ac:dyDescent="0.4">
      <c r="X1465" s="79">
        <f t="shared" si="55"/>
        <v>44622.333333329821</v>
      </c>
      <c r="Y1465">
        <f t="shared" si="56"/>
        <v>2618.4736842105267</v>
      </c>
    </row>
    <row r="1466" spans="24:25" x14ac:dyDescent="0.4">
      <c r="X1466" s="79">
        <f t="shared" si="55"/>
        <v>44622.374999996486</v>
      </c>
      <c r="Y1466">
        <f t="shared" si="56"/>
        <v>2618.4736842105267</v>
      </c>
    </row>
    <row r="1467" spans="24:25" x14ac:dyDescent="0.4">
      <c r="X1467" s="79">
        <f t="shared" si="55"/>
        <v>44622.41666666315</v>
      </c>
      <c r="Y1467">
        <f t="shared" si="56"/>
        <v>2618.4736842105267</v>
      </c>
    </row>
    <row r="1468" spans="24:25" x14ac:dyDescent="0.4">
      <c r="X1468" s="79">
        <f t="shared" si="55"/>
        <v>44622.458333329814</v>
      </c>
      <c r="Y1468">
        <f t="shared" si="56"/>
        <v>2618.4736842105267</v>
      </c>
    </row>
    <row r="1469" spans="24:25" x14ac:dyDescent="0.4">
      <c r="X1469" s="79">
        <f t="shared" si="55"/>
        <v>44622.499999996478</v>
      </c>
      <c r="Y1469">
        <f t="shared" si="56"/>
        <v>2618.4736842105267</v>
      </c>
    </row>
    <row r="1470" spans="24:25" x14ac:dyDescent="0.4">
      <c r="X1470" s="79">
        <f t="shared" si="55"/>
        <v>44622.541666663143</v>
      </c>
      <c r="Y1470">
        <f t="shared" si="56"/>
        <v>2618.4736842105267</v>
      </c>
    </row>
    <row r="1471" spans="24:25" x14ac:dyDescent="0.4">
      <c r="X1471" s="79">
        <f t="shared" si="55"/>
        <v>44622.583333329807</v>
      </c>
      <c r="Y1471">
        <f t="shared" si="56"/>
        <v>2618.4736842105267</v>
      </c>
    </row>
    <row r="1472" spans="24:25" x14ac:dyDescent="0.4">
      <c r="X1472" s="79">
        <f t="shared" si="55"/>
        <v>44622.624999996471</v>
      </c>
      <c r="Y1472">
        <f t="shared" si="56"/>
        <v>2618.4736842105267</v>
      </c>
    </row>
    <row r="1473" spans="24:25" x14ac:dyDescent="0.4">
      <c r="X1473" s="79">
        <f t="shared" si="55"/>
        <v>44622.666666663135</v>
      </c>
      <c r="Y1473">
        <f t="shared" si="56"/>
        <v>2618.4736842105267</v>
      </c>
    </row>
    <row r="1474" spans="24:25" x14ac:dyDescent="0.4">
      <c r="X1474" s="79">
        <f t="shared" si="55"/>
        <v>44622.7083333298</v>
      </c>
      <c r="Y1474">
        <f t="shared" si="56"/>
        <v>2618.4736842105267</v>
      </c>
    </row>
    <row r="1475" spans="24:25" x14ac:dyDescent="0.4">
      <c r="X1475" s="79">
        <f t="shared" si="55"/>
        <v>44622.749999996464</v>
      </c>
      <c r="Y1475">
        <f t="shared" si="56"/>
        <v>2618.4736842105267</v>
      </c>
    </row>
    <row r="1476" spans="24:25" x14ac:dyDescent="0.4">
      <c r="X1476" s="79">
        <f t="shared" si="55"/>
        <v>44622.791666663128</v>
      </c>
      <c r="Y1476">
        <f t="shared" si="56"/>
        <v>2618.4736842105267</v>
      </c>
    </row>
    <row r="1477" spans="24:25" x14ac:dyDescent="0.4">
      <c r="X1477" s="79">
        <f t="shared" si="55"/>
        <v>44622.833333329792</v>
      </c>
      <c r="Y1477">
        <f t="shared" si="56"/>
        <v>2618.4736842105267</v>
      </c>
    </row>
    <row r="1478" spans="24:25" x14ac:dyDescent="0.4">
      <c r="X1478" s="79">
        <f t="shared" ref="X1478:X1541" si="57">X1477+1/24</f>
        <v>44622.874999996457</v>
      </c>
      <c r="Y1478">
        <f t="shared" si="56"/>
        <v>2618.4736842105267</v>
      </c>
    </row>
    <row r="1479" spans="24:25" x14ac:dyDescent="0.4">
      <c r="X1479" s="79">
        <f t="shared" si="57"/>
        <v>44622.916666663121</v>
      </c>
      <c r="Y1479">
        <f t="shared" si="56"/>
        <v>2618.4736842105267</v>
      </c>
    </row>
    <row r="1480" spans="24:25" x14ac:dyDescent="0.4">
      <c r="X1480" s="79">
        <f t="shared" si="57"/>
        <v>44622.958333329785</v>
      </c>
      <c r="Y1480">
        <f t="shared" si="56"/>
        <v>2618.4736842105267</v>
      </c>
    </row>
    <row r="1481" spans="24:25" x14ac:dyDescent="0.4">
      <c r="X1481" s="79">
        <f t="shared" si="57"/>
        <v>44622.999999996449</v>
      </c>
      <c r="Y1481">
        <f t="shared" si="56"/>
        <v>2618.4736842105267</v>
      </c>
    </row>
    <row r="1482" spans="24:25" x14ac:dyDescent="0.4">
      <c r="X1482" s="79">
        <f t="shared" si="57"/>
        <v>44623.041666663114</v>
      </c>
      <c r="Y1482">
        <f t="shared" si="56"/>
        <v>2618.4736842105267</v>
      </c>
    </row>
    <row r="1483" spans="24:25" x14ac:dyDescent="0.4">
      <c r="X1483" s="79">
        <f t="shared" si="57"/>
        <v>44623.083333329778</v>
      </c>
      <c r="Y1483">
        <f t="shared" si="56"/>
        <v>2618.4736842105267</v>
      </c>
    </row>
    <row r="1484" spans="24:25" x14ac:dyDescent="0.4">
      <c r="X1484" s="79">
        <f t="shared" si="57"/>
        <v>44623.124999996442</v>
      </c>
      <c r="Y1484">
        <f t="shared" si="56"/>
        <v>2618.4736842105267</v>
      </c>
    </row>
    <row r="1485" spans="24:25" x14ac:dyDescent="0.4">
      <c r="X1485" s="79">
        <f t="shared" si="57"/>
        <v>44623.166666663106</v>
      </c>
      <c r="Y1485">
        <f t="shared" si="56"/>
        <v>2618.4736842105267</v>
      </c>
    </row>
    <row r="1486" spans="24:25" x14ac:dyDescent="0.4">
      <c r="X1486" s="79">
        <f t="shared" si="57"/>
        <v>44623.208333329771</v>
      </c>
      <c r="Y1486">
        <f t="shared" si="56"/>
        <v>2618.4736842105267</v>
      </c>
    </row>
    <row r="1487" spans="24:25" x14ac:dyDescent="0.4">
      <c r="X1487" s="79">
        <f t="shared" si="57"/>
        <v>44623.249999996435</v>
      </c>
      <c r="Y1487">
        <f t="shared" si="56"/>
        <v>2618.4736842105267</v>
      </c>
    </row>
    <row r="1488" spans="24:25" x14ac:dyDescent="0.4">
      <c r="X1488" s="79">
        <f t="shared" si="57"/>
        <v>44623.291666663099</v>
      </c>
      <c r="Y1488">
        <f t="shared" si="56"/>
        <v>2618.4736842105267</v>
      </c>
    </row>
    <row r="1489" spans="24:25" x14ac:dyDescent="0.4">
      <c r="X1489" s="79">
        <f t="shared" si="57"/>
        <v>44623.333333329763</v>
      </c>
      <c r="Y1489">
        <f t="shared" si="56"/>
        <v>2618.4736842105267</v>
      </c>
    </row>
    <row r="1490" spans="24:25" x14ac:dyDescent="0.4">
      <c r="X1490" s="79">
        <f t="shared" si="57"/>
        <v>44623.374999996428</v>
      </c>
      <c r="Y1490">
        <f t="shared" ref="Y1490:Y1553" si="58">VLOOKUP(MONTH(X1490),$T$28:$V$39,3)</f>
        <v>2618.4736842105267</v>
      </c>
    </row>
    <row r="1491" spans="24:25" x14ac:dyDescent="0.4">
      <c r="X1491" s="79">
        <f t="shared" si="57"/>
        <v>44623.416666663092</v>
      </c>
      <c r="Y1491">
        <f t="shared" si="58"/>
        <v>2618.4736842105267</v>
      </c>
    </row>
    <row r="1492" spans="24:25" x14ac:dyDescent="0.4">
      <c r="X1492" s="79">
        <f t="shared" si="57"/>
        <v>44623.458333329756</v>
      </c>
      <c r="Y1492">
        <f t="shared" si="58"/>
        <v>2618.4736842105267</v>
      </c>
    </row>
    <row r="1493" spans="24:25" x14ac:dyDescent="0.4">
      <c r="X1493" s="79">
        <f t="shared" si="57"/>
        <v>44623.49999999642</v>
      </c>
      <c r="Y1493">
        <f t="shared" si="58"/>
        <v>2618.4736842105267</v>
      </c>
    </row>
    <row r="1494" spans="24:25" x14ac:dyDescent="0.4">
      <c r="X1494" s="79">
        <f t="shared" si="57"/>
        <v>44623.541666663084</v>
      </c>
      <c r="Y1494">
        <f t="shared" si="58"/>
        <v>2618.4736842105267</v>
      </c>
    </row>
    <row r="1495" spans="24:25" x14ac:dyDescent="0.4">
      <c r="X1495" s="79">
        <f t="shared" si="57"/>
        <v>44623.583333329749</v>
      </c>
      <c r="Y1495">
        <f t="shared" si="58"/>
        <v>2618.4736842105267</v>
      </c>
    </row>
    <row r="1496" spans="24:25" x14ac:dyDescent="0.4">
      <c r="X1496" s="79">
        <f t="shared" si="57"/>
        <v>44623.624999996413</v>
      </c>
      <c r="Y1496">
        <f t="shared" si="58"/>
        <v>2618.4736842105267</v>
      </c>
    </row>
    <row r="1497" spans="24:25" x14ac:dyDescent="0.4">
      <c r="X1497" s="79">
        <f t="shared" si="57"/>
        <v>44623.666666663077</v>
      </c>
      <c r="Y1497">
        <f t="shared" si="58"/>
        <v>2618.4736842105267</v>
      </c>
    </row>
    <row r="1498" spans="24:25" x14ac:dyDescent="0.4">
      <c r="X1498" s="79">
        <f t="shared" si="57"/>
        <v>44623.708333329741</v>
      </c>
      <c r="Y1498">
        <f t="shared" si="58"/>
        <v>2618.4736842105267</v>
      </c>
    </row>
    <row r="1499" spans="24:25" x14ac:dyDescent="0.4">
      <c r="X1499" s="79">
        <f t="shared" si="57"/>
        <v>44623.749999996406</v>
      </c>
      <c r="Y1499">
        <f t="shared" si="58"/>
        <v>2618.4736842105267</v>
      </c>
    </row>
    <row r="1500" spans="24:25" x14ac:dyDescent="0.4">
      <c r="X1500" s="79">
        <f t="shared" si="57"/>
        <v>44623.79166666307</v>
      </c>
      <c r="Y1500">
        <f t="shared" si="58"/>
        <v>2618.4736842105267</v>
      </c>
    </row>
    <row r="1501" spans="24:25" x14ac:dyDescent="0.4">
      <c r="X1501" s="79">
        <f t="shared" si="57"/>
        <v>44623.833333329734</v>
      </c>
      <c r="Y1501">
        <f t="shared" si="58"/>
        <v>2618.4736842105267</v>
      </c>
    </row>
    <row r="1502" spans="24:25" x14ac:dyDescent="0.4">
      <c r="X1502" s="79">
        <f t="shared" si="57"/>
        <v>44623.874999996398</v>
      </c>
      <c r="Y1502">
        <f t="shared" si="58"/>
        <v>2618.4736842105267</v>
      </c>
    </row>
    <row r="1503" spans="24:25" x14ac:dyDescent="0.4">
      <c r="X1503" s="79">
        <f t="shared" si="57"/>
        <v>44623.916666663063</v>
      </c>
      <c r="Y1503">
        <f t="shared" si="58"/>
        <v>2618.4736842105267</v>
      </c>
    </row>
    <row r="1504" spans="24:25" x14ac:dyDescent="0.4">
      <c r="X1504" s="79">
        <f t="shared" si="57"/>
        <v>44623.958333329727</v>
      </c>
      <c r="Y1504">
        <f t="shared" si="58"/>
        <v>2618.4736842105267</v>
      </c>
    </row>
    <row r="1505" spans="24:25" x14ac:dyDescent="0.4">
      <c r="X1505" s="79">
        <f t="shared" si="57"/>
        <v>44623.999999996391</v>
      </c>
      <c r="Y1505">
        <f t="shared" si="58"/>
        <v>2618.4736842105267</v>
      </c>
    </row>
    <row r="1506" spans="24:25" x14ac:dyDescent="0.4">
      <c r="X1506" s="79">
        <f t="shared" si="57"/>
        <v>44624.041666663055</v>
      </c>
      <c r="Y1506">
        <f t="shared" si="58"/>
        <v>2618.4736842105267</v>
      </c>
    </row>
    <row r="1507" spans="24:25" x14ac:dyDescent="0.4">
      <c r="X1507" s="79">
        <f t="shared" si="57"/>
        <v>44624.08333332972</v>
      </c>
      <c r="Y1507">
        <f t="shared" si="58"/>
        <v>2618.4736842105267</v>
      </c>
    </row>
    <row r="1508" spans="24:25" x14ac:dyDescent="0.4">
      <c r="X1508" s="79">
        <f t="shared" si="57"/>
        <v>44624.124999996384</v>
      </c>
      <c r="Y1508">
        <f t="shared" si="58"/>
        <v>2618.4736842105267</v>
      </c>
    </row>
    <row r="1509" spans="24:25" x14ac:dyDescent="0.4">
      <c r="X1509" s="79">
        <f t="shared" si="57"/>
        <v>44624.166666663048</v>
      </c>
      <c r="Y1509">
        <f t="shared" si="58"/>
        <v>2618.4736842105267</v>
      </c>
    </row>
    <row r="1510" spans="24:25" x14ac:dyDescent="0.4">
      <c r="X1510" s="79">
        <f t="shared" si="57"/>
        <v>44624.208333329712</v>
      </c>
      <c r="Y1510">
        <f t="shared" si="58"/>
        <v>2618.4736842105267</v>
      </c>
    </row>
    <row r="1511" spans="24:25" x14ac:dyDescent="0.4">
      <c r="X1511" s="79">
        <f t="shared" si="57"/>
        <v>44624.249999996377</v>
      </c>
      <c r="Y1511">
        <f t="shared" si="58"/>
        <v>2618.4736842105267</v>
      </c>
    </row>
    <row r="1512" spans="24:25" x14ac:dyDescent="0.4">
      <c r="X1512" s="79">
        <f t="shared" si="57"/>
        <v>44624.291666663041</v>
      </c>
      <c r="Y1512">
        <f t="shared" si="58"/>
        <v>2618.4736842105267</v>
      </c>
    </row>
    <row r="1513" spans="24:25" x14ac:dyDescent="0.4">
      <c r="X1513" s="79">
        <f t="shared" si="57"/>
        <v>44624.333333329705</v>
      </c>
      <c r="Y1513">
        <f t="shared" si="58"/>
        <v>2618.4736842105267</v>
      </c>
    </row>
    <row r="1514" spans="24:25" x14ac:dyDescent="0.4">
      <c r="X1514" s="79">
        <f t="shared" si="57"/>
        <v>44624.374999996369</v>
      </c>
      <c r="Y1514">
        <f t="shared" si="58"/>
        <v>2618.4736842105267</v>
      </c>
    </row>
    <row r="1515" spans="24:25" x14ac:dyDescent="0.4">
      <c r="X1515" s="79">
        <f t="shared" si="57"/>
        <v>44624.416666663034</v>
      </c>
      <c r="Y1515">
        <f t="shared" si="58"/>
        <v>2618.4736842105267</v>
      </c>
    </row>
    <row r="1516" spans="24:25" x14ac:dyDescent="0.4">
      <c r="X1516" s="79">
        <f t="shared" si="57"/>
        <v>44624.458333329698</v>
      </c>
      <c r="Y1516">
        <f t="shared" si="58"/>
        <v>2618.4736842105267</v>
      </c>
    </row>
    <row r="1517" spans="24:25" x14ac:dyDescent="0.4">
      <c r="X1517" s="79">
        <f t="shared" si="57"/>
        <v>44624.499999996362</v>
      </c>
      <c r="Y1517">
        <f t="shared" si="58"/>
        <v>2618.4736842105267</v>
      </c>
    </row>
    <row r="1518" spans="24:25" x14ac:dyDescent="0.4">
      <c r="X1518" s="79">
        <f t="shared" si="57"/>
        <v>44624.541666663026</v>
      </c>
      <c r="Y1518">
        <f t="shared" si="58"/>
        <v>2618.4736842105267</v>
      </c>
    </row>
    <row r="1519" spans="24:25" x14ac:dyDescent="0.4">
      <c r="X1519" s="79">
        <f t="shared" si="57"/>
        <v>44624.583333329691</v>
      </c>
      <c r="Y1519">
        <f t="shared" si="58"/>
        <v>2618.4736842105267</v>
      </c>
    </row>
    <row r="1520" spans="24:25" x14ac:dyDescent="0.4">
      <c r="X1520" s="79">
        <f t="shared" si="57"/>
        <v>44624.624999996355</v>
      </c>
      <c r="Y1520">
        <f t="shared" si="58"/>
        <v>2618.4736842105267</v>
      </c>
    </row>
    <row r="1521" spans="24:25" x14ac:dyDescent="0.4">
      <c r="X1521" s="79">
        <f t="shared" si="57"/>
        <v>44624.666666663019</v>
      </c>
      <c r="Y1521">
        <f t="shared" si="58"/>
        <v>2618.4736842105267</v>
      </c>
    </row>
    <row r="1522" spans="24:25" x14ac:dyDescent="0.4">
      <c r="X1522" s="79">
        <f t="shared" si="57"/>
        <v>44624.708333329683</v>
      </c>
      <c r="Y1522">
        <f t="shared" si="58"/>
        <v>2618.4736842105267</v>
      </c>
    </row>
    <row r="1523" spans="24:25" x14ac:dyDescent="0.4">
      <c r="X1523" s="79">
        <f t="shared" si="57"/>
        <v>44624.749999996347</v>
      </c>
      <c r="Y1523">
        <f t="shared" si="58"/>
        <v>2618.4736842105267</v>
      </c>
    </row>
    <row r="1524" spans="24:25" x14ac:dyDescent="0.4">
      <c r="X1524" s="79">
        <f t="shared" si="57"/>
        <v>44624.791666663012</v>
      </c>
      <c r="Y1524">
        <f t="shared" si="58"/>
        <v>2618.4736842105267</v>
      </c>
    </row>
    <row r="1525" spans="24:25" x14ac:dyDescent="0.4">
      <c r="X1525" s="79">
        <f t="shared" si="57"/>
        <v>44624.833333329676</v>
      </c>
      <c r="Y1525">
        <f t="shared" si="58"/>
        <v>2618.4736842105267</v>
      </c>
    </row>
    <row r="1526" spans="24:25" x14ac:dyDescent="0.4">
      <c r="X1526" s="79">
        <f t="shared" si="57"/>
        <v>44624.87499999634</v>
      </c>
      <c r="Y1526">
        <f t="shared" si="58"/>
        <v>2618.4736842105267</v>
      </c>
    </row>
    <row r="1527" spans="24:25" x14ac:dyDescent="0.4">
      <c r="X1527" s="79">
        <f t="shared" si="57"/>
        <v>44624.916666663004</v>
      </c>
      <c r="Y1527">
        <f t="shared" si="58"/>
        <v>2618.4736842105267</v>
      </c>
    </row>
    <row r="1528" spans="24:25" x14ac:dyDescent="0.4">
      <c r="X1528" s="79">
        <f t="shared" si="57"/>
        <v>44624.958333329669</v>
      </c>
      <c r="Y1528">
        <f t="shared" si="58"/>
        <v>2618.4736842105267</v>
      </c>
    </row>
    <row r="1529" spans="24:25" x14ac:dyDescent="0.4">
      <c r="X1529" s="79">
        <f t="shared" si="57"/>
        <v>44624.999999996333</v>
      </c>
      <c r="Y1529">
        <f t="shared" si="58"/>
        <v>2618.4736842105267</v>
      </c>
    </row>
    <row r="1530" spans="24:25" x14ac:dyDescent="0.4">
      <c r="X1530" s="79">
        <f t="shared" si="57"/>
        <v>44625.041666662997</v>
      </c>
      <c r="Y1530">
        <f t="shared" si="58"/>
        <v>2618.4736842105267</v>
      </c>
    </row>
    <row r="1531" spans="24:25" x14ac:dyDescent="0.4">
      <c r="X1531" s="79">
        <f t="shared" si="57"/>
        <v>44625.083333329661</v>
      </c>
      <c r="Y1531">
        <f t="shared" si="58"/>
        <v>2618.4736842105267</v>
      </c>
    </row>
    <row r="1532" spans="24:25" x14ac:dyDescent="0.4">
      <c r="X1532" s="79">
        <f t="shared" si="57"/>
        <v>44625.124999996326</v>
      </c>
      <c r="Y1532">
        <f t="shared" si="58"/>
        <v>2618.4736842105267</v>
      </c>
    </row>
    <row r="1533" spans="24:25" x14ac:dyDescent="0.4">
      <c r="X1533" s="79">
        <f t="shared" si="57"/>
        <v>44625.16666666299</v>
      </c>
      <c r="Y1533">
        <f t="shared" si="58"/>
        <v>2618.4736842105267</v>
      </c>
    </row>
    <row r="1534" spans="24:25" x14ac:dyDescent="0.4">
      <c r="X1534" s="79">
        <f t="shared" si="57"/>
        <v>44625.208333329654</v>
      </c>
      <c r="Y1534">
        <f t="shared" si="58"/>
        <v>2618.4736842105267</v>
      </c>
    </row>
    <row r="1535" spans="24:25" x14ac:dyDescent="0.4">
      <c r="X1535" s="79">
        <f t="shared" si="57"/>
        <v>44625.249999996318</v>
      </c>
      <c r="Y1535">
        <f t="shared" si="58"/>
        <v>2618.4736842105267</v>
      </c>
    </row>
    <row r="1536" spans="24:25" x14ac:dyDescent="0.4">
      <c r="X1536" s="79">
        <f t="shared" si="57"/>
        <v>44625.291666662983</v>
      </c>
      <c r="Y1536">
        <f t="shared" si="58"/>
        <v>2618.4736842105267</v>
      </c>
    </row>
    <row r="1537" spans="24:25" x14ac:dyDescent="0.4">
      <c r="X1537" s="79">
        <f t="shared" si="57"/>
        <v>44625.333333329647</v>
      </c>
      <c r="Y1537">
        <f t="shared" si="58"/>
        <v>2618.4736842105267</v>
      </c>
    </row>
    <row r="1538" spans="24:25" x14ac:dyDescent="0.4">
      <c r="X1538" s="79">
        <f t="shared" si="57"/>
        <v>44625.374999996311</v>
      </c>
      <c r="Y1538">
        <f t="shared" si="58"/>
        <v>2618.4736842105267</v>
      </c>
    </row>
    <row r="1539" spans="24:25" x14ac:dyDescent="0.4">
      <c r="X1539" s="79">
        <f t="shared" si="57"/>
        <v>44625.416666662975</v>
      </c>
      <c r="Y1539">
        <f t="shared" si="58"/>
        <v>2618.4736842105267</v>
      </c>
    </row>
    <row r="1540" spans="24:25" x14ac:dyDescent="0.4">
      <c r="X1540" s="79">
        <f t="shared" si="57"/>
        <v>44625.45833332964</v>
      </c>
      <c r="Y1540">
        <f t="shared" si="58"/>
        <v>2618.4736842105267</v>
      </c>
    </row>
    <row r="1541" spans="24:25" x14ac:dyDescent="0.4">
      <c r="X1541" s="79">
        <f t="shared" si="57"/>
        <v>44625.499999996304</v>
      </c>
      <c r="Y1541">
        <f t="shared" si="58"/>
        <v>2618.4736842105267</v>
      </c>
    </row>
    <row r="1542" spans="24:25" x14ac:dyDescent="0.4">
      <c r="X1542" s="79">
        <f t="shared" ref="X1542:X1605" si="59">X1541+1/24</f>
        <v>44625.541666662968</v>
      </c>
      <c r="Y1542">
        <f t="shared" si="58"/>
        <v>2618.4736842105267</v>
      </c>
    </row>
    <row r="1543" spans="24:25" x14ac:dyDescent="0.4">
      <c r="X1543" s="79">
        <f t="shared" si="59"/>
        <v>44625.583333329632</v>
      </c>
      <c r="Y1543">
        <f t="shared" si="58"/>
        <v>2618.4736842105267</v>
      </c>
    </row>
    <row r="1544" spans="24:25" x14ac:dyDescent="0.4">
      <c r="X1544" s="79">
        <f t="shared" si="59"/>
        <v>44625.624999996297</v>
      </c>
      <c r="Y1544">
        <f t="shared" si="58"/>
        <v>2618.4736842105267</v>
      </c>
    </row>
    <row r="1545" spans="24:25" x14ac:dyDescent="0.4">
      <c r="X1545" s="79">
        <f t="shared" si="59"/>
        <v>44625.666666662961</v>
      </c>
      <c r="Y1545">
        <f t="shared" si="58"/>
        <v>2618.4736842105267</v>
      </c>
    </row>
    <row r="1546" spans="24:25" x14ac:dyDescent="0.4">
      <c r="X1546" s="79">
        <f t="shared" si="59"/>
        <v>44625.708333329625</v>
      </c>
      <c r="Y1546">
        <f t="shared" si="58"/>
        <v>2618.4736842105267</v>
      </c>
    </row>
    <row r="1547" spans="24:25" x14ac:dyDescent="0.4">
      <c r="X1547" s="79">
        <f t="shared" si="59"/>
        <v>44625.749999996289</v>
      </c>
      <c r="Y1547">
        <f t="shared" si="58"/>
        <v>2618.4736842105267</v>
      </c>
    </row>
    <row r="1548" spans="24:25" x14ac:dyDescent="0.4">
      <c r="X1548" s="79">
        <f t="shared" si="59"/>
        <v>44625.791666662954</v>
      </c>
      <c r="Y1548">
        <f t="shared" si="58"/>
        <v>2618.4736842105267</v>
      </c>
    </row>
    <row r="1549" spans="24:25" x14ac:dyDescent="0.4">
      <c r="X1549" s="79">
        <f t="shared" si="59"/>
        <v>44625.833333329618</v>
      </c>
      <c r="Y1549">
        <f t="shared" si="58"/>
        <v>2618.4736842105267</v>
      </c>
    </row>
    <row r="1550" spans="24:25" x14ac:dyDescent="0.4">
      <c r="X1550" s="79">
        <f t="shared" si="59"/>
        <v>44625.874999996282</v>
      </c>
      <c r="Y1550">
        <f t="shared" si="58"/>
        <v>2618.4736842105267</v>
      </c>
    </row>
    <row r="1551" spans="24:25" x14ac:dyDescent="0.4">
      <c r="X1551" s="79">
        <f t="shared" si="59"/>
        <v>44625.916666662946</v>
      </c>
      <c r="Y1551">
        <f t="shared" si="58"/>
        <v>2618.4736842105267</v>
      </c>
    </row>
    <row r="1552" spans="24:25" x14ac:dyDescent="0.4">
      <c r="X1552" s="79">
        <f t="shared" si="59"/>
        <v>44625.95833332961</v>
      </c>
      <c r="Y1552">
        <f t="shared" si="58"/>
        <v>2618.4736842105267</v>
      </c>
    </row>
    <row r="1553" spans="24:25" x14ac:dyDescent="0.4">
      <c r="X1553" s="79">
        <f t="shared" si="59"/>
        <v>44625.999999996275</v>
      </c>
      <c r="Y1553">
        <f t="shared" si="58"/>
        <v>2618.4736842105267</v>
      </c>
    </row>
    <row r="1554" spans="24:25" x14ac:dyDescent="0.4">
      <c r="X1554" s="79">
        <f t="shared" si="59"/>
        <v>44626.041666662939</v>
      </c>
      <c r="Y1554">
        <f t="shared" ref="Y1554:Y1617" si="60">VLOOKUP(MONTH(X1554),$T$28:$V$39,3)</f>
        <v>2618.4736842105267</v>
      </c>
    </row>
    <row r="1555" spans="24:25" x14ac:dyDescent="0.4">
      <c r="X1555" s="79">
        <f t="shared" si="59"/>
        <v>44626.083333329603</v>
      </c>
      <c r="Y1555">
        <f t="shared" si="60"/>
        <v>2618.4736842105267</v>
      </c>
    </row>
    <row r="1556" spans="24:25" x14ac:dyDescent="0.4">
      <c r="X1556" s="79">
        <f t="shared" si="59"/>
        <v>44626.124999996267</v>
      </c>
      <c r="Y1556">
        <f t="shared" si="60"/>
        <v>2618.4736842105267</v>
      </c>
    </row>
    <row r="1557" spans="24:25" x14ac:dyDescent="0.4">
      <c r="X1557" s="79">
        <f t="shared" si="59"/>
        <v>44626.166666662932</v>
      </c>
      <c r="Y1557">
        <f t="shared" si="60"/>
        <v>2618.4736842105267</v>
      </c>
    </row>
    <row r="1558" spans="24:25" x14ac:dyDescent="0.4">
      <c r="X1558" s="79">
        <f t="shared" si="59"/>
        <v>44626.208333329596</v>
      </c>
      <c r="Y1558">
        <f t="shared" si="60"/>
        <v>2618.4736842105267</v>
      </c>
    </row>
    <row r="1559" spans="24:25" x14ac:dyDescent="0.4">
      <c r="X1559" s="79">
        <f t="shared" si="59"/>
        <v>44626.24999999626</v>
      </c>
      <c r="Y1559">
        <f t="shared" si="60"/>
        <v>2618.4736842105267</v>
      </c>
    </row>
    <row r="1560" spans="24:25" x14ac:dyDescent="0.4">
      <c r="X1560" s="79">
        <f t="shared" si="59"/>
        <v>44626.291666662924</v>
      </c>
      <c r="Y1560">
        <f t="shared" si="60"/>
        <v>2618.4736842105267</v>
      </c>
    </row>
    <row r="1561" spans="24:25" x14ac:dyDescent="0.4">
      <c r="X1561" s="79">
        <f t="shared" si="59"/>
        <v>44626.333333329589</v>
      </c>
      <c r="Y1561">
        <f t="shared" si="60"/>
        <v>2618.4736842105267</v>
      </c>
    </row>
    <row r="1562" spans="24:25" x14ac:dyDescent="0.4">
      <c r="X1562" s="79">
        <f t="shared" si="59"/>
        <v>44626.374999996253</v>
      </c>
      <c r="Y1562">
        <f t="shared" si="60"/>
        <v>2618.4736842105267</v>
      </c>
    </row>
    <row r="1563" spans="24:25" x14ac:dyDescent="0.4">
      <c r="X1563" s="79">
        <f t="shared" si="59"/>
        <v>44626.416666662917</v>
      </c>
      <c r="Y1563">
        <f t="shared" si="60"/>
        <v>2618.4736842105267</v>
      </c>
    </row>
    <row r="1564" spans="24:25" x14ac:dyDescent="0.4">
      <c r="X1564" s="79">
        <f t="shared" si="59"/>
        <v>44626.458333329581</v>
      </c>
      <c r="Y1564">
        <f t="shared" si="60"/>
        <v>2618.4736842105267</v>
      </c>
    </row>
    <row r="1565" spans="24:25" x14ac:dyDescent="0.4">
      <c r="X1565" s="79">
        <f t="shared" si="59"/>
        <v>44626.499999996246</v>
      </c>
      <c r="Y1565">
        <f t="shared" si="60"/>
        <v>2618.4736842105267</v>
      </c>
    </row>
    <row r="1566" spans="24:25" x14ac:dyDescent="0.4">
      <c r="X1566" s="79">
        <f t="shared" si="59"/>
        <v>44626.54166666291</v>
      </c>
      <c r="Y1566">
        <f t="shared" si="60"/>
        <v>2618.4736842105267</v>
      </c>
    </row>
    <row r="1567" spans="24:25" x14ac:dyDescent="0.4">
      <c r="X1567" s="79">
        <f t="shared" si="59"/>
        <v>44626.583333329574</v>
      </c>
      <c r="Y1567">
        <f t="shared" si="60"/>
        <v>2618.4736842105267</v>
      </c>
    </row>
    <row r="1568" spans="24:25" x14ac:dyDescent="0.4">
      <c r="X1568" s="79">
        <f t="shared" si="59"/>
        <v>44626.624999996238</v>
      </c>
      <c r="Y1568">
        <f t="shared" si="60"/>
        <v>2618.4736842105267</v>
      </c>
    </row>
    <row r="1569" spans="24:25" x14ac:dyDescent="0.4">
      <c r="X1569" s="79">
        <f t="shared" si="59"/>
        <v>44626.666666662903</v>
      </c>
      <c r="Y1569">
        <f t="shared" si="60"/>
        <v>2618.4736842105267</v>
      </c>
    </row>
    <row r="1570" spans="24:25" x14ac:dyDescent="0.4">
      <c r="X1570" s="79">
        <f t="shared" si="59"/>
        <v>44626.708333329567</v>
      </c>
      <c r="Y1570">
        <f t="shared" si="60"/>
        <v>2618.4736842105267</v>
      </c>
    </row>
    <row r="1571" spans="24:25" x14ac:dyDescent="0.4">
      <c r="X1571" s="79">
        <f t="shared" si="59"/>
        <v>44626.749999996231</v>
      </c>
      <c r="Y1571">
        <f t="shared" si="60"/>
        <v>2618.4736842105267</v>
      </c>
    </row>
    <row r="1572" spans="24:25" x14ac:dyDescent="0.4">
      <c r="X1572" s="79">
        <f t="shared" si="59"/>
        <v>44626.791666662895</v>
      </c>
      <c r="Y1572">
        <f t="shared" si="60"/>
        <v>2618.4736842105267</v>
      </c>
    </row>
    <row r="1573" spans="24:25" x14ac:dyDescent="0.4">
      <c r="X1573" s="79">
        <f t="shared" si="59"/>
        <v>44626.83333332956</v>
      </c>
      <c r="Y1573">
        <f t="shared" si="60"/>
        <v>2618.4736842105267</v>
      </c>
    </row>
    <row r="1574" spans="24:25" x14ac:dyDescent="0.4">
      <c r="X1574" s="79">
        <f t="shared" si="59"/>
        <v>44626.874999996224</v>
      </c>
      <c r="Y1574">
        <f t="shared" si="60"/>
        <v>2618.4736842105267</v>
      </c>
    </row>
    <row r="1575" spans="24:25" x14ac:dyDescent="0.4">
      <c r="X1575" s="79">
        <f t="shared" si="59"/>
        <v>44626.916666662888</v>
      </c>
      <c r="Y1575">
        <f t="shared" si="60"/>
        <v>2618.4736842105267</v>
      </c>
    </row>
    <row r="1576" spans="24:25" x14ac:dyDescent="0.4">
      <c r="X1576" s="79">
        <f t="shared" si="59"/>
        <v>44626.958333329552</v>
      </c>
      <c r="Y1576">
        <f t="shared" si="60"/>
        <v>2618.4736842105267</v>
      </c>
    </row>
    <row r="1577" spans="24:25" x14ac:dyDescent="0.4">
      <c r="X1577" s="79">
        <f t="shared" si="59"/>
        <v>44626.999999996217</v>
      </c>
      <c r="Y1577">
        <f t="shared" si="60"/>
        <v>2618.4736842105267</v>
      </c>
    </row>
    <row r="1578" spans="24:25" x14ac:dyDescent="0.4">
      <c r="X1578" s="79">
        <f t="shared" si="59"/>
        <v>44627.041666662881</v>
      </c>
      <c r="Y1578">
        <f t="shared" si="60"/>
        <v>2618.4736842105267</v>
      </c>
    </row>
    <row r="1579" spans="24:25" x14ac:dyDescent="0.4">
      <c r="X1579" s="79">
        <f t="shared" si="59"/>
        <v>44627.083333329545</v>
      </c>
      <c r="Y1579">
        <f t="shared" si="60"/>
        <v>2618.4736842105267</v>
      </c>
    </row>
    <row r="1580" spans="24:25" x14ac:dyDescent="0.4">
      <c r="X1580" s="79">
        <f t="shared" si="59"/>
        <v>44627.124999996209</v>
      </c>
      <c r="Y1580">
        <f t="shared" si="60"/>
        <v>2618.4736842105267</v>
      </c>
    </row>
    <row r="1581" spans="24:25" x14ac:dyDescent="0.4">
      <c r="X1581" s="79">
        <f t="shared" si="59"/>
        <v>44627.166666662873</v>
      </c>
      <c r="Y1581">
        <f t="shared" si="60"/>
        <v>2618.4736842105267</v>
      </c>
    </row>
    <row r="1582" spans="24:25" x14ac:dyDescent="0.4">
      <c r="X1582" s="79">
        <f t="shared" si="59"/>
        <v>44627.208333329538</v>
      </c>
      <c r="Y1582">
        <f t="shared" si="60"/>
        <v>2618.4736842105267</v>
      </c>
    </row>
    <row r="1583" spans="24:25" x14ac:dyDescent="0.4">
      <c r="X1583" s="79">
        <f t="shared" si="59"/>
        <v>44627.249999996202</v>
      </c>
      <c r="Y1583">
        <f t="shared" si="60"/>
        <v>2618.4736842105267</v>
      </c>
    </row>
    <row r="1584" spans="24:25" x14ac:dyDescent="0.4">
      <c r="X1584" s="79">
        <f t="shared" si="59"/>
        <v>44627.291666662866</v>
      </c>
      <c r="Y1584">
        <f t="shared" si="60"/>
        <v>2618.4736842105267</v>
      </c>
    </row>
    <row r="1585" spans="24:25" x14ac:dyDescent="0.4">
      <c r="X1585" s="79">
        <f t="shared" si="59"/>
        <v>44627.33333332953</v>
      </c>
      <c r="Y1585">
        <f t="shared" si="60"/>
        <v>2618.4736842105267</v>
      </c>
    </row>
    <row r="1586" spans="24:25" x14ac:dyDescent="0.4">
      <c r="X1586" s="79">
        <f t="shared" si="59"/>
        <v>44627.374999996195</v>
      </c>
      <c r="Y1586">
        <f t="shared" si="60"/>
        <v>2618.4736842105267</v>
      </c>
    </row>
    <row r="1587" spans="24:25" x14ac:dyDescent="0.4">
      <c r="X1587" s="79">
        <f t="shared" si="59"/>
        <v>44627.416666662859</v>
      </c>
      <c r="Y1587">
        <f t="shared" si="60"/>
        <v>2618.4736842105267</v>
      </c>
    </row>
    <row r="1588" spans="24:25" x14ac:dyDescent="0.4">
      <c r="X1588" s="79">
        <f t="shared" si="59"/>
        <v>44627.458333329523</v>
      </c>
      <c r="Y1588">
        <f t="shared" si="60"/>
        <v>2618.4736842105267</v>
      </c>
    </row>
    <row r="1589" spans="24:25" x14ac:dyDescent="0.4">
      <c r="X1589" s="79">
        <f t="shared" si="59"/>
        <v>44627.499999996187</v>
      </c>
      <c r="Y1589">
        <f t="shared" si="60"/>
        <v>2618.4736842105267</v>
      </c>
    </row>
    <row r="1590" spans="24:25" x14ac:dyDescent="0.4">
      <c r="X1590" s="79">
        <f t="shared" si="59"/>
        <v>44627.541666662852</v>
      </c>
      <c r="Y1590">
        <f t="shared" si="60"/>
        <v>2618.4736842105267</v>
      </c>
    </row>
    <row r="1591" spans="24:25" x14ac:dyDescent="0.4">
      <c r="X1591" s="79">
        <f t="shared" si="59"/>
        <v>44627.583333329516</v>
      </c>
      <c r="Y1591">
        <f t="shared" si="60"/>
        <v>2618.4736842105267</v>
      </c>
    </row>
    <row r="1592" spans="24:25" x14ac:dyDescent="0.4">
      <c r="X1592" s="79">
        <f t="shared" si="59"/>
        <v>44627.62499999618</v>
      </c>
      <c r="Y1592">
        <f t="shared" si="60"/>
        <v>2618.4736842105267</v>
      </c>
    </row>
    <row r="1593" spans="24:25" x14ac:dyDescent="0.4">
      <c r="X1593" s="79">
        <f t="shared" si="59"/>
        <v>44627.666666662844</v>
      </c>
      <c r="Y1593">
        <f t="shared" si="60"/>
        <v>2618.4736842105267</v>
      </c>
    </row>
    <row r="1594" spans="24:25" x14ac:dyDescent="0.4">
      <c r="X1594" s="79">
        <f t="shared" si="59"/>
        <v>44627.708333329509</v>
      </c>
      <c r="Y1594">
        <f t="shared" si="60"/>
        <v>2618.4736842105267</v>
      </c>
    </row>
    <row r="1595" spans="24:25" x14ac:dyDescent="0.4">
      <c r="X1595" s="79">
        <f t="shared" si="59"/>
        <v>44627.749999996173</v>
      </c>
      <c r="Y1595">
        <f t="shared" si="60"/>
        <v>2618.4736842105267</v>
      </c>
    </row>
    <row r="1596" spans="24:25" x14ac:dyDescent="0.4">
      <c r="X1596" s="79">
        <f t="shared" si="59"/>
        <v>44627.791666662837</v>
      </c>
      <c r="Y1596">
        <f t="shared" si="60"/>
        <v>2618.4736842105267</v>
      </c>
    </row>
    <row r="1597" spans="24:25" x14ac:dyDescent="0.4">
      <c r="X1597" s="79">
        <f t="shared" si="59"/>
        <v>44627.833333329501</v>
      </c>
      <c r="Y1597">
        <f t="shared" si="60"/>
        <v>2618.4736842105267</v>
      </c>
    </row>
    <row r="1598" spans="24:25" x14ac:dyDescent="0.4">
      <c r="X1598" s="79">
        <f t="shared" si="59"/>
        <v>44627.874999996166</v>
      </c>
      <c r="Y1598">
        <f t="shared" si="60"/>
        <v>2618.4736842105267</v>
      </c>
    </row>
    <row r="1599" spans="24:25" x14ac:dyDescent="0.4">
      <c r="X1599" s="79">
        <f t="shared" si="59"/>
        <v>44627.91666666283</v>
      </c>
      <c r="Y1599">
        <f t="shared" si="60"/>
        <v>2618.4736842105267</v>
      </c>
    </row>
    <row r="1600" spans="24:25" x14ac:dyDescent="0.4">
      <c r="X1600" s="79">
        <f t="shared" si="59"/>
        <v>44627.958333329494</v>
      </c>
      <c r="Y1600">
        <f t="shared" si="60"/>
        <v>2618.4736842105267</v>
      </c>
    </row>
    <row r="1601" spans="24:25" x14ac:dyDescent="0.4">
      <c r="X1601" s="79">
        <f t="shared" si="59"/>
        <v>44627.999999996158</v>
      </c>
      <c r="Y1601">
        <f t="shared" si="60"/>
        <v>2618.4736842105267</v>
      </c>
    </row>
    <row r="1602" spans="24:25" x14ac:dyDescent="0.4">
      <c r="X1602" s="79">
        <f t="shared" si="59"/>
        <v>44628.041666662823</v>
      </c>
      <c r="Y1602">
        <f t="shared" si="60"/>
        <v>2618.4736842105267</v>
      </c>
    </row>
    <row r="1603" spans="24:25" x14ac:dyDescent="0.4">
      <c r="X1603" s="79">
        <f t="shared" si="59"/>
        <v>44628.083333329487</v>
      </c>
      <c r="Y1603">
        <f t="shared" si="60"/>
        <v>2618.4736842105267</v>
      </c>
    </row>
    <row r="1604" spans="24:25" x14ac:dyDescent="0.4">
      <c r="X1604" s="79">
        <f t="shared" si="59"/>
        <v>44628.124999996151</v>
      </c>
      <c r="Y1604">
        <f t="shared" si="60"/>
        <v>2618.4736842105267</v>
      </c>
    </row>
    <row r="1605" spans="24:25" x14ac:dyDescent="0.4">
      <c r="X1605" s="79">
        <f t="shared" si="59"/>
        <v>44628.166666662815</v>
      </c>
      <c r="Y1605">
        <f t="shared" si="60"/>
        <v>2618.4736842105267</v>
      </c>
    </row>
    <row r="1606" spans="24:25" x14ac:dyDescent="0.4">
      <c r="X1606" s="79">
        <f t="shared" ref="X1606:X1669" si="61">X1605+1/24</f>
        <v>44628.20833332948</v>
      </c>
      <c r="Y1606">
        <f t="shared" si="60"/>
        <v>2618.4736842105267</v>
      </c>
    </row>
    <row r="1607" spans="24:25" x14ac:dyDescent="0.4">
      <c r="X1607" s="79">
        <f t="shared" si="61"/>
        <v>44628.249999996144</v>
      </c>
      <c r="Y1607">
        <f t="shared" si="60"/>
        <v>2618.4736842105267</v>
      </c>
    </row>
    <row r="1608" spans="24:25" x14ac:dyDescent="0.4">
      <c r="X1608" s="79">
        <f t="shared" si="61"/>
        <v>44628.291666662808</v>
      </c>
      <c r="Y1608">
        <f t="shared" si="60"/>
        <v>2618.4736842105267</v>
      </c>
    </row>
    <row r="1609" spans="24:25" x14ac:dyDescent="0.4">
      <c r="X1609" s="79">
        <f t="shared" si="61"/>
        <v>44628.333333329472</v>
      </c>
      <c r="Y1609">
        <f t="shared" si="60"/>
        <v>2618.4736842105267</v>
      </c>
    </row>
    <row r="1610" spans="24:25" x14ac:dyDescent="0.4">
      <c r="X1610" s="79">
        <f t="shared" si="61"/>
        <v>44628.374999996136</v>
      </c>
      <c r="Y1610">
        <f t="shared" si="60"/>
        <v>2618.4736842105267</v>
      </c>
    </row>
    <row r="1611" spans="24:25" x14ac:dyDescent="0.4">
      <c r="X1611" s="79">
        <f t="shared" si="61"/>
        <v>44628.416666662801</v>
      </c>
      <c r="Y1611">
        <f t="shared" si="60"/>
        <v>2618.4736842105267</v>
      </c>
    </row>
    <row r="1612" spans="24:25" x14ac:dyDescent="0.4">
      <c r="X1612" s="79">
        <f t="shared" si="61"/>
        <v>44628.458333329465</v>
      </c>
      <c r="Y1612">
        <f t="shared" si="60"/>
        <v>2618.4736842105267</v>
      </c>
    </row>
    <row r="1613" spans="24:25" x14ac:dyDescent="0.4">
      <c r="X1613" s="79">
        <f t="shared" si="61"/>
        <v>44628.499999996129</v>
      </c>
      <c r="Y1613">
        <f t="shared" si="60"/>
        <v>2618.4736842105267</v>
      </c>
    </row>
    <row r="1614" spans="24:25" x14ac:dyDescent="0.4">
      <c r="X1614" s="79">
        <f t="shared" si="61"/>
        <v>44628.541666662793</v>
      </c>
      <c r="Y1614">
        <f t="shared" si="60"/>
        <v>2618.4736842105267</v>
      </c>
    </row>
    <row r="1615" spans="24:25" x14ac:dyDescent="0.4">
      <c r="X1615" s="79">
        <f t="shared" si="61"/>
        <v>44628.583333329458</v>
      </c>
      <c r="Y1615">
        <f t="shared" si="60"/>
        <v>2618.4736842105267</v>
      </c>
    </row>
    <row r="1616" spans="24:25" x14ac:dyDescent="0.4">
      <c r="X1616" s="79">
        <f t="shared" si="61"/>
        <v>44628.624999996122</v>
      </c>
      <c r="Y1616">
        <f t="shared" si="60"/>
        <v>2618.4736842105267</v>
      </c>
    </row>
    <row r="1617" spans="24:25" x14ac:dyDescent="0.4">
      <c r="X1617" s="79">
        <f t="shared" si="61"/>
        <v>44628.666666662786</v>
      </c>
      <c r="Y1617">
        <f t="shared" si="60"/>
        <v>2618.4736842105267</v>
      </c>
    </row>
    <row r="1618" spans="24:25" x14ac:dyDescent="0.4">
      <c r="X1618" s="79">
        <f t="shared" si="61"/>
        <v>44628.70833332945</v>
      </c>
      <c r="Y1618">
        <f t="shared" ref="Y1618:Y1681" si="62">VLOOKUP(MONTH(X1618),$T$28:$V$39,3)</f>
        <v>2618.4736842105267</v>
      </c>
    </row>
    <row r="1619" spans="24:25" x14ac:dyDescent="0.4">
      <c r="X1619" s="79">
        <f t="shared" si="61"/>
        <v>44628.749999996115</v>
      </c>
      <c r="Y1619">
        <f t="shared" si="62"/>
        <v>2618.4736842105267</v>
      </c>
    </row>
    <row r="1620" spans="24:25" x14ac:dyDescent="0.4">
      <c r="X1620" s="79">
        <f t="shared" si="61"/>
        <v>44628.791666662779</v>
      </c>
      <c r="Y1620">
        <f t="shared" si="62"/>
        <v>2618.4736842105267</v>
      </c>
    </row>
    <row r="1621" spans="24:25" x14ac:dyDescent="0.4">
      <c r="X1621" s="79">
        <f t="shared" si="61"/>
        <v>44628.833333329443</v>
      </c>
      <c r="Y1621">
        <f t="shared" si="62"/>
        <v>2618.4736842105267</v>
      </c>
    </row>
    <row r="1622" spans="24:25" x14ac:dyDescent="0.4">
      <c r="X1622" s="79">
        <f t="shared" si="61"/>
        <v>44628.874999996107</v>
      </c>
      <c r="Y1622">
        <f t="shared" si="62"/>
        <v>2618.4736842105267</v>
      </c>
    </row>
    <row r="1623" spans="24:25" x14ac:dyDescent="0.4">
      <c r="X1623" s="79">
        <f t="shared" si="61"/>
        <v>44628.916666662772</v>
      </c>
      <c r="Y1623">
        <f t="shared" si="62"/>
        <v>2618.4736842105267</v>
      </c>
    </row>
    <row r="1624" spans="24:25" x14ac:dyDescent="0.4">
      <c r="X1624" s="79">
        <f t="shared" si="61"/>
        <v>44628.958333329436</v>
      </c>
      <c r="Y1624">
        <f t="shared" si="62"/>
        <v>2618.4736842105267</v>
      </c>
    </row>
    <row r="1625" spans="24:25" x14ac:dyDescent="0.4">
      <c r="X1625" s="79">
        <f t="shared" si="61"/>
        <v>44628.9999999961</v>
      </c>
      <c r="Y1625">
        <f t="shared" si="62"/>
        <v>2618.4736842105267</v>
      </c>
    </row>
    <row r="1626" spans="24:25" x14ac:dyDescent="0.4">
      <c r="X1626" s="79">
        <f t="shared" si="61"/>
        <v>44629.041666662764</v>
      </c>
      <c r="Y1626">
        <f t="shared" si="62"/>
        <v>2618.4736842105267</v>
      </c>
    </row>
    <row r="1627" spans="24:25" x14ac:dyDescent="0.4">
      <c r="X1627" s="79">
        <f t="shared" si="61"/>
        <v>44629.083333329429</v>
      </c>
      <c r="Y1627">
        <f t="shared" si="62"/>
        <v>2618.4736842105267</v>
      </c>
    </row>
    <row r="1628" spans="24:25" x14ac:dyDescent="0.4">
      <c r="X1628" s="79">
        <f t="shared" si="61"/>
        <v>44629.124999996093</v>
      </c>
      <c r="Y1628">
        <f t="shared" si="62"/>
        <v>2618.4736842105267</v>
      </c>
    </row>
    <row r="1629" spans="24:25" x14ac:dyDescent="0.4">
      <c r="X1629" s="79">
        <f t="shared" si="61"/>
        <v>44629.166666662757</v>
      </c>
      <c r="Y1629">
        <f t="shared" si="62"/>
        <v>2618.4736842105267</v>
      </c>
    </row>
    <row r="1630" spans="24:25" x14ac:dyDescent="0.4">
      <c r="X1630" s="79">
        <f t="shared" si="61"/>
        <v>44629.208333329421</v>
      </c>
      <c r="Y1630">
        <f t="shared" si="62"/>
        <v>2618.4736842105267</v>
      </c>
    </row>
    <row r="1631" spans="24:25" x14ac:dyDescent="0.4">
      <c r="X1631" s="79">
        <f t="shared" si="61"/>
        <v>44629.249999996086</v>
      </c>
      <c r="Y1631">
        <f t="shared" si="62"/>
        <v>2618.4736842105267</v>
      </c>
    </row>
    <row r="1632" spans="24:25" x14ac:dyDescent="0.4">
      <c r="X1632" s="79">
        <f t="shared" si="61"/>
        <v>44629.29166666275</v>
      </c>
      <c r="Y1632">
        <f t="shared" si="62"/>
        <v>2618.4736842105267</v>
      </c>
    </row>
    <row r="1633" spans="24:25" x14ac:dyDescent="0.4">
      <c r="X1633" s="79">
        <f t="shared" si="61"/>
        <v>44629.333333329414</v>
      </c>
      <c r="Y1633">
        <f t="shared" si="62"/>
        <v>2618.4736842105267</v>
      </c>
    </row>
    <row r="1634" spans="24:25" x14ac:dyDescent="0.4">
      <c r="X1634" s="79">
        <f t="shared" si="61"/>
        <v>44629.374999996078</v>
      </c>
      <c r="Y1634">
        <f t="shared" si="62"/>
        <v>2618.4736842105267</v>
      </c>
    </row>
    <row r="1635" spans="24:25" x14ac:dyDescent="0.4">
      <c r="X1635" s="79">
        <f t="shared" si="61"/>
        <v>44629.416666662743</v>
      </c>
      <c r="Y1635">
        <f t="shared" si="62"/>
        <v>2618.4736842105267</v>
      </c>
    </row>
    <row r="1636" spans="24:25" x14ac:dyDescent="0.4">
      <c r="X1636" s="79">
        <f t="shared" si="61"/>
        <v>44629.458333329407</v>
      </c>
      <c r="Y1636">
        <f t="shared" si="62"/>
        <v>2618.4736842105267</v>
      </c>
    </row>
    <row r="1637" spans="24:25" x14ac:dyDescent="0.4">
      <c r="X1637" s="79">
        <f t="shared" si="61"/>
        <v>44629.499999996071</v>
      </c>
      <c r="Y1637">
        <f t="shared" si="62"/>
        <v>2618.4736842105267</v>
      </c>
    </row>
    <row r="1638" spans="24:25" x14ac:dyDescent="0.4">
      <c r="X1638" s="79">
        <f t="shared" si="61"/>
        <v>44629.541666662735</v>
      </c>
      <c r="Y1638">
        <f t="shared" si="62"/>
        <v>2618.4736842105267</v>
      </c>
    </row>
    <row r="1639" spans="24:25" x14ac:dyDescent="0.4">
      <c r="X1639" s="79">
        <f t="shared" si="61"/>
        <v>44629.583333329399</v>
      </c>
      <c r="Y1639">
        <f t="shared" si="62"/>
        <v>2618.4736842105267</v>
      </c>
    </row>
    <row r="1640" spans="24:25" x14ac:dyDescent="0.4">
      <c r="X1640" s="79">
        <f t="shared" si="61"/>
        <v>44629.624999996064</v>
      </c>
      <c r="Y1640">
        <f t="shared" si="62"/>
        <v>2618.4736842105267</v>
      </c>
    </row>
    <row r="1641" spans="24:25" x14ac:dyDescent="0.4">
      <c r="X1641" s="79">
        <f t="shared" si="61"/>
        <v>44629.666666662728</v>
      </c>
      <c r="Y1641">
        <f t="shared" si="62"/>
        <v>2618.4736842105267</v>
      </c>
    </row>
    <row r="1642" spans="24:25" x14ac:dyDescent="0.4">
      <c r="X1642" s="79">
        <f t="shared" si="61"/>
        <v>44629.708333329392</v>
      </c>
      <c r="Y1642">
        <f t="shared" si="62"/>
        <v>2618.4736842105267</v>
      </c>
    </row>
    <row r="1643" spans="24:25" x14ac:dyDescent="0.4">
      <c r="X1643" s="79">
        <f t="shared" si="61"/>
        <v>44629.749999996056</v>
      </c>
      <c r="Y1643">
        <f t="shared" si="62"/>
        <v>2618.4736842105267</v>
      </c>
    </row>
    <row r="1644" spans="24:25" x14ac:dyDescent="0.4">
      <c r="X1644" s="79">
        <f t="shared" si="61"/>
        <v>44629.791666662721</v>
      </c>
      <c r="Y1644">
        <f t="shared" si="62"/>
        <v>2618.4736842105267</v>
      </c>
    </row>
    <row r="1645" spans="24:25" x14ac:dyDescent="0.4">
      <c r="X1645" s="79">
        <f t="shared" si="61"/>
        <v>44629.833333329385</v>
      </c>
      <c r="Y1645">
        <f t="shared" si="62"/>
        <v>2618.4736842105267</v>
      </c>
    </row>
    <row r="1646" spans="24:25" x14ac:dyDescent="0.4">
      <c r="X1646" s="79">
        <f t="shared" si="61"/>
        <v>44629.874999996049</v>
      </c>
      <c r="Y1646">
        <f t="shared" si="62"/>
        <v>2618.4736842105267</v>
      </c>
    </row>
    <row r="1647" spans="24:25" x14ac:dyDescent="0.4">
      <c r="X1647" s="79">
        <f t="shared" si="61"/>
        <v>44629.916666662713</v>
      </c>
      <c r="Y1647">
        <f t="shared" si="62"/>
        <v>2618.4736842105267</v>
      </c>
    </row>
    <row r="1648" spans="24:25" x14ac:dyDescent="0.4">
      <c r="X1648" s="79">
        <f t="shared" si="61"/>
        <v>44629.958333329378</v>
      </c>
      <c r="Y1648">
        <f t="shared" si="62"/>
        <v>2618.4736842105267</v>
      </c>
    </row>
    <row r="1649" spans="24:25" x14ac:dyDescent="0.4">
      <c r="X1649" s="79">
        <f t="shared" si="61"/>
        <v>44629.999999996042</v>
      </c>
      <c r="Y1649">
        <f t="shared" si="62"/>
        <v>2618.4736842105267</v>
      </c>
    </row>
    <row r="1650" spans="24:25" x14ac:dyDescent="0.4">
      <c r="X1650" s="79">
        <f t="shared" si="61"/>
        <v>44630.041666662706</v>
      </c>
      <c r="Y1650">
        <f t="shared" si="62"/>
        <v>2618.4736842105267</v>
      </c>
    </row>
    <row r="1651" spans="24:25" x14ac:dyDescent="0.4">
      <c r="X1651" s="79">
        <f t="shared" si="61"/>
        <v>44630.08333332937</v>
      </c>
      <c r="Y1651">
        <f t="shared" si="62"/>
        <v>2618.4736842105267</v>
      </c>
    </row>
    <row r="1652" spans="24:25" x14ac:dyDescent="0.4">
      <c r="X1652" s="79">
        <f t="shared" si="61"/>
        <v>44630.124999996035</v>
      </c>
      <c r="Y1652">
        <f t="shared" si="62"/>
        <v>2618.4736842105267</v>
      </c>
    </row>
    <row r="1653" spans="24:25" x14ac:dyDescent="0.4">
      <c r="X1653" s="79">
        <f t="shared" si="61"/>
        <v>44630.166666662699</v>
      </c>
      <c r="Y1653">
        <f t="shared" si="62"/>
        <v>2618.4736842105267</v>
      </c>
    </row>
    <row r="1654" spans="24:25" x14ac:dyDescent="0.4">
      <c r="X1654" s="79">
        <f t="shared" si="61"/>
        <v>44630.208333329363</v>
      </c>
      <c r="Y1654">
        <f t="shared" si="62"/>
        <v>2618.4736842105267</v>
      </c>
    </row>
    <row r="1655" spans="24:25" x14ac:dyDescent="0.4">
      <c r="X1655" s="79">
        <f t="shared" si="61"/>
        <v>44630.249999996027</v>
      </c>
      <c r="Y1655">
        <f t="shared" si="62"/>
        <v>2618.4736842105267</v>
      </c>
    </row>
    <row r="1656" spans="24:25" x14ac:dyDescent="0.4">
      <c r="X1656" s="79">
        <f t="shared" si="61"/>
        <v>44630.291666662692</v>
      </c>
      <c r="Y1656">
        <f t="shared" si="62"/>
        <v>2618.4736842105267</v>
      </c>
    </row>
    <row r="1657" spans="24:25" x14ac:dyDescent="0.4">
      <c r="X1657" s="79">
        <f t="shared" si="61"/>
        <v>44630.333333329356</v>
      </c>
      <c r="Y1657">
        <f t="shared" si="62"/>
        <v>2618.4736842105267</v>
      </c>
    </row>
    <row r="1658" spans="24:25" x14ac:dyDescent="0.4">
      <c r="X1658" s="79">
        <f t="shared" si="61"/>
        <v>44630.37499999602</v>
      </c>
      <c r="Y1658">
        <f t="shared" si="62"/>
        <v>2618.4736842105267</v>
      </c>
    </row>
    <row r="1659" spans="24:25" x14ac:dyDescent="0.4">
      <c r="X1659" s="79">
        <f t="shared" si="61"/>
        <v>44630.416666662684</v>
      </c>
      <c r="Y1659">
        <f t="shared" si="62"/>
        <v>2618.4736842105267</v>
      </c>
    </row>
    <row r="1660" spans="24:25" x14ac:dyDescent="0.4">
      <c r="X1660" s="79">
        <f t="shared" si="61"/>
        <v>44630.458333329349</v>
      </c>
      <c r="Y1660">
        <f t="shared" si="62"/>
        <v>2618.4736842105267</v>
      </c>
    </row>
    <row r="1661" spans="24:25" x14ac:dyDescent="0.4">
      <c r="X1661" s="79">
        <f t="shared" si="61"/>
        <v>44630.499999996013</v>
      </c>
      <c r="Y1661">
        <f t="shared" si="62"/>
        <v>2618.4736842105267</v>
      </c>
    </row>
    <row r="1662" spans="24:25" x14ac:dyDescent="0.4">
      <c r="X1662" s="79">
        <f t="shared" si="61"/>
        <v>44630.541666662677</v>
      </c>
      <c r="Y1662">
        <f t="shared" si="62"/>
        <v>2618.4736842105267</v>
      </c>
    </row>
    <row r="1663" spans="24:25" x14ac:dyDescent="0.4">
      <c r="X1663" s="79">
        <f t="shared" si="61"/>
        <v>44630.583333329341</v>
      </c>
      <c r="Y1663">
        <f t="shared" si="62"/>
        <v>2618.4736842105267</v>
      </c>
    </row>
    <row r="1664" spans="24:25" x14ac:dyDescent="0.4">
      <c r="X1664" s="79">
        <f t="shared" si="61"/>
        <v>44630.624999996005</v>
      </c>
      <c r="Y1664">
        <f t="shared" si="62"/>
        <v>2618.4736842105267</v>
      </c>
    </row>
    <row r="1665" spans="24:25" x14ac:dyDescent="0.4">
      <c r="X1665" s="79">
        <f t="shared" si="61"/>
        <v>44630.66666666267</v>
      </c>
      <c r="Y1665">
        <f t="shared" si="62"/>
        <v>2618.4736842105267</v>
      </c>
    </row>
    <row r="1666" spans="24:25" x14ac:dyDescent="0.4">
      <c r="X1666" s="79">
        <f t="shared" si="61"/>
        <v>44630.708333329334</v>
      </c>
      <c r="Y1666">
        <f t="shared" si="62"/>
        <v>2618.4736842105267</v>
      </c>
    </row>
    <row r="1667" spans="24:25" x14ac:dyDescent="0.4">
      <c r="X1667" s="79">
        <f t="shared" si="61"/>
        <v>44630.749999995998</v>
      </c>
      <c r="Y1667">
        <f t="shared" si="62"/>
        <v>2618.4736842105267</v>
      </c>
    </row>
    <row r="1668" spans="24:25" x14ac:dyDescent="0.4">
      <c r="X1668" s="79">
        <f t="shared" si="61"/>
        <v>44630.791666662662</v>
      </c>
      <c r="Y1668">
        <f t="shared" si="62"/>
        <v>2618.4736842105267</v>
      </c>
    </row>
    <row r="1669" spans="24:25" x14ac:dyDescent="0.4">
      <c r="X1669" s="79">
        <f t="shared" si="61"/>
        <v>44630.833333329327</v>
      </c>
      <c r="Y1669">
        <f t="shared" si="62"/>
        <v>2618.4736842105267</v>
      </c>
    </row>
    <row r="1670" spans="24:25" x14ac:dyDescent="0.4">
      <c r="X1670" s="79">
        <f t="shared" ref="X1670:X1733" si="63">X1669+1/24</f>
        <v>44630.874999995991</v>
      </c>
      <c r="Y1670">
        <f t="shared" si="62"/>
        <v>2618.4736842105267</v>
      </c>
    </row>
    <row r="1671" spans="24:25" x14ac:dyDescent="0.4">
      <c r="X1671" s="79">
        <f t="shared" si="63"/>
        <v>44630.916666662655</v>
      </c>
      <c r="Y1671">
        <f t="shared" si="62"/>
        <v>2618.4736842105267</v>
      </c>
    </row>
    <row r="1672" spans="24:25" x14ac:dyDescent="0.4">
      <c r="X1672" s="79">
        <f t="shared" si="63"/>
        <v>44630.958333329319</v>
      </c>
      <c r="Y1672">
        <f t="shared" si="62"/>
        <v>2618.4736842105267</v>
      </c>
    </row>
    <row r="1673" spans="24:25" x14ac:dyDescent="0.4">
      <c r="X1673" s="79">
        <f t="shared" si="63"/>
        <v>44630.999999995984</v>
      </c>
      <c r="Y1673">
        <f t="shared" si="62"/>
        <v>2618.4736842105267</v>
      </c>
    </row>
    <row r="1674" spans="24:25" x14ac:dyDescent="0.4">
      <c r="X1674" s="79">
        <f t="shared" si="63"/>
        <v>44631.041666662648</v>
      </c>
      <c r="Y1674">
        <f t="shared" si="62"/>
        <v>2618.4736842105267</v>
      </c>
    </row>
    <row r="1675" spans="24:25" x14ac:dyDescent="0.4">
      <c r="X1675" s="79">
        <f t="shared" si="63"/>
        <v>44631.083333329312</v>
      </c>
      <c r="Y1675">
        <f t="shared" si="62"/>
        <v>2618.4736842105267</v>
      </c>
    </row>
    <row r="1676" spans="24:25" x14ac:dyDescent="0.4">
      <c r="X1676" s="79">
        <f t="shared" si="63"/>
        <v>44631.124999995976</v>
      </c>
      <c r="Y1676">
        <f t="shared" si="62"/>
        <v>2618.4736842105267</v>
      </c>
    </row>
    <row r="1677" spans="24:25" x14ac:dyDescent="0.4">
      <c r="X1677" s="79">
        <f t="shared" si="63"/>
        <v>44631.166666662641</v>
      </c>
      <c r="Y1677">
        <f t="shared" si="62"/>
        <v>2618.4736842105267</v>
      </c>
    </row>
    <row r="1678" spans="24:25" x14ac:dyDescent="0.4">
      <c r="X1678" s="79">
        <f t="shared" si="63"/>
        <v>44631.208333329305</v>
      </c>
      <c r="Y1678">
        <f t="shared" si="62"/>
        <v>2618.4736842105267</v>
      </c>
    </row>
    <row r="1679" spans="24:25" x14ac:dyDescent="0.4">
      <c r="X1679" s="79">
        <f t="shared" si="63"/>
        <v>44631.249999995969</v>
      </c>
      <c r="Y1679">
        <f t="shared" si="62"/>
        <v>2618.4736842105267</v>
      </c>
    </row>
    <row r="1680" spans="24:25" x14ac:dyDescent="0.4">
      <c r="X1680" s="79">
        <f t="shared" si="63"/>
        <v>44631.291666662633</v>
      </c>
      <c r="Y1680">
        <f t="shared" si="62"/>
        <v>2618.4736842105267</v>
      </c>
    </row>
    <row r="1681" spans="24:25" x14ac:dyDescent="0.4">
      <c r="X1681" s="79">
        <f t="shared" si="63"/>
        <v>44631.333333329298</v>
      </c>
      <c r="Y1681">
        <f t="shared" si="62"/>
        <v>2618.4736842105267</v>
      </c>
    </row>
    <row r="1682" spans="24:25" x14ac:dyDescent="0.4">
      <c r="X1682" s="79">
        <f t="shared" si="63"/>
        <v>44631.374999995962</v>
      </c>
      <c r="Y1682">
        <f t="shared" ref="Y1682:Y1745" si="64">VLOOKUP(MONTH(X1682),$T$28:$V$39,3)</f>
        <v>2618.4736842105267</v>
      </c>
    </row>
    <row r="1683" spans="24:25" x14ac:dyDescent="0.4">
      <c r="X1683" s="79">
        <f t="shared" si="63"/>
        <v>44631.416666662626</v>
      </c>
      <c r="Y1683">
        <f t="shared" si="64"/>
        <v>2618.4736842105267</v>
      </c>
    </row>
    <row r="1684" spans="24:25" x14ac:dyDescent="0.4">
      <c r="X1684" s="79">
        <f t="shared" si="63"/>
        <v>44631.45833332929</v>
      </c>
      <c r="Y1684">
        <f t="shared" si="64"/>
        <v>2618.4736842105267</v>
      </c>
    </row>
    <row r="1685" spans="24:25" x14ac:dyDescent="0.4">
      <c r="X1685" s="79">
        <f t="shared" si="63"/>
        <v>44631.499999995955</v>
      </c>
      <c r="Y1685">
        <f t="shared" si="64"/>
        <v>2618.4736842105267</v>
      </c>
    </row>
    <row r="1686" spans="24:25" x14ac:dyDescent="0.4">
      <c r="X1686" s="79">
        <f t="shared" si="63"/>
        <v>44631.541666662619</v>
      </c>
      <c r="Y1686">
        <f t="shared" si="64"/>
        <v>2618.4736842105267</v>
      </c>
    </row>
    <row r="1687" spans="24:25" x14ac:dyDescent="0.4">
      <c r="X1687" s="79">
        <f t="shared" si="63"/>
        <v>44631.583333329283</v>
      </c>
      <c r="Y1687">
        <f t="shared" si="64"/>
        <v>2618.4736842105267</v>
      </c>
    </row>
    <row r="1688" spans="24:25" x14ac:dyDescent="0.4">
      <c r="X1688" s="79">
        <f t="shared" si="63"/>
        <v>44631.624999995947</v>
      </c>
      <c r="Y1688">
        <f t="shared" si="64"/>
        <v>2618.4736842105267</v>
      </c>
    </row>
    <row r="1689" spans="24:25" x14ac:dyDescent="0.4">
      <c r="X1689" s="79">
        <f t="shared" si="63"/>
        <v>44631.666666662612</v>
      </c>
      <c r="Y1689">
        <f t="shared" si="64"/>
        <v>2618.4736842105267</v>
      </c>
    </row>
    <row r="1690" spans="24:25" x14ac:dyDescent="0.4">
      <c r="X1690" s="79">
        <f t="shared" si="63"/>
        <v>44631.708333329276</v>
      </c>
      <c r="Y1690">
        <f t="shared" si="64"/>
        <v>2618.4736842105267</v>
      </c>
    </row>
    <row r="1691" spans="24:25" x14ac:dyDescent="0.4">
      <c r="X1691" s="79">
        <f t="shared" si="63"/>
        <v>44631.74999999594</v>
      </c>
      <c r="Y1691">
        <f t="shared" si="64"/>
        <v>2618.4736842105267</v>
      </c>
    </row>
    <row r="1692" spans="24:25" x14ac:dyDescent="0.4">
      <c r="X1692" s="79">
        <f t="shared" si="63"/>
        <v>44631.791666662604</v>
      </c>
      <c r="Y1692">
        <f t="shared" si="64"/>
        <v>2618.4736842105267</v>
      </c>
    </row>
    <row r="1693" spans="24:25" x14ac:dyDescent="0.4">
      <c r="X1693" s="79">
        <f t="shared" si="63"/>
        <v>44631.833333329268</v>
      </c>
      <c r="Y1693">
        <f t="shared" si="64"/>
        <v>2618.4736842105267</v>
      </c>
    </row>
    <row r="1694" spans="24:25" x14ac:dyDescent="0.4">
      <c r="X1694" s="79">
        <f t="shared" si="63"/>
        <v>44631.874999995933</v>
      </c>
      <c r="Y1694">
        <f t="shared" si="64"/>
        <v>2618.4736842105267</v>
      </c>
    </row>
    <row r="1695" spans="24:25" x14ac:dyDescent="0.4">
      <c r="X1695" s="79">
        <f t="shared" si="63"/>
        <v>44631.916666662597</v>
      </c>
      <c r="Y1695">
        <f t="shared" si="64"/>
        <v>2618.4736842105267</v>
      </c>
    </row>
    <row r="1696" spans="24:25" x14ac:dyDescent="0.4">
      <c r="X1696" s="79">
        <f t="shared" si="63"/>
        <v>44631.958333329261</v>
      </c>
      <c r="Y1696">
        <f t="shared" si="64"/>
        <v>2618.4736842105267</v>
      </c>
    </row>
    <row r="1697" spans="24:25" x14ac:dyDescent="0.4">
      <c r="X1697" s="79">
        <f t="shared" si="63"/>
        <v>44631.999999995925</v>
      </c>
      <c r="Y1697">
        <f t="shared" si="64"/>
        <v>2618.4736842105267</v>
      </c>
    </row>
    <row r="1698" spans="24:25" x14ac:dyDescent="0.4">
      <c r="X1698" s="79">
        <f t="shared" si="63"/>
        <v>44632.04166666259</v>
      </c>
      <c r="Y1698">
        <f t="shared" si="64"/>
        <v>2618.4736842105267</v>
      </c>
    </row>
    <row r="1699" spans="24:25" x14ac:dyDescent="0.4">
      <c r="X1699" s="79">
        <f t="shared" si="63"/>
        <v>44632.083333329254</v>
      </c>
      <c r="Y1699">
        <f t="shared" si="64"/>
        <v>2618.4736842105267</v>
      </c>
    </row>
    <row r="1700" spans="24:25" x14ac:dyDescent="0.4">
      <c r="X1700" s="79">
        <f t="shared" si="63"/>
        <v>44632.124999995918</v>
      </c>
      <c r="Y1700">
        <f t="shared" si="64"/>
        <v>2618.4736842105267</v>
      </c>
    </row>
    <row r="1701" spans="24:25" x14ac:dyDescent="0.4">
      <c r="X1701" s="79">
        <f t="shared" si="63"/>
        <v>44632.166666662582</v>
      </c>
      <c r="Y1701">
        <f t="shared" si="64"/>
        <v>2618.4736842105267</v>
      </c>
    </row>
    <row r="1702" spans="24:25" x14ac:dyDescent="0.4">
      <c r="X1702" s="79">
        <f t="shared" si="63"/>
        <v>44632.208333329247</v>
      </c>
      <c r="Y1702">
        <f t="shared" si="64"/>
        <v>2618.4736842105267</v>
      </c>
    </row>
    <row r="1703" spans="24:25" x14ac:dyDescent="0.4">
      <c r="X1703" s="79">
        <f t="shared" si="63"/>
        <v>44632.249999995911</v>
      </c>
      <c r="Y1703">
        <f t="shared" si="64"/>
        <v>2618.4736842105267</v>
      </c>
    </row>
    <row r="1704" spans="24:25" x14ac:dyDescent="0.4">
      <c r="X1704" s="79">
        <f t="shared" si="63"/>
        <v>44632.291666662575</v>
      </c>
      <c r="Y1704">
        <f t="shared" si="64"/>
        <v>2618.4736842105267</v>
      </c>
    </row>
    <row r="1705" spans="24:25" x14ac:dyDescent="0.4">
      <c r="X1705" s="79">
        <f t="shared" si="63"/>
        <v>44632.333333329239</v>
      </c>
      <c r="Y1705">
        <f t="shared" si="64"/>
        <v>2618.4736842105267</v>
      </c>
    </row>
    <row r="1706" spans="24:25" x14ac:dyDescent="0.4">
      <c r="X1706" s="79">
        <f t="shared" si="63"/>
        <v>44632.374999995904</v>
      </c>
      <c r="Y1706">
        <f t="shared" si="64"/>
        <v>2618.4736842105267</v>
      </c>
    </row>
    <row r="1707" spans="24:25" x14ac:dyDescent="0.4">
      <c r="X1707" s="79">
        <f t="shared" si="63"/>
        <v>44632.416666662568</v>
      </c>
      <c r="Y1707">
        <f t="shared" si="64"/>
        <v>2618.4736842105267</v>
      </c>
    </row>
    <row r="1708" spans="24:25" x14ac:dyDescent="0.4">
      <c r="X1708" s="79">
        <f t="shared" si="63"/>
        <v>44632.458333329232</v>
      </c>
      <c r="Y1708">
        <f t="shared" si="64"/>
        <v>2618.4736842105267</v>
      </c>
    </row>
    <row r="1709" spans="24:25" x14ac:dyDescent="0.4">
      <c r="X1709" s="79">
        <f t="shared" si="63"/>
        <v>44632.499999995896</v>
      </c>
      <c r="Y1709">
        <f t="shared" si="64"/>
        <v>2618.4736842105267</v>
      </c>
    </row>
    <row r="1710" spans="24:25" x14ac:dyDescent="0.4">
      <c r="X1710" s="79">
        <f t="shared" si="63"/>
        <v>44632.541666662561</v>
      </c>
      <c r="Y1710">
        <f t="shared" si="64"/>
        <v>2618.4736842105267</v>
      </c>
    </row>
    <row r="1711" spans="24:25" x14ac:dyDescent="0.4">
      <c r="X1711" s="79">
        <f t="shared" si="63"/>
        <v>44632.583333329225</v>
      </c>
      <c r="Y1711">
        <f t="shared" si="64"/>
        <v>2618.4736842105267</v>
      </c>
    </row>
    <row r="1712" spans="24:25" x14ac:dyDescent="0.4">
      <c r="X1712" s="79">
        <f t="shared" si="63"/>
        <v>44632.624999995889</v>
      </c>
      <c r="Y1712">
        <f t="shared" si="64"/>
        <v>2618.4736842105267</v>
      </c>
    </row>
    <row r="1713" spans="24:25" x14ac:dyDescent="0.4">
      <c r="X1713" s="79">
        <f t="shared" si="63"/>
        <v>44632.666666662553</v>
      </c>
      <c r="Y1713">
        <f t="shared" si="64"/>
        <v>2618.4736842105267</v>
      </c>
    </row>
    <row r="1714" spans="24:25" x14ac:dyDescent="0.4">
      <c r="X1714" s="79">
        <f t="shared" si="63"/>
        <v>44632.708333329218</v>
      </c>
      <c r="Y1714">
        <f t="shared" si="64"/>
        <v>2618.4736842105267</v>
      </c>
    </row>
    <row r="1715" spans="24:25" x14ac:dyDescent="0.4">
      <c r="X1715" s="79">
        <f t="shared" si="63"/>
        <v>44632.749999995882</v>
      </c>
      <c r="Y1715">
        <f t="shared" si="64"/>
        <v>2618.4736842105267</v>
      </c>
    </row>
    <row r="1716" spans="24:25" x14ac:dyDescent="0.4">
      <c r="X1716" s="79">
        <f t="shared" si="63"/>
        <v>44632.791666662546</v>
      </c>
      <c r="Y1716">
        <f t="shared" si="64"/>
        <v>2618.4736842105267</v>
      </c>
    </row>
    <row r="1717" spans="24:25" x14ac:dyDescent="0.4">
      <c r="X1717" s="79">
        <f t="shared" si="63"/>
        <v>44632.83333332921</v>
      </c>
      <c r="Y1717">
        <f t="shared" si="64"/>
        <v>2618.4736842105267</v>
      </c>
    </row>
    <row r="1718" spans="24:25" x14ac:dyDescent="0.4">
      <c r="X1718" s="79">
        <f t="shared" si="63"/>
        <v>44632.874999995875</v>
      </c>
      <c r="Y1718">
        <f t="shared" si="64"/>
        <v>2618.4736842105267</v>
      </c>
    </row>
    <row r="1719" spans="24:25" x14ac:dyDescent="0.4">
      <c r="X1719" s="79">
        <f t="shared" si="63"/>
        <v>44632.916666662539</v>
      </c>
      <c r="Y1719">
        <f t="shared" si="64"/>
        <v>2618.4736842105267</v>
      </c>
    </row>
    <row r="1720" spans="24:25" x14ac:dyDescent="0.4">
      <c r="X1720" s="79">
        <f t="shared" si="63"/>
        <v>44632.958333329203</v>
      </c>
      <c r="Y1720">
        <f t="shared" si="64"/>
        <v>2618.4736842105267</v>
      </c>
    </row>
    <row r="1721" spans="24:25" x14ac:dyDescent="0.4">
      <c r="X1721" s="79">
        <f t="shared" si="63"/>
        <v>44632.999999995867</v>
      </c>
      <c r="Y1721">
        <f t="shared" si="64"/>
        <v>2618.4736842105267</v>
      </c>
    </row>
    <row r="1722" spans="24:25" x14ac:dyDescent="0.4">
      <c r="X1722" s="79">
        <f t="shared" si="63"/>
        <v>44633.041666662531</v>
      </c>
      <c r="Y1722">
        <f t="shared" si="64"/>
        <v>2618.4736842105267</v>
      </c>
    </row>
    <row r="1723" spans="24:25" x14ac:dyDescent="0.4">
      <c r="X1723" s="79">
        <f t="shared" si="63"/>
        <v>44633.083333329196</v>
      </c>
      <c r="Y1723">
        <f t="shared" si="64"/>
        <v>2618.4736842105267</v>
      </c>
    </row>
    <row r="1724" spans="24:25" x14ac:dyDescent="0.4">
      <c r="X1724" s="79">
        <f t="shared" si="63"/>
        <v>44633.12499999586</v>
      </c>
      <c r="Y1724">
        <f t="shared" si="64"/>
        <v>2618.4736842105267</v>
      </c>
    </row>
    <row r="1725" spans="24:25" x14ac:dyDescent="0.4">
      <c r="X1725" s="79">
        <f t="shared" si="63"/>
        <v>44633.166666662524</v>
      </c>
      <c r="Y1725">
        <f t="shared" si="64"/>
        <v>2618.4736842105267</v>
      </c>
    </row>
    <row r="1726" spans="24:25" x14ac:dyDescent="0.4">
      <c r="X1726" s="79">
        <f t="shared" si="63"/>
        <v>44633.208333329188</v>
      </c>
      <c r="Y1726">
        <f t="shared" si="64"/>
        <v>2618.4736842105267</v>
      </c>
    </row>
    <row r="1727" spans="24:25" x14ac:dyDescent="0.4">
      <c r="X1727" s="79">
        <f t="shared" si="63"/>
        <v>44633.249999995853</v>
      </c>
      <c r="Y1727">
        <f t="shared" si="64"/>
        <v>2618.4736842105267</v>
      </c>
    </row>
    <row r="1728" spans="24:25" x14ac:dyDescent="0.4">
      <c r="X1728" s="79">
        <f t="shared" si="63"/>
        <v>44633.291666662517</v>
      </c>
      <c r="Y1728">
        <f t="shared" si="64"/>
        <v>2618.4736842105267</v>
      </c>
    </row>
    <row r="1729" spans="24:25" x14ac:dyDescent="0.4">
      <c r="X1729" s="79">
        <f t="shared" si="63"/>
        <v>44633.333333329181</v>
      </c>
      <c r="Y1729">
        <f t="shared" si="64"/>
        <v>2618.4736842105267</v>
      </c>
    </row>
    <row r="1730" spans="24:25" x14ac:dyDescent="0.4">
      <c r="X1730" s="79">
        <f t="shared" si="63"/>
        <v>44633.374999995845</v>
      </c>
      <c r="Y1730">
        <f t="shared" si="64"/>
        <v>2618.4736842105267</v>
      </c>
    </row>
    <row r="1731" spans="24:25" x14ac:dyDescent="0.4">
      <c r="X1731" s="79">
        <f t="shared" si="63"/>
        <v>44633.41666666251</v>
      </c>
      <c r="Y1731">
        <f t="shared" si="64"/>
        <v>2618.4736842105267</v>
      </c>
    </row>
    <row r="1732" spans="24:25" x14ac:dyDescent="0.4">
      <c r="X1732" s="79">
        <f t="shared" si="63"/>
        <v>44633.458333329174</v>
      </c>
      <c r="Y1732">
        <f t="shared" si="64"/>
        <v>2618.4736842105267</v>
      </c>
    </row>
    <row r="1733" spans="24:25" x14ac:dyDescent="0.4">
      <c r="X1733" s="79">
        <f t="shared" si="63"/>
        <v>44633.499999995838</v>
      </c>
      <c r="Y1733">
        <f t="shared" si="64"/>
        <v>2618.4736842105267</v>
      </c>
    </row>
    <row r="1734" spans="24:25" x14ac:dyDescent="0.4">
      <c r="X1734" s="79">
        <f t="shared" ref="X1734:X1797" si="65">X1733+1/24</f>
        <v>44633.541666662502</v>
      </c>
      <c r="Y1734">
        <f t="shared" si="64"/>
        <v>2618.4736842105267</v>
      </c>
    </row>
    <row r="1735" spans="24:25" x14ac:dyDescent="0.4">
      <c r="X1735" s="79">
        <f t="shared" si="65"/>
        <v>44633.583333329167</v>
      </c>
      <c r="Y1735">
        <f t="shared" si="64"/>
        <v>2618.4736842105267</v>
      </c>
    </row>
    <row r="1736" spans="24:25" x14ac:dyDescent="0.4">
      <c r="X1736" s="79">
        <f t="shared" si="65"/>
        <v>44633.624999995831</v>
      </c>
      <c r="Y1736">
        <f t="shared" si="64"/>
        <v>2618.4736842105267</v>
      </c>
    </row>
    <row r="1737" spans="24:25" x14ac:dyDescent="0.4">
      <c r="X1737" s="79">
        <f t="shared" si="65"/>
        <v>44633.666666662495</v>
      </c>
      <c r="Y1737">
        <f t="shared" si="64"/>
        <v>2618.4736842105267</v>
      </c>
    </row>
    <row r="1738" spans="24:25" x14ac:dyDescent="0.4">
      <c r="X1738" s="79">
        <f t="shared" si="65"/>
        <v>44633.708333329159</v>
      </c>
      <c r="Y1738">
        <f t="shared" si="64"/>
        <v>2618.4736842105267</v>
      </c>
    </row>
    <row r="1739" spans="24:25" x14ac:dyDescent="0.4">
      <c r="X1739" s="79">
        <f t="shared" si="65"/>
        <v>44633.749999995824</v>
      </c>
      <c r="Y1739">
        <f t="shared" si="64"/>
        <v>2618.4736842105267</v>
      </c>
    </row>
    <row r="1740" spans="24:25" x14ac:dyDescent="0.4">
      <c r="X1740" s="79">
        <f t="shared" si="65"/>
        <v>44633.791666662488</v>
      </c>
      <c r="Y1740">
        <f t="shared" si="64"/>
        <v>2618.4736842105267</v>
      </c>
    </row>
    <row r="1741" spans="24:25" x14ac:dyDescent="0.4">
      <c r="X1741" s="79">
        <f t="shared" si="65"/>
        <v>44633.833333329152</v>
      </c>
      <c r="Y1741">
        <f t="shared" si="64"/>
        <v>2618.4736842105267</v>
      </c>
    </row>
    <row r="1742" spans="24:25" x14ac:dyDescent="0.4">
      <c r="X1742" s="79">
        <f t="shared" si="65"/>
        <v>44633.874999995816</v>
      </c>
      <c r="Y1742">
        <f t="shared" si="64"/>
        <v>2618.4736842105267</v>
      </c>
    </row>
    <row r="1743" spans="24:25" x14ac:dyDescent="0.4">
      <c r="X1743" s="79">
        <f t="shared" si="65"/>
        <v>44633.916666662481</v>
      </c>
      <c r="Y1743">
        <f t="shared" si="64"/>
        <v>2618.4736842105267</v>
      </c>
    </row>
    <row r="1744" spans="24:25" x14ac:dyDescent="0.4">
      <c r="X1744" s="79">
        <f t="shared" si="65"/>
        <v>44633.958333329145</v>
      </c>
      <c r="Y1744">
        <f t="shared" si="64"/>
        <v>2618.4736842105267</v>
      </c>
    </row>
    <row r="1745" spans="24:25" x14ac:dyDescent="0.4">
      <c r="X1745" s="79">
        <f t="shared" si="65"/>
        <v>44633.999999995809</v>
      </c>
      <c r="Y1745">
        <f t="shared" si="64"/>
        <v>2618.4736842105267</v>
      </c>
    </row>
    <row r="1746" spans="24:25" x14ac:dyDescent="0.4">
      <c r="X1746" s="79">
        <f t="shared" si="65"/>
        <v>44634.041666662473</v>
      </c>
      <c r="Y1746">
        <f t="shared" ref="Y1746:Y1809" si="66">VLOOKUP(MONTH(X1746),$T$28:$V$39,3)</f>
        <v>2618.4736842105267</v>
      </c>
    </row>
    <row r="1747" spans="24:25" x14ac:dyDescent="0.4">
      <c r="X1747" s="79">
        <f t="shared" si="65"/>
        <v>44634.083333329138</v>
      </c>
      <c r="Y1747">
        <f t="shared" si="66"/>
        <v>2618.4736842105267</v>
      </c>
    </row>
    <row r="1748" spans="24:25" x14ac:dyDescent="0.4">
      <c r="X1748" s="79">
        <f t="shared" si="65"/>
        <v>44634.124999995802</v>
      </c>
      <c r="Y1748">
        <f t="shared" si="66"/>
        <v>2618.4736842105267</v>
      </c>
    </row>
    <row r="1749" spans="24:25" x14ac:dyDescent="0.4">
      <c r="X1749" s="79">
        <f t="shared" si="65"/>
        <v>44634.166666662466</v>
      </c>
      <c r="Y1749">
        <f t="shared" si="66"/>
        <v>2618.4736842105267</v>
      </c>
    </row>
    <row r="1750" spans="24:25" x14ac:dyDescent="0.4">
      <c r="X1750" s="79">
        <f t="shared" si="65"/>
        <v>44634.20833332913</v>
      </c>
      <c r="Y1750">
        <f t="shared" si="66"/>
        <v>2618.4736842105267</v>
      </c>
    </row>
    <row r="1751" spans="24:25" x14ac:dyDescent="0.4">
      <c r="X1751" s="79">
        <f t="shared" si="65"/>
        <v>44634.249999995794</v>
      </c>
      <c r="Y1751">
        <f t="shared" si="66"/>
        <v>2618.4736842105267</v>
      </c>
    </row>
    <row r="1752" spans="24:25" x14ac:dyDescent="0.4">
      <c r="X1752" s="79">
        <f t="shared" si="65"/>
        <v>44634.291666662459</v>
      </c>
      <c r="Y1752">
        <f t="shared" si="66"/>
        <v>2618.4736842105267</v>
      </c>
    </row>
    <row r="1753" spans="24:25" x14ac:dyDescent="0.4">
      <c r="X1753" s="79">
        <f t="shared" si="65"/>
        <v>44634.333333329123</v>
      </c>
      <c r="Y1753">
        <f t="shared" si="66"/>
        <v>2618.4736842105267</v>
      </c>
    </row>
    <row r="1754" spans="24:25" x14ac:dyDescent="0.4">
      <c r="X1754" s="79">
        <f t="shared" si="65"/>
        <v>44634.374999995787</v>
      </c>
      <c r="Y1754">
        <f t="shared" si="66"/>
        <v>2618.4736842105267</v>
      </c>
    </row>
    <row r="1755" spans="24:25" x14ac:dyDescent="0.4">
      <c r="X1755" s="79">
        <f t="shared" si="65"/>
        <v>44634.416666662451</v>
      </c>
      <c r="Y1755">
        <f t="shared" si="66"/>
        <v>2618.4736842105267</v>
      </c>
    </row>
    <row r="1756" spans="24:25" x14ac:dyDescent="0.4">
      <c r="X1756" s="79">
        <f t="shared" si="65"/>
        <v>44634.458333329116</v>
      </c>
      <c r="Y1756">
        <f t="shared" si="66"/>
        <v>2618.4736842105267</v>
      </c>
    </row>
    <row r="1757" spans="24:25" x14ac:dyDescent="0.4">
      <c r="X1757" s="79">
        <f t="shared" si="65"/>
        <v>44634.49999999578</v>
      </c>
      <c r="Y1757">
        <f t="shared" si="66"/>
        <v>2618.4736842105267</v>
      </c>
    </row>
    <row r="1758" spans="24:25" x14ac:dyDescent="0.4">
      <c r="X1758" s="79">
        <f t="shared" si="65"/>
        <v>44634.541666662444</v>
      </c>
      <c r="Y1758">
        <f t="shared" si="66"/>
        <v>2618.4736842105267</v>
      </c>
    </row>
    <row r="1759" spans="24:25" x14ac:dyDescent="0.4">
      <c r="X1759" s="79">
        <f t="shared" si="65"/>
        <v>44634.583333329108</v>
      </c>
      <c r="Y1759">
        <f t="shared" si="66"/>
        <v>2618.4736842105267</v>
      </c>
    </row>
    <row r="1760" spans="24:25" x14ac:dyDescent="0.4">
      <c r="X1760" s="79">
        <f t="shared" si="65"/>
        <v>44634.624999995773</v>
      </c>
      <c r="Y1760">
        <f t="shared" si="66"/>
        <v>2618.4736842105267</v>
      </c>
    </row>
    <row r="1761" spans="24:25" x14ac:dyDescent="0.4">
      <c r="X1761" s="79">
        <f t="shared" si="65"/>
        <v>44634.666666662437</v>
      </c>
      <c r="Y1761">
        <f t="shared" si="66"/>
        <v>2618.4736842105267</v>
      </c>
    </row>
    <row r="1762" spans="24:25" x14ac:dyDescent="0.4">
      <c r="X1762" s="79">
        <f t="shared" si="65"/>
        <v>44634.708333329101</v>
      </c>
      <c r="Y1762">
        <f t="shared" si="66"/>
        <v>2618.4736842105267</v>
      </c>
    </row>
    <row r="1763" spans="24:25" x14ac:dyDescent="0.4">
      <c r="X1763" s="79">
        <f t="shared" si="65"/>
        <v>44634.749999995765</v>
      </c>
      <c r="Y1763">
        <f t="shared" si="66"/>
        <v>2618.4736842105267</v>
      </c>
    </row>
    <row r="1764" spans="24:25" x14ac:dyDescent="0.4">
      <c r="X1764" s="79">
        <f t="shared" si="65"/>
        <v>44634.79166666243</v>
      </c>
      <c r="Y1764">
        <f t="shared" si="66"/>
        <v>2618.4736842105267</v>
      </c>
    </row>
    <row r="1765" spans="24:25" x14ac:dyDescent="0.4">
      <c r="X1765" s="79">
        <f t="shared" si="65"/>
        <v>44634.833333329094</v>
      </c>
      <c r="Y1765">
        <f t="shared" si="66"/>
        <v>2618.4736842105267</v>
      </c>
    </row>
    <row r="1766" spans="24:25" x14ac:dyDescent="0.4">
      <c r="X1766" s="79">
        <f t="shared" si="65"/>
        <v>44634.874999995758</v>
      </c>
      <c r="Y1766">
        <f t="shared" si="66"/>
        <v>2618.4736842105267</v>
      </c>
    </row>
    <row r="1767" spans="24:25" x14ac:dyDescent="0.4">
      <c r="X1767" s="79">
        <f t="shared" si="65"/>
        <v>44634.916666662422</v>
      </c>
      <c r="Y1767">
        <f t="shared" si="66"/>
        <v>2618.4736842105267</v>
      </c>
    </row>
    <row r="1768" spans="24:25" x14ac:dyDescent="0.4">
      <c r="X1768" s="79">
        <f t="shared" si="65"/>
        <v>44634.958333329087</v>
      </c>
      <c r="Y1768">
        <f t="shared" si="66"/>
        <v>2618.4736842105267</v>
      </c>
    </row>
    <row r="1769" spans="24:25" x14ac:dyDescent="0.4">
      <c r="X1769" s="79">
        <f t="shared" si="65"/>
        <v>44634.999999995751</v>
      </c>
      <c r="Y1769">
        <f t="shared" si="66"/>
        <v>2618.4736842105267</v>
      </c>
    </row>
    <row r="1770" spans="24:25" x14ac:dyDescent="0.4">
      <c r="X1770" s="79">
        <f t="shared" si="65"/>
        <v>44635.041666662415</v>
      </c>
      <c r="Y1770">
        <f t="shared" si="66"/>
        <v>2618.4736842105267</v>
      </c>
    </row>
    <row r="1771" spans="24:25" x14ac:dyDescent="0.4">
      <c r="X1771" s="79">
        <f t="shared" si="65"/>
        <v>44635.083333329079</v>
      </c>
      <c r="Y1771">
        <f t="shared" si="66"/>
        <v>2618.4736842105267</v>
      </c>
    </row>
    <row r="1772" spans="24:25" x14ac:dyDescent="0.4">
      <c r="X1772" s="79">
        <f t="shared" si="65"/>
        <v>44635.124999995744</v>
      </c>
      <c r="Y1772">
        <f t="shared" si="66"/>
        <v>2618.4736842105267</v>
      </c>
    </row>
    <row r="1773" spans="24:25" x14ac:dyDescent="0.4">
      <c r="X1773" s="79">
        <f t="shared" si="65"/>
        <v>44635.166666662408</v>
      </c>
      <c r="Y1773">
        <f t="shared" si="66"/>
        <v>2618.4736842105267</v>
      </c>
    </row>
    <row r="1774" spans="24:25" x14ac:dyDescent="0.4">
      <c r="X1774" s="79">
        <f t="shared" si="65"/>
        <v>44635.208333329072</v>
      </c>
      <c r="Y1774">
        <f t="shared" si="66"/>
        <v>2618.4736842105267</v>
      </c>
    </row>
    <row r="1775" spans="24:25" x14ac:dyDescent="0.4">
      <c r="X1775" s="79">
        <f t="shared" si="65"/>
        <v>44635.249999995736</v>
      </c>
      <c r="Y1775">
        <f t="shared" si="66"/>
        <v>2618.4736842105267</v>
      </c>
    </row>
    <row r="1776" spans="24:25" x14ac:dyDescent="0.4">
      <c r="X1776" s="79">
        <f t="shared" si="65"/>
        <v>44635.291666662401</v>
      </c>
      <c r="Y1776">
        <f t="shared" si="66"/>
        <v>2618.4736842105267</v>
      </c>
    </row>
    <row r="1777" spans="24:25" x14ac:dyDescent="0.4">
      <c r="X1777" s="79">
        <f t="shared" si="65"/>
        <v>44635.333333329065</v>
      </c>
      <c r="Y1777">
        <f t="shared" si="66"/>
        <v>2618.4736842105267</v>
      </c>
    </row>
    <row r="1778" spans="24:25" x14ac:dyDescent="0.4">
      <c r="X1778" s="79">
        <f t="shared" si="65"/>
        <v>44635.374999995729</v>
      </c>
      <c r="Y1778">
        <f t="shared" si="66"/>
        <v>2618.4736842105267</v>
      </c>
    </row>
    <row r="1779" spans="24:25" x14ac:dyDescent="0.4">
      <c r="X1779" s="79">
        <f t="shared" si="65"/>
        <v>44635.416666662393</v>
      </c>
      <c r="Y1779">
        <f t="shared" si="66"/>
        <v>2618.4736842105267</v>
      </c>
    </row>
    <row r="1780" spans="24:25" x14ac:dyDescent="0.4">
      <c r="X1780" s="79">
        <f t="shared" si="65"/>
        <v>44635.458333329057</v>
      </c>
      <c r="Y1780">
        <f t="shared" si="66"/>
        <v>2618.4736842105267</v>
      </c>
    </row>
    <row r="1781" spans="24:25" x14ac:dyDescent="0.4">
      <c r="X1781" s="79">
        <f t="shared" si="65"/>
        <v>44635.499999995722</v>
      </c>
      <c r="Y1781">
        <f t="shared" si="66"/>
        <v>2618.4736842105267</v>
      </c>
    </row>
    <row r="1782" spans="24:25" x14ac:dyDescent="0.4">
      <c r="X1782" s="79">
        <f t="shared" si="65"/>
        <v>44635.541666662386</v>
      </c>
      <c r="Y1782">
        <f t="shared" si="66"/>
        <v>2618.4736842105267</v>
      </c>
    </row>
    <row r="1783" spans="24:25" x14ac:dyDescent="0.4">
      <c r="X1783" s="79">
        <f t="shared" si="65"/>
        <v>44635.58333332905</v>
      </c>
      <c r="Y1783">
        <f t="shared" si="66"/>
        <v>2618.4736842105267</v>
      </c>
    </row>
    <row r="1784" spans="24:25" x14ac:dyDescent="0.4">
      <c r="X1784" s="79">
        <f t="shared" si="65"/>
        <v>44635.624999995714</v>
      </c>
      <c r="Y1784">
        <f t="shared" si="66"/>
        <v>2618.4736842105267</v>
      </c>
    </row>
    <row r="1785" spans="24:25" x14ac:dyDescent="0.4">
      <c r="X1785" s="79">
        <f t="shared" si="65"/>
        <v>44635.666666662379</v>
      </c>
      <c r="Y1785">
        <f t="shared" si="66"/>
        <v>2618.4736842105267</v>
      </c>
    </row>
    <row r="1786" spans="24:25" x14ac:dyDescent="0.4">
      <c r="X1786" s="79">
        <f t="shared" si="65"/>
        <v>44635.708333329043</v>
      </c>
      <c r="Y1786">
        <f t="shared" si="66"/>
        <v>2618.4736842105267</v>
      </c>
    </row>
    <row r="1787" spans="24:25" x14ac:dyDescent="0.4">
      <c r="X1787" s="79">
        <f t="shared" si="65"/>
        <v>44635.749999995707</v>
      </c>
      <c r="Y1787">
        <f t="shared" si="66"/>
        <v>2618.4736842105267</v>
      </c>
    </row>
    <row r="1788" spans="24:25" x14ac:dyDescent="0.4">
      <c r="X1788" s="79">
        <f t="shared" si="65"/>
        <v>44635.791666662371</v>
      </c>
      <c r="Y1788">
        <f t="shared" si="66"/>
        <v>2618.4736842105267</v>
      </c>
    </row>
    <row r="1789" spans="24:25" x14ac:dyDescent="0.4">
      <c r="X1789" s="79">
        <f t="shared" si="65"/>
        <v>44635.833333329036</v>
      </c>
      <c r="Y1789">
        <f t="shared" si="66"/>
        <v>2618.4736842105267</v>
      </c>
    </row>
    <row r="1790" spans="24:25" x14ac:dyDescent="0.4">
      <c r="X1790" s="79">
        <f t="shared" si="65"/>
        <v>44635.8749999957</v>
      </c>
      <c r="Y1790">
        <f t="shared" si="66"/>
        <v>2618.4736842105267</v>
      </c>
    </row>
    <row r="1791" spans="24:25" x14ac:dyDescent="0.4">
      <c r="X1791" s="79">
        <f t="shared" si="65"/>
        <v>44635.916666662364</v>
      </c>
      <c r="Y1791">
        <f t="shared" si="66"/>
        <v>2618.4736842105267</v>
      </c>
    </row>
    <row r="1792" spans="24:25" x14ac:dyDescent="0.4">
      <c r="X1792" s="79">
        <f t="shared" si="65"/>
        <v>44635.958333329028</v>
      </c>
      <c r="Y1792">
        <f t="shared" si="66"/>
        <v>2618.4736842105267</v>
      </c>
    </row>
    <row r="1793" spans="24:25" x14ac:dyDescent="0.4">
      <c r="X1793" s="79">
        <f t="shared" si="65"/>
        <v>44635.999999995693</v>
      </c>
      <c r="Y1793">
        <f t="shared" si="66"/>
        <v>2618.4736842105267</v>
      </c>
    </row>
    <row r="1794" spans="24:25" x14ac:dyDescent="0.4">
      <c r="X1794" s="79">
        <f t="shared" si="65"/>
        <v>44636.041666662357</v>
      </c>
      <c r="Y1794">
        <f t="shared" si="66"/>
        <v>2618.4736842105267</v>
      </c>
    </row>
    <row r="1795" spans="24:25" x14ac:dyDescent="0.4">
      <c r="X1795" s="79">
        <f t="shared" si="65"/>
        <v>44636.083333329021</v>
      </c>
      <c r="Y1795">
        <f t="shared" si="66"/>
        <v>2618.4736842105267</v>
      </c>
    </row>
    <row r="1796" spans="24:25" x14ac:dyDescent="0.4">
      <c r="X1796" s="79">
        <f t="shared" si="65"/>
        <v>44636.124999995685</v>
      </c>
      <c r="Y1796">
        <f t="shared" si="66"/>
        <v>2618.4736842105267</v>
      </c>
    </row>
    <row r="1797" spans="24:25" x14ac:dyDescent="0.4">
      <c r="X1797" s="79">
        <f t="shared" si="65"/>
        <v>44636.16666666235</v>
      </c>
      <c r="Y1797">
        <f t="shared" si="66"/>
        <v>2618.4736842105267</v>
      </c>
    </row>
    <row r="1798" spans="24:25" x14ac:dyDescent="0.4">
      <c r="X1798" s="79">
        <f t="shared" ref="X1798:X1861" si="67">X1797+1/24</f>
        <v>44636.208333329014</v>
      </c>
      <c r="Y1798">
        <f t="shared" si="66"/>
        <v>2618.4736842105267</v>
      </c>
    </row>
    <row r="1799" spans="24:25" x14ac:dyDescent="0.4">
      <c r="X1799" s="79">
        <f t="shared" si="67"/>
        <v>44636.249999995678</v>
      </c>
      <c r="Y1799">
        <f t="shared" si="66"/>
        <v>2618.4736842105267</v>
      </c>
    </row>
    <row r="1800" spans="24:25" x14ac:dyDescent="0.4">
      <c r="X1800" s="79">
        <f t="shared" si="67"/>
        <v>44636.291666662342</v>
      </c>
      <c r="Y1800">
        <f t="shared" si="66"/>
        <v>2618.4736842105267</v>
      </c>
    </row>
    <row r="1801" spans="24:25" x14ac:dyDescent="0.4">
      <c r="X1801" s="79">
        <f t="shared" si="67"/>
        <v>44636.333333329007</v>
      </c>
      <c r="Y1801">
        <f t="shared" si="66"/>
        <v>2618.4736842105267</v>
      </c>
    </row>
    <row r="1802" spans="24:25" x14ac:dyDescent="0.4">
      <c r="X1802" s="79">
        <f t="shared" si="67"/>
        <v>44636.374999995671</v>
      </c>
      <c r="Y1802">
        <f t="shared" si="66"/>
        <v>2618.4736842105267</v>
      </c>
    </row>
    <row r="1803" spans="24:25" x14ac:dyDescent="0.4">
      <c r="X1803" s="79">
        <f t="shared" si="67"/>
        <v>44636.416666662335</v>
      </c>
      <c r="Y1803">
        <f t="shared" si="66"/>
        <v>2618.4736842105267</v>
      </c>
    </row>
    <row r="1804" spans="24:25" x14ac:dyDescent="0.4">
      <c r="X1804" s="79">
        <f t="shared" si="67"/>
        <v>44636.458333328999</v>
      </c>
      <c r="Y1804">
        <f t="shared" si="66"/>
        <v>2618.4736842105267</v>
      </c>
    </row>
    <row r="1805" spans="24:25" x14ac:dyDescent="0.4">
      <c r="X1805" s="79">
        <f t="shared" si="67"/>
        <v>44636.499999995664</v>
      </c>
      <c r="Y1805">
        <f t="shared" si="66"/>
        <v>2618.4736842105267</v>
      </c>
    </row>
    <row r="1806" spans="24:25" x14ac:dyDescent="0.4">
      <c r="X1806" s="79">
        <f t="shared" si="67"/>
        <v>44636.541666662328</v>
      </c>
      <c r="Y1806">
        <f t="shared" si="66"/>
        <v>2618.4736842105267</v>
      </c>
    </row>
    <row r="1807" spans="24:25" x14ac:dyDescent="0.4">
      <c r="X1807" s="79">
        <f t="shared" si="67"/>
        <v>44636.583333328992</v>
      </c>
      <c r="Y1807">
        <f t="shared" si="66"/>
        <v>2618.4736842105267</v>
      </c>
    </row>
    <row r="1808" spans="24:25" x14ac:dyDescent="0.4">
      <c r="X1808" s="79">
        <f t="shared" si="67"/>
        <v>44636.624999995656</v>
      </c>
      <c r="Y1808">
        <f t="shared" si="66"/>
        <v>2618.4736842105267</v>
      </c>
    </row>
    <row r="1809" spans="24:25" x14ac:dyDescent="0.4">
      <c r="X1809" s="79">
        <f t="shared" si="67"/>
        <v>44636.66666666232</v>
      </c>
      <c r="Y1809">
        <f t="shared" si="66"/>
        <v>2618.4736842105267</v>
      </c>
    </row>
    <row r="1810" spans="24:25" x14ac:dyDescent="0.4">
      <c r="X1810" s="79">
        <f t="shared" si="67"/>
        <v>44636.708333328985</v>
      </c>
      <c r="Y1810">
        <f t="shared" ref="Y1810:Y1873" si="68">VLOOKUP(MONTH(X1810),$T$28:$V$39,3)</f>
        <v>2618.4736842105267</v>
      </c>
    </row>
    <row r="1811" spans="24:25" x14ac:dyDescent="0.4">
      <c r="X1811" s="79">
        <f t="shared" si="67"/>
        <v>44636.749999995649</v>
      </c>
      <c r="Y1811">
        <f t="shared" si="68"/>
        <v>2618.4736842105267</v>
      </c>
    </row>
    <row r="1812" spans="24:25" x14ac:dyDescent="0.4">
      <c r="X1812" s="79">
        <f t="shared" si="67"/>
        <v>44636.791666662313</v>
      </c>
      <c r="Y1812">
        <f t="shared" si="68"/>
        <v>2618.4736842105267</v>
      </c>
    </row>
    <row r="1813" spans="24:25" x14ac:dyDescent="0.4">
      <c r="X1813" s="79">
        <f t="shared" si="67"/>
        <v>44636.833333328977</v>
      </c>
      <c r="Y1813">
        <f t="shared" si="68"/>
        <v>2618.4736842105267</v>
      </c>
    </row>
    <row r="1814" spans="24:25" x14ac:dyDescent="0.4">
      <c r="X1814" s="79">
        <f t="shared" si="67"/>
        <v>44636.874999995642</v>
      </c>
      <c r="Y1814">
        <f t="shared" si="68"/>
        <v>2618.4736842105267</v>
      </c>
    </row>
    <row r="1815" spans="24:25" x14ac:dyDescent="0.4">
      <c r="X1815" s="79">
        <f t="shared" si="67"/>
        <v>44636.916666662306</v>
      </c>
      <c r="Y1815">
        <f t="shared" si="68"/>
        <v>2618.4736842105267</v>
      </c>
    </row>
    <row r="1816" spans="24:25" x14ac:dyDescent="0.4">
      <c r="X1816" s="79">
        <f t="shared" si="67"/>
        <v>44636.95833332897</v>
      </c>
      <c r="Y1816">
        <f t="shared" si="68"/>
        <v>2618.4736842105267</v>
      </c>
    </row>
    <row r="1817" spans="24:25" x14ac:dyDescent="0.4">
      <c r="X1817" s="79">
        <f t="shared" si="67"/>
        <v>44636.999999995634</v>
      </c>
      <c r="Y1817">
        <f t="shared" si="68"/>
        <v>2618.4736842105267</v>
      </c>
    </row>
    <row r="1818" spans="24:25" x14ac:dyDescent="0.4">
      <c r="X1818" s="79">
        <f t="shared" si="67"/>
        <v>44637.041666662299</v>
      </c>
      <c r="Y1818">
        <f t="shared" si="68"/>
        <v>2618.4736842105267</v>
      </c>
    </row>
    <row r="1819" spans="24:25" x14ac:dyDescent="0.4">
      <c r="X1819" s="79">
        <f t="shared" si="67"/>
        <v>44637.083333328963</v>
      </c>
      <c r="Y1819">
        <f t="shared" si="68"/>
        <v>2618.4736842105267</v>
      </c>
    </row>
    <row r="1820" spans="24:25" x14ac:dyDescent="0.4">
      <c r="X1820" s="79">
        <f t="shared" si="67"/>
        <v>44637.124999995627</v>
      </c>
      <c r="Y1820">
        <f t="shared" si="68"/>
        <v>2618.4736842105267</v>
      </c>
    </row>
    <row r="1821" spans="24:25" x14ac:dyDescent="0.4">
      <c r="X1821" s="79">
        <f t="shared" si="67"/>
        <v>44637.166666662291</v>
      </c>
      <c r="Y1821">
        <f t="shared" si="68"/>
        <v>2618.4736842105267</v>
      </c>
    </row>
    <row r="1822" spans="24:25" x14ac:dyDescent="0.4">
      <c r="X1822" s="79">
        <f t="shared" si="67"/>
        <v>44637.208333328956</v>
      </c>
      <c r="Y1822">
        <f t="shared" si="68"/>
        <v>2618.4736842105267</v>
      </c>
    </row>
    <row r="1823" spans="24:25" x14ac:dyDescent="0.4">
      <c r="X1823" s="79">
        <f t="shared" si="67"/>
        <v>44637.24999999562</v>
      </c>
      <c r="Y1823">
        <f t="shared" si="68"/>
        <v>2618.4736842105267</v>
      </c>
    </row>
    <row r="1824" spans="24:25" x14ac:dyDescent="0.4">
      <c r="X1824" s="79">
        <f t="shared" si="67"/>
        <v>44637.291666662284</v>
      </c>
      <c r="Y1824">
        <f t="shared" si="68"/>
        <v>2618.4736842105267</v>
      </c>
    </row>
    <row r="1825" spans="24:25" x14ac:dyDescent="0.4">
      <c r="X1825" s="79">
        <f t="shared" si="67"/>
        <v>44637.333333328948</v>
      </c>
      <c r="Y1825">
        <f t="shared" si="68"/>
        <v>2618.4736842105267</v>
      </c>
    </row>
    <row r="1826" spans="24:25" x14ac:dyDescent="0.4">
      <c r="X1826" s="79">
        <f t="shared" si="67"/>
        <v>44637.374999995613</v>
      </c>
      <c r="Y1826">
        <f t="shared" si="68"/>
        <v>2618.4736842105267</v>
      </c>
    </row>
    <row r="1827" spans="24:25" x14ac:dyDescent="0.4">
      <c r="X1827" s="79">
        <f t="shared" si="67"/>
        <v>44637.416666662277</v>
      </c>
      <c r="Y1827">
        <f t="shared" si="68"/>
        <v>2618.4736842105267</v>
      </c>
    </row>
    <row r="1828" spans="24:25" x14ac:dyDescent="0.4">
      <c r="X1828" s="79">
        <f t="shared" si="67"/>
        <v>44637.458333328941</v>
      </c>
      <c r="Y1828">
        <f t="shared" si="68"/>
        <v>2618.4736842105267</v>
      </c>
    </row>
    <row r="1829" spans="24:25" x14ac:dyDescent="0.4">
      <c r="X1829" s="79">
        <f t="shared" si="67"/>
        <v>44637.499999995605</v>
      </c>
      <c r="Y1829">
        <f t="shared" si="68"/>
        <v>2618.4736842105267</v>
      </c>
    </row>
    <row r="1830" spans="24:25" x14ac:dyDescent="0.4">
      <c r="X1830" s="79">
        <f t="shared" si="67"/>
        <v>44637.54166666227</v>
      </c>
      <c r="Y1830">
        <f t="shared" si="68"/>
        <v>2618.4736842105267</v>
      </c>
    </row>
    <row r="1831" spans="24:25" x14ac:dyDescent="0.4">
      <c r="X1831" s="79">
        <f t="shared" si="67"/>
        <v>44637.583333328934</v>
      </c>
      <c r="Y1831">
        <f t="shared" si="68"/>
        <v>2618.4736842105267</v>
      </c>
    </row>
    <row r="1832" spans="24:25" x14ac:dyDescent="0.4">
      <c r="X1832" s="79">
        <f t="shared" si="67"/>
        <v>44637.624999995598</v>
      </c>
      <c r="Y1832">
        <f t="shared" si="68"/>
        <v>2618.4736842105267</v>
      </c>
    </row>
    <row r="1833" spans="24:25" x14ac:dyDescent="0.4">
      <c r="X1833" s="79">
        <f t="shared" si="67"/>
        <v>44637.666666662262</v>
      </c>
      <c r="Y1833">
        <f t="shared" si="68"/>
        <v>2618.4736842105267</v>
      </c>
    </row>
    <row r="1834" spans="24:25" x14ac:dyDescent="0.4">
      <c r="X1834" s="79">
        <f t="shared" si="67"/>
        <v>44637.708333328927</v>
      </c>
      <c r="Y1834">
        <f t="shared" si="68"/>
        <v>2618.4736842105267</v>
      </c>
    </row>
    <row r="1835" spans="24:25" x14ac:dyDescent="0.4">
      <c r="X1835" s="79">
        <f t="shared" si="67"/>
        <v>44637.749999995591</v>
      </c>
      <c r="Y1835">
        <f t="shared" si="68"/>
        <v>2618.4736842105267</v>
      </c>
    </row>
    <row r="1836" spans="24:25" x14ac:dyDescent="0.4">
      <c r="X1836" s="79">
        <f t="shared" si="67"/>
        <v>44637.791666662255</v>
      </c>
      <c r="Y1836">
        <f t="shared" si="68"/>
        <v>2618.4736842105267</v>
      </c>
    </row>
    <row r="1837" spans="24:25" x14ac:dyDescent="0.4">
      <c r="X1837" s="79">
        <f t="shared" si="67"/>
        <v>44637.833333328919</v>
      </c>
      <c r="Y1837">
        <f t="shared" si="68"/>
        <v>2618.4736842105267</v>
      </c>
    </row>
    <row r="1838" spans="24:25" x14ac:dyDescent="0.4">
      <c r="X1838" s="79">
        <f t="shared" si="67"/>
        <v>44637.874999995583</v>
      </c>
      <c r="Y1838">
        <f t="shared" si="68"/>
        <v>2618.4736842105267</v>
      </c>
    </row>
    <row r="1839" spans="24:25" x14ac:dyDescent="0.4">
      <c r="X1839" s="79">
        <f t="shared" si="67"/>
        <v>44637.916666662248</v>
      </c>
      <c r="Y1839">
        <f t="shared" si="68"/>
        <v>2618.4736842105267</v>
      </c>
    </row>
    <row r="1840" spans="24:25" x14ac:dyDescent="0.4">
      <c r="X1840" s="79">
        <f t="shared" si="67"/>
        <v>44637.958333328912</v>
      </c>
      <c r="Y1840">
        <f t="shared" si="68"/>
        <v>2618.4736842105267</v>
      </c>
    </row>
    <row r="1841" spans="24:25" x14ac:dyDescent="0.4">
      <c r="X1841" s="79">
        <f t="shared" si="67"/>
        <v>44637.999999995576</v>
      </c>
      <c r="Y1841">
        <f t="shared" si="68"/>
        <v>2618.4736842105267</v>
      </c>
    </row>
    <row r="1842" spans="24:25" x14ac:dyDescent="0.4">
      <c r="X1842" s="79">
        <f t="shared" si="67"/>
        <v>44638.04166666224</v>
      </c>
      <c r="Y1842">
        <f t="shared" si="68"/>
        <v>2618.4736842105267</v>
      </c>
    </row>
    <row r="1843" spans="24:25" x14ac:dyDescent="0.4">
      <c r="X1843" s="79">
        <f t="shared" si="67"/>
        <v>44638.083333328905</v>
      </c>
      <c r="Y1843">
        <f t="shared" si="68"/>
        <v>2618.4736842105267</v>
      </c>
    </row>
    <row r="1844" spans="24:25" x14ac:dyDescent="0.4">
      <c r="X1844" s="79">
        <f t="shared" si="67"/>
        <v>44638.124999995569</v>
      </c>
      <c r="Y1844">
        <f t="shared" si="68"/>
        <v>2618.4736842105267</v>
      </c>
    </row>
    <row r="1845" spans="24:25" x14ac:dyDescent="0.4">
      <c r="X1845" s="79">
        <f t="shared" si="67"/>
        <v>44638.166666662233</v>
      </c>
      <c r="Y1845">
        <f t="shared" si="68"/>
        <v>2618.4736842105267</v>
      </c>
    </row>
    <row r="1846" spans="24:25" x14ac:dyDescent="0.4">
      <c r="X1846" s="79">
        <f t="shared" si="67"/>
        <v>44638.208333328897</v>
      </c>
      <c r="Y1846">
        <f t="shared" si="68"/>
        <v>2618.4736842105267</v>
      </c>
    </row>
    <row r="1847" spans="24:25" x14ac:dyDescent="0.4">
      <c r="X1847" s="79">
        <f t="shared" si="67"/>
        <v>44638.249999995562</v>
      </c>
      <c r="Y1847">
        <f t="shared" si="68"/>
        <v>2618.4736842105267</v>
      </c>
    </row>
    <row r="1848" spans="24:25" x14ac:dyDescent="0.4">
      <c r="X1848" s="79">
        <f t="shared" si="67"/>
        <v>44638.291666662226</v>
      </c>
      <c r="Y1848">
        <f t="shared" si="68"/>
        <v>2618.4736842105267</v>
      </c>
    </row>
    <row r="1849" spans="24:25" x14ac:dyDescent="0.4">
      <c r="X1849" s="79">
        <f t="shared" si="67"/>
        <v>44638.33333332889</v>
      </c>
      <c r="Y1849">
        <f t="shared" si="68"/>
        <v>2618.4736842105267</v>
      </c>
    </row>
    <row r="1850" spans="24:25" x14ac:dyDescent="0.4">
      <c r="X1850" s="79">
        <f t="shared" si="67"/>
        <v>44638.374999995554</v>
      </c>
      <c r="Y1850">
        <f t="shared" si="68"/>
        <v>2618.4736842105267</v>
      </c>
    </row>
    <row r="1851" spans="24:25" x14ac:dyDescent="0.4">
      <c r="X1851" s="79">
        <f t="shared" si="67"/>
        <v>44638.416666662219</v>
      </c>
      <c r="Y1851">
        <f t="shared" si="68"/>
        <v>2618.4736842105267</v>
      </c>
    </row>
    <row r="1852" spans="24:25" x14ac:dyDescent="0.4">
      <c r="X1852" s="79">
        <f t="shared" si="67"/>
        <v>44638.458333328883</v>
      </c>
      <c r="Y1852">
        <f t="shared" si="68"/>
        <v>2618.4736842105267</v>
      </c>
    </row>
    <row r="1853" spans="24:25" x14ac:dyDescent="0.4">
      <c r="X1853" s="79">
        <f t="shared" si="67"/>
        <v>44638.499999995547</v>
      </c>
      <c r="Y1853">
        <f t="shared" si="68"/>
        <v>2618.4736842105267</v>
      </c>
    </row>
    <row r="1854" spans="24:25" x14ac:dyDescent="0.4">
      <c r="X1854" s="79">
        <f t="shared" si="67"/>
        <v>44638.541666662211</v>
      </c>
      <c r="Y1854">
        <f t="shared" si="68"/>
        <v>2618.4736842105267</v>
      </c>
    </row>
    <row r="1855" spans="24:25" x14ac:dyDescent="0.4">
      <c r="X1855" s="79">
        <f t="shared" si="67"/>
        <v>44638.583333328876</v>
      </c>
      <c r="Y1855">
        <f t="shared" si="68"/>
        <v>2618.4736842105267</v>
      </c>
    </row>
    <row r="1856" spans="24:25" x14ac:dyDescent="0.4">
      <c r="X1856" s="79">
        <f t="shared" si="67"/>
        <v>44638.62499999554</v>
      </c>
      <c r="Y1856">
        <f t="shared" si="68"/>
        <v>2618.4736842105267</v>
      </c>
    </row>
    <row r="1857" spans="24:25" x14ac:dyDescent="0.4">
      <c r="X1857" s="79">
        <f t="shared" si="67"/>
        <v>44638.666666662204</v>
      </c>
      <c r="Y1857">
        <f t="shared" si="68"/>
        <v>2618.4736842105267</v>
      </c>
    </row>
    <row r="1858" spans="24:25" x14ac:dyDescent="0.4">
      <c r="X1858" s="79">
        <f t="shared" si="67"/>
        <v>44638.708333328868</v>
      </c>
      <c r="Y1858">
        <f t="shared" si="68"/>
        <v>2618.4736842105267</v>
      </c>
    </row>
    <row r="1859" spans="24:25" x14ac:dyDescent="0.4">
      <c r="X1859" s="79">
        <f t="shared" si="67"/>
        <v>44638.749999995533</v>
      </c>
      <c r="Y1859">
        <f t="shared" si="68"/>
        <v>2618.4736842105267</v>
      </c>
    </row>
    <row r="1860" spans="24:25" x14ac:dyDescent="0.4">
      <c r="X1860" s="79">
        <f t="shared" si="67"/>
        <v>44638.791666662197</v>
      </c>
      <c r="Y1860">
        <f t="shared" si="68"/>
        <v>2618.4736842105267</v>
      </c>
    </row>
    <row r="1861" spans="24:25" x14ac:dyDescent="0.4">
      <c r="X1861" s="79">
        <f t="shared" si="67"/>
        <v>44638.833333328861</v>
      </c>
      <c r="Y1861">
        <f t="shared" si="68"/>
        <v>2618.4736842105267</v>
      </c>
    </row>
    <row r="1862" spans="24:25" x14ac:dyDescent="0.4">
      <c r="X1862" s="79">
        <f t="shared" ref="X1862:X1925" si="69">X1861+1/24</f>
        <v>44638.874999995525</v>
      </c>
      <c r="Y1862">
        <f t="shared" si="68"/>
        <v>2618.4736842105267</v>
      </c>
    </row>
    <row r="1863" spans="24:25" x14ac:dyDescent="0.4">
      <c r="X1863" s="79">
        <f t="shared" si="69"/>
        <v>44638.91666666219</v>
      </c>
      <c r="Y1863">
        <f t="shared" si="68"/>
        <v>2618.4736842105267</v>
      </c>
    </row>
    <row r="1864" spans="24:25" x14ac:dyDescent="0.4">
      <c r="X1864" s="79">
        <f t="shared" si="69"/>
        <v>44638.958333328854</v>
      </c>
      <c r="Y1864">
        <f t="shared" si="68"/>
        <v>2618.4736842105267</v>
      </c>
    </row>
    <row r="1865" spans="24:25" x14ac:dyDescent="0.4">
      <c r="X1865" s="79">
        <f t="shared" si="69"/>
        <v>44638.999999995518</v>
      </c>
      <c r="Y1865">
        <f t="shared" si="68"/>
        <v>2618.4736842105267</v>
      </c>
    </row>
    <row r="1866" spans="24:25" x14ac:dyDescent="0.4">
      <c r="X1866" s="79">
        <f t="shared" si="69"/>
        <v>44639.041666662182</v>
      </c>
      <c r="Y1866">
        <f t="shared" si="68"/>
        <v>2618.4736842105267</v>
      </c>
    </row>
    <row r="1867" spans="24:25" x14ac:dyDescent="0.4">
      <c r="X1867" s="79">
        <f t="shared" si="69"/>
        <v>44639.083333328846</v>
      </c>
      <c r="Y1867">
        <f t="shared" si="68"/>
        <v>2618.4736842105267</v>
      </c>
    </row>
    <row r="1868" spans="24:25" x14ac:dyDescent="0.4">
      <c r="X1868" s="79">
        <f t="shared" si="69"/>
        <v>44639.124999995511</v>
      </c>
      <c r="Y1868">
        <f t="shared" si="68"/>
        <v>2618.4736842105267</v>
      </c>
    </row>
    <row r="1869" spans="24:25" x14ac:dyDescent="0.4">
      <c r="X1869" s="79">
        <f t="shared" si="69"/>
        <v>44639.166666662175</v>
      </c>
      <c r="Y1869">
        <f t="shared" si="68"/>
        <v>2618.4736842105267</v>
      </c>
    </row>
    <row r="1870" spans="24:25" x14ac:dyDescent="0.4">
      <c r="X1870" s="79">
        <f t="shared" si="69"/>
        <v>44639.208333328839</v>
      </c>
      <c r="Y1870">
        <f t="shared" si="68"/>
        <v>2618.4736842105267</v>
      </c>
    </row>
    <row r="1871" spans="24:25" x14ac:dyDescent="0.4">
      <c r="X1871" s="79">
        <f t="shared" si="69"/>
        <v>44639.249999995503</v>
      </c>
      <c r="Y1871">
        <f t="shared" si="68"/>
        <v>2618.4736842105267</v>
      </c>
    </row>
    <row r="1872" spans="24:25" x14ac:dyDescent="0.4">
      <c r="X1872" s="79">
        <f t="shared" si="69"/>
        <v>44639.291666662168</v>
      </c>
      <c r="Y1872">
        <f t="shared" si="68"/>
        <v>2618.4736842105267</v>
      </c>
    </row>
    <row r="1873" spans="24:25" x14ac:dyDescent="0.4">
      <c r="X1873" s="79">
        <f t="shared" si="69"/>
        <v>44639.333333328832</v>
      </c>
      <c r="Y1873">
        <f t="shared" si="68"/>
        <v>2618.4736842105267</v>
      </c>
    </row>
    <row r="1874" spans="24:25" x14ac:dyDescent="0.4">
      <c r="X1874" s="79">
        <f t="shared" si="69"/>
        <v>44639.374999995496</v>
      </c>
      <c r="Y1874">
        <f t="shared" ref="Y1874:Y1937" si="70">VLOOKUP(MONTH(X1874),$T$28:$V$39,3)</f>
        <v>2618.4736842105267</v>
      </c>
    </row>
    <row r="1875" spans="24:25" x14ac:dyDescent="0.4">
      <c r="X1875" s="79">
        <f t="shared" si="69"/>
        <v>44639.41666666216</v>
      </c>
      <c r="Y1875">
        <f t="shared" si="70"/>
        <v>2618.4736842105267</v>
      </c>
    </row>
    <row r="1876" spans="24:25" x14ac:dyDescent="0.4">
      <c r="X1876" s="79">
        <f t="shared" si="69"/>
        <v>44639.458333328825</v>
      </c>
      <c r="Y1876">
        <f t="shared" si="70"/>
        <v>2618.4736842105267</v>
      </c>
    </row>
    <row r="1877" spans="24:25" x14ac:dyDescent="0.4">
      <c r="X1877" s="79">
        <f t="shared" si="69"/>
        <v>44639.499999995489</v>
      </c>
      <c r="Y1877">
        <f t="shared" si="70"/>
        <v>2618.4736842105267</v>
      </c>
    </row>
    <row r="1878" spans="24:25" x14ac:dyDescent="0.4">
      <c r="X1878" s="79">
        <f t="shared" si="69"/>
        <v>44639.541666662153</v>
      </c>
      <c r="Y1878">
        <f t="shared" si="70"/>
        <v>2618.4736842105267</v>
      </c>
    </row>
    <row r="1879" spans="24:25" x14ac:dyDescent="0.4">
      <c r="X1879" s="79">
        <f t="shared" si="69"/>
        <v>44639.583333328817</v>
      </c>
      <c r="Y1879">
        <f t="shared" si="70"/>
        <v>2618.4736842105267</v>
      </c>
    </row>
    <row r="1880" spans="24:25" x14ac:dyDescent="0.4">
      <c r="X1880" s="79">
        <f t="shared" si="69"/>
        <v>44639.624999995482</v>
      </c>
      <c r="Y1880">
        <f t="shared" si="70"/>
        <v>2618.4736842105267</v>
      </c>
    </row>
    <row r="1881" spans="24:25" x14ac:dyDescent="0.4">
      <c r="X1881" s="79">
        <f t="shared" si="69"/>
        <v>44639.666666662146</v>
      </c>
      <c r="Y1881">
        <f t="shared" si="70"/>
        <v>2618.4736842105267</v>
      </c>
    </row>
    <row r="1882" spans="24:25" x14ac:dyDescent="0.4">
      <c r="X1882" s="79">
        <f t="shared" si="69"/>
        <v>44639.70833332881</v>
      </c>
      <c r="Y1882">
        <f t="shared" si="70"/>
        <v>2618.4736842105267</v>
      </c>
    </row>
    <row r="1883" spans="24:25" x14ac:dyDescent="0.4">
      <c r="X1883" s="79">
        <f t="shared" si="69"/>
        <v>44639.749999995474</v>
      </c>
      <c r="Y1883">
        <f t="shared" si="70"/>
        <v>2618.4736842105267</v>
      </c>
    </row>
    <row r="1884" spans="24:25" x14ac:dyDescent="0.4">
      <c r="X1884" s="79">
        <f t="shared" si="69"/>
        <v>44639.791666662139</v>
      </c>
      <c r="Y1884">
        <f t="shared" si="70"/>
        <v>2618.4736842105267</v>
      </c>
    </row>
    <row r="1885" spans="24:25" x14ac:dyDescent="0.4">
      <c r="X1885" s="79">
        <f t="shared" si="69"/>
        <v>44639.833333328803</v>
      </c>
      <c r="Y1885">
        <f t="shared" si="70"/>
        <v>2618.4736842105267</v>
      </c>
    </row>
    <row r="1886" spans="24:25" x14ac:dyDescent="0.4">
      <c r="X1886" s="79">
        <f t="shared" si="69"/>
        <v>44639.874999995467</v>
      </c>
      <c r="Y1886">
        <f t="shared" si="70"/>
        <v>2618.4736842105267</v>
      </c>
    </row>
    <row r="1887" spans="24:25" x14ac:dyDescent="0.4">
      <c r="X1887" s="79">
        <f t="shared" si="69"/>
        <v>44639.916666662131</v>
      </c>
      <c r="Y1887">
        <f t="shared" si="70"/>
        <v>2618.4736842105267</v>
      </c>
    </row>
    <row r="1888" spans="24:25" x14ac:dyDescent="0.4">
      <c r="X1888" s="79">
        <f t="shared" si="69"/>
        <v>44639.958333328796</v>
      </c>
      <c r="Y1888">
        <f t="shared" si="70"/>
        <v>2618.4736842105267</v>
      </c>
    </row>
    <row r="1889" spans="24:25" x14ac:dyDescent="0.4">
      <c r="X1889" s="79">
        <f t="shared" si="69"/>
        <v>44639.99999999546</v>
      </c>
      <c r="Y1889">
        <f t="shared" si="70"/>
        <v>2618.4736842105267</v>
      </c>
    </row>
    <row r="1890" spans="24:25" x14ac:dyDescent="0.4">
      <c r="X1890" s="79">
        <f t="shared" si="69"/>
        <v>44640.041666662124</v>
      </c>
      <c r="Y1890">
        <f t="shared" si="70"/>
        <v>2618.4736842105267</v>
      </c>
    </row>
    <row r="1891" spans="24:25" x14ac:dyDescent="0.4">
      <c r="X1891" s="79">
        <f t="shared" si="69"/>
        <v>44640.083333328788</v>
      </c>
      <c r="Y1891">
        <f t="shared" si="70"/>
        <v>2618.4736842105267</v>
      </c>
    </row>
    <row r="1892" spans="24:25" x14ac:dyDescent="0.4">
      <c r="X1892" s="79">
        <f t="shared" si="69"/>
        <v>44640.124999995453</v>
      </c>
      <c r="Y1892">
        <f t="shared" si="70"/>
        <v>2618.4736842105267</v>
      </c>
    </row>
    <row r="1893" spans="24:25" x14ac:dyDescent="0.4">
      <c r="X1893" s="79">
        <f t="shared" si="69"/>
        <v>44640.166666662117</v>
      </c>
      <c r="Y1893">
        <f t="shared" si="70"/>
        <v>2618.4736842105267</v>
      </c>
    </row>
    <row r="1894" spans="24:25" x14ac:dyDescent="0.4">
      <c r="X1894" s="79">
        <f t="shared" si="69"/>
        <v>44640.208333328781</v>
      </c>
      <c r="Y1894">
        <f t="shared" si="70"/>
        <v>2618.4736842105267</v>
      </c>
    </row>
    <row r="1895" spans="24:25" x14ac:dyDescent="0.4">
      <c r="X1895" s="79">
        <f t="shared" si="69"/>
        <v>44640.249999995445</v>
      </c>
      <c r="Y1895">
        <f t="shared" si="70"/>
        <v>2618.4736842105267</v>
      </c>
    </row>
    <row r="1896" spans="24:25" x14ac:dyDescent="0.4">
      <c r="X1896" s="79">
        <f t="shared" si="69"/>
        <v>44640.291666662109</v>
      </c>
      <c r="Y1896">
        <f t="shared" si="70"/>
        <v>2618.4736842105267</v>
      </c>
    </row>
    <row r="1897" spans="24:25" x14ac:dyDescent="0.4">
      <c r="X1897" s="79">
        <f t="shared" si="69"/>
        <v>44640.333333328774</v>
      </c>
      <c r="Y1897">
        <f t="shared" si="70"/>
        <v>2618.4736842105267</v>
      </c>
    </row>
    <row r="1898" spans="24:25" x14ac:dyDescent="0.4">
      <c r="X1898" s="79">
        <f t="shared" si="69"/>
        <v>44640.374999995438</v>
      </c>
      <c r="Y1898">
        <f t="shared" si="70"/>
        <v>2618.4736842105267</v>
      </c>
    </row>
    <row r="1899" spans="24:25" x14ac:dyDescent="0.4">
      <c r="X1899" s="79">
        <f t="shared" si="69"/>
        <v>44640.416666662102</v>
      </c>
      <c r="Y1899">
        <f t="shared" si="70"/>
        <v>2618.4736842105267</v>
      </c>
    </row>
    <row r="1900" spans="24:25" x14ac:dyDescent="0.4">
      <c r="X1900" s="79">
        <f t="shared" si="69"/>
        <v>44640.458333328766</v>
      </c>
      <c r="Y1900">
        <f t="shared" si="70"/>
        <v>2618.4736842105267</v>
      </c>
    </row>
    <row r="1901" spans="24:25" x14ac:dyDescent="0.4">
      <c r="X1901" s="79">
        <f t="shared" si="69"/>
        <v>44640.499999995431</v>
      </c>
      <c r="Y1901">
        <f t="shared" si="70"/>
        <v>2618.4736842105267</v>
      </c>
    </row>
    <row r="1902" spans="24:25" x14ac:dyDescent="0.4">
      <c r="X1902" s="79">
        <f t="shared" si="69"/>
        <v>44640.541666662095</v>
      </c>
      <c r="Y1902">
        <f t="shared" si="70"/>
        <v>2618.4736842105267</v>
      </c>
    </row>
    <row r="1903" spans="24:25" x14ac:dyDescent="0.4">
      <c r="X1903" s="79">
        <f t="shared" si="69"/>
        <v>44640.583333328759</v>
      </c>
      <c r="Y1903">
        <f t="shared" si="70"/>
        <v>2618.4736842105267</v>
      </c>
    </row>
    <row r="1904" spans="24:25" x14ac:dyDescent="0.4">
      <c r="X1904" s="79">
        <f t="shared" si="69"/>
        <v>44640.624999995423</v>
      </c>
      <c r="Y1904">
        <f t="shared" si="70"/>
        <v>2618.4736842105267</v>
      </c>
    </row>
    <row r="1905" spans="24:25" x14ac:dyDescent="0.4">
      <c r="X1905" s="79">
        <f t="shared" si="69"/>
        <v>44640.666666662088</v>
      </c>
      <c r="Y1905">
        <f t="shared" si="70"/>
        <v>2618.4736842105267</v>
      </c>
    </row>
    <row r="1906" spans="24:25" x14ac:dyDescent="0.4">
      <c r="X1906" s="79">
        <f t="shared" si="69"/>
        <v>44640.708333328752</v>
      </c>
      <c r="Y1906">
        <f t="shared" si="70"/>
        <v>2618.4736842105267</v>
      </c>
    </row>
    <row r="1907" spans="24:25" x14ac:dyDescent="0.4">
      <c r="X1907" s="79">
        <f t="shared" si="69"/>
        <v>44640.749999995416</v>
      </c>
      <c r="Y1907">
        <f t="shared" si="70"/>
        <v>2618.4736842105267</v>
      </c>
    </row>
    <row r="1908" spans="24:25" x14ac:dyDescent="0.4">
      <c r="X1908" s="79">
        <f t="shared" si="69"/>
        <v>44640.79166666208</v>
      </c>
      <c r="Y1908">
        <f t="shared" si="70"/>
        <v>2618.4736842105267</v>
      </c>
    </row>
    <row r="1909" spans="24:25" x14ac:dyDescent="0.4">
      <c r="X1909" s="79">
        <f t="shared" si="69"/>
        <v>44640.833333328745</v>
      </c>
      <c r="Y1909">
        <f t="shared" si="70"/>
        <v>2618.4736842105267</v>
      </c>
    </row>
    <row r="1910" spans="24:25" x14ac:dyDescent="0.4">
      <c r="X1910" s="79">
        <f t="shared" si="69"/>
        <v>44640.874999995409</v>
      </c>
      <c r="Y1910">
        <f t="shared" si="70"/>
        <v>2618.4736842105267</v>
      </c>
    </row>
    <row r="1911" spans="24:25" x14ac:dyDescent="0.4">
      <c r="X1911" s="79">
        <f t="shared" si="69"/>
        <v>44640.916666662073</v>
      </c>
      <c r="Y1911">
        <f t="shared" si="70"/>
        <v>2618.4736842105267</v>
      </c>
    </row>
    <row r="1912" spans="24:25" x14ac:dyDescent="0.4">
      <c r="X1912" s="79">
        <f t="shared" si="69"/>
        <v>44640.958333328737</v>
      </c>
      <c r="Y1912">
        <f t="shared" si="70"/>
        <v>2618.4736842105267</v>
      </c>
    </row>
    <row r="1913" spans="24:25" x14ac:dyDescent="0.4">
      <c r="X1913" s="79">
        <f t="shared" si="69"/>
        <v>44640.999999995402</v>
      </c>
      <c r="Y1913">
        <f t="shared" si="70"/>
        <v>2618.4736842105267</v>
      </c>
    </row>
    <row r="1914" spans="24:25" x14ac:dyDescent="0.4">
      <c r="X1914" s="79">
        <f t="shared" si="69"/>
        <v>44641.041666662066</v>
      </c>
      <c r="Y1914">
        <f t="shared" si="70"/>
        <v>2618.4736842105267</v>
      </c>
    </row>
    <row r="1915" spans="24:25" x14ac:dyDescent="0.4">
      <c r="X1915" s="79">
        <f t="shared" si="69"/>
        <v>44641.08333332873</v>
      </c>
      <c r="Y1915">
        <f t="shared" si="70"/>
        <v>2618.4736842105267</v>
      </c>
    </row>
    <row r="1916" spans="24:25" x14ac:dyDescent="0.4">
      <c r="X1916" s="79">
        <f t="shared" si="69"/>
        <v>44641.124999995394</v>
      </c>
      <c r="Y1916">
        <f t="shared" si="70"/>
        <v>2618.4736842105267</v>
      </c>
    </row>
    <row r="1917" spans="24:25" x14ac:dyDescent="0.4">
      <c r="X1917" s="79">
        <f t="shared" si="69"/>
        <v>44641.166666662059</v>
      </c>
      <c r="Y1917">
        <f t="shared" si="70"/>
        <v>2618.4736842105267</v>
      </c>
    </row>
    <row r="1918" spans="24:25" x14ac:dyDescent="0.4">
      <c r="X1918" s="79">
        <f t="shared" si="69"/>
        <v>44641.208333328723</v>
      </c>
      <c r="Y1918">
        <f t="shared" si="70"/>
        <v>2618.4736842105267</v>
      </c>
    </row>
    <row r="1919" spans="24:25" x14ac:dyDescent="0.4">
      <c r="X1919" s="79">
        <f t="shared" si="69"/>
        <v>44641.249999995387</v>
      </c>
      <c r="Y1919">
        <f t="shared" si="70"/>
        <v>2618.4736842105267</v>
      </c>
    </row>
    <row r="1920" spans="24:25" x14ac:dyDescent="0.4">
      <c r="X1920" s="79">
        <f t="shared" si="69"/>
        <v>44641.291666662051</v>
      </c>
      <c r="Y1920">
        <f t="shared" si="70"/>
        <v>2618.4736842105267</v>
      </c>
    </row>
    <row r="1921" spans="24:25" x14ac:dyDescent="0.4">
      <c r="X1921" s="79">
        <f t="shared" si="69"/>
        <v>44641.333333328716</v>
      </c>
      <c r="Y1921">
        <f t="shared" si="70"/>
        <v>2618.4736842105267</v>
      </c>
    </row>
    <row r="1922" spans="24:25" x14ac:dyDescent="0.4">
      <c r="X1922" s="79">
        <f t="shared" si="69"/>
        <v>44641.37499999538</v>
      </c>
      <c r="Y1922">
        <f t="shared" si="70"/>
        <v>2618.4736842105267</v>
      </c>
    </row>
    <row r="1923" spans="24:25" x14ac:dyDescent="0.4">
      <c r="X1923" s="79">
        <f t="shared" si="69"/>
        <v>44641.416666662044</v>
      </c>
      <c r="Y1923">
        <f t="shared" si="70"/>
        <v>2618.4736842105267</v>
      </c>
    </row>
    <row r="1924" spans="24:25" x14ac:dyDescent="0.4">
      <c r="X1924" s="79">
        <f t="shared" si="69"/>
        <v>44641.458333328708</v>
      </c>
      <c r="Y1924">
        <f t="shared" si="70"/>
        <v>2618.4736842105267</v>
      </c>
    </row>
    <row r="1925" spans="24:25" x14ac:dyDescent="0.4">
      <c r="X1925" s="79">
        <f t="shared" si="69"/>
        <v>44641.499999995372</v>
      </c>
      <c r="Y1925">
        <f t="shared" si="70"/>
        <v>2618.4736842105267</v>
      </c>
    </row>
    <row r="1926" spans="24:25" x14ac:dyDescent="0.4">
      <c r="X1926" s="79">
        <f t="shared" ref="X1926:X1989" si="71">X1925+1/24</f>
        <v>44641.541666662037</v>
      </c>
      <c r="Y1926">
        <f t="shared" si="70"/>
        <v>2618.4736842105267</v>
      </c>
    </row>
    <row r="1927" spans="24:25" x14ac:dyDescent="0.4">
      <c r="X1927" s="79">
        <f t="shared" si="71"/>
        <v>44641.583333328701</v>
      </c>
      <c r="Y1927">
        <f t="shared" si="70"/>
        <v>2618.4736842105267</v>
      </c>
    </row>
    <row r="1928" spans="24:25" x14ac:dyDescent="0.4">
      <c r="X1928" s="79">
        <f t="shared" si="71"/>
        <v>44641.624999995365</v>
      </c>
      <c r="Y1928">
        <f t="shared" si="70"/>
        <v>2618.4736842105267</v>
      </c>
    </row>
    <row r="1929" spans="24:25" x14ac:dyDescent="0.4">
      <c r="X1929" s="79">
        <f t="shared" si="71"/>
        <v>44641.666666662029</v>
      </c>
      <c r="Y1929">
        <f t="shared" si="70"/>
        <v>2618.4736842105267</v>
      </c>
    </row>
    <row r="1930" spans="24:25" x14ac:dyDescent="0.4">
      <c r="X1930" s="79">
        <f t="shared" si="71"/>
        <v>44641.708333328694</v>
      </c>
      <c r="Y1930">
        <f t="shared" si="70"/>
        <v>2618.4736842105267</v>
      </c>
    </row>
    <row r="1931" spans="24:25" x14ac:dyDescent="0.4">
      <c r="X1931" s="79">
        <f t="shared" si="71"/>
        <v>44641.749999995358</v>
      </c>
      <c r="Y1931">
        <f t="shared" si="70"/>
        <v>2618.4736842105267</v>
      </c>
    </row>
    <row r="1932" spans="24:25" x14ac:dyDescent="0.4">
      <c r="X1932" s="79">
        <f t="shared" si="71"/>
        <v>44641.791666662022</v>
      </c>
      <c r="Y1932">
        <f t="shared" si="70"/>
        <v>2618.4736842105267</v>
      </c>
    </row>
    <row r="1933" spans="24:25" x14ac:dyDescent="0.4">
      <c r="X1933" s="79">
        <f t="shared" si="71"/>
        <v>44641.833333328686</v>
      </c>
      <c r="Y1933">
        <f t="shared" si="70"/>
        <v>2618.4736842105267</v>
      </c>
    </row>
    <row r="1934" spans="24:25" x14ac:dyDescent="0.4">
      <c r="X1934" s="79">
        <f t="shared" si="71"/>
        <v>44641.874999995351</v>
      </c>
      <c r="Y1934">
        <f t="shared" si="70"/>
        <v>2618.4736842105267</v>
      </c>
    </row>
    <row r="1935" spans="24:25" x14ac:dyDescent="0.4">
      <c r="X1935" s="79">
        <f t="shared" si="71"/>
        <v>44641.916666662015</v>
      </c>
      <c r="Y1935">
        <f t="shared" si="70"/>
        <v>2618.4736842105267</v>
      </c>
    </row>
    <row r="1936" spans="24:25" x14ac:dyDescent="0.4">
      <c r="X1936" s="79">
        <f t="shared" si="71"/>
        <v>44641.958333328679</v>
      </c>
      <c r="Y1936">
        <f t="shared" si="70"/>
        <v>2618.4736842105267</v>
      </c>
    </row>
    <row r="1937" spans="24:25" x14ac:dyDescent="0.4">
      <c r="X1937" s="79">
        <f t="shared" si="71"/>
        <v>44641.999999995343</v>
      </c>
      <c r="Y1937">
        <f t="shared" si="70"/>
        <v>2618.4736842105267</v>
      </c>
    </row>
    <row r="1938" spans="24:25" x14ac:dyDescent="0.4">
      <c r="X1938" s="79">
        <f t="shared" si="71"/>
        <v>44642.041666662008</v>
      </c>
      <c r="Y1938">
        <f t="shared" ref="Y1938:Y2001" si="72">VLOOKUP(MONTH(X1938),$T$28:$V$39,3)</f>
        <v>2618.4736842105267</v>
      </c>
    </row>
    <row r="1939" spans="24:25" x14ac:dyDescent="0.4">
      <c r="X1939" s="79">
        <f t="shared" si="71"/>
        <v>44642.083333328672</v>
      </c>
      <c r="Y1939">
        <f t="shared" si="72"/>
        <v>2618.4736842105267</v>
      </c>
    </row>
    <row r="1940" spans="24:25" x14ac:dyDescent="0.4">
      <c r="X1940" s="79">
        <f t="shared" si="71"/>
        <v>44642.124999995336</v>
      </c>
      <c r="Y1940">
        <f t="shared" si="72"/>
        <v>2618.4736842105267</v>
      </c>
    </row>
    <row r="1941" spans="24:25" x14ac:dyDescent="0.4">
      <c r="X1941" s="79">
        <f t="shared" si="71"/>
        <v>44642.166666662</v>
      </c>
      <c r="Y1941">
        <f t="shared" si="72"/>
        <v>2618.4736842105267</v>
      </c>
    </row>
    <row r="1942" spans="24:25" x14ac:dyDescent="0.4">
      <c r="X1942" s="79">
        <f t="shared" si="71"/>
        <v>44642.208333328665</v>
      </c>
      <c r="Y1942">
        <f t="shared" si="72"/>
        <v>2618.4736842105267</v>
      </c>
    </row>
    <row r="1943" spans="24:25" x14ac:dyDescent="0.4">
      <c r="X1943" s="79">
        <f t="shared" si="71"/>
        <v>44642.249999995329</v>
      </c>
      <c r="Y1943">
        <f t="shared" si="72"/>
        <v>2618.4736842105267</v>
      </c>
    </row>
    <row r="1944" spans="24:25" x14ac:dyDescent="0.4">
      <c r="X1944" s="79">
        <f t="shared" si="71"/>
        <v>44642.291666661993</v>
      </c>
      <c r="Y1944">
        <f t="shared" si="72"/>
        <v>2618.4736842105267</v>
      </c>
    </row>
    <row r="1945" spans="24:25" x14ac:dyDescent="0.4">
      <c r="X1945" s="79">
        <f t="shared" si="71"/>
        <v>44642.333333328657</v>
      </c>
      <c r="Y1945">
        <f t="shared" si="72"/>
        <v>2618.4736842105267</v>
      </c>
    </row>
    <row r="1946" spans="24:25" x14ac:dyDescent="0.4">
      <c r="X1946" s="79">
        <f t="shared" si="71"/>
        <v>44642.374999995322</v>
      </c>
      <c r="Y1946">
        <f t="shared" si="72"/>
        <v>2618.4736842105267</v>
      </c>
    </row>
    <row r="1947" spans="24:25" x14ac:dyDescent="0.4">
      <c r="X1947" s="79">
        <f t="shared" si="71"/>
        <v>44642.416666661986</v>
      </c>
      <c r="Y1947">
        <f t="shared" si="72"/>
        <v>2618.4736842105267</v>
      </c>
    </row>
    <row r="1948" spans="24:25" x14ac:dyDescent="0.4">
      <c r="X1948" s="79">
        <f t="shared" si="71"/>
        <v>44642.45833332865</v>
      </c>
      <c r="Y1948">
        <f t="shared" si="72"/>
        <v>2618.4736842105267</v>
      </c>
    </row>
    <row r="1949" spans="24:25" x14ac:dyDescent="0.4">
      <c r="X1949" s="79">
        <f t="shared" si="71"/>
        <v>44642.499999995314</v>
      </c>
      <c r="Y1949">
        <f t="shared" si="72"/>
        <v>2618.4736842105267</v>
      </c>
    </row>
    <row r="1950" spans="24:25" x14ac:dyDescent="0.4">
      <c r="X1950" s="79">
        <f t="shared" si="71"/>
        <v>44642.541666661979</v>
      </c>
      <c r="Y1950">
        <f t="shared" si="72"/>
        <v>2618.4736842105267</v>
      </c>
    </row>
    <row r="1951" spans="24:25" x14ac:dyDescent="0.4">
      <c r="X1951" s="79">
        <f t="shared" si="71"/>
        <v>44642.583333328643</v>
      </c>
      <c r="Y1951">
        <f t="shared" si="72"/>
        <v>2618.4736842105267</v>
      </c>
    </row>
    <row r="1952" spans="24:25" x14ac:dyDescent="0.4">
      <c r="X1952" s="79">
        <f t="shared" si="71"/>
        <v>44642.624999995307</v>
      </c>
      <c r="Y1952">
        <f t="shared" si="72"/>
        <v>2618.4736842105267</v>
      </c>
    </row>
    <row r="1953" spans="24:25" x14ac:dyDescent="0.4">
      <c r="X1953" s="79">
        <f t="shared" si="71"/>
        <v>44642.666666661971</v>
      </c>
      <c r="Y1953">
        <f t="shared" si="72"/>
        <v>2618.4736842105267</v>
      </c>
    </row>
    <row r="1954" spans="24:25" x14ac:dyDescent="0.4">
      <c r="X1954" s="79">
        <f t="shared" si="71"/>
        <v>44642.708333328635</v>
      </c>
      <c r="Y1954">
        <f t="shared" si="72"/>
        <v>2618.4736842105267</v>
      </c>
    </row>
    <row r="1955" spans="24:25" x14ac:dyDescent="0.4">
      <c r="X1955" s="79">
        <f t="shared" si="71"/>
        <v>44642.7499999953</v>
      </c>
      <c r="Y1955">
        <f t="shared" si="72"/>
        <v>2618.4736842105267</v>
      </c>
    </row>
    <row r="1956" spans="24:25" x14ac:dyDescent="0.4">
      <c r="X1956" s="79">
        <f t="shared" si="71"/>
        <v>44642.791666661964</v>
      </c>
      <c r="Y1956">
        <f t="shared" si="72"/>
        <v>2618.4736842105267</v>
      </c>
    </row>
    <row r="1957" spans="24:25" x14ac:dyDescent="0.4">
      <c r="X1957" s="79">
        <f t="shared" si="71"/>
        <v>44642.833333328628</v>
      </c>
      <c r="Y1957">
        <f t="shared" si="72"/>
        <v>2618.4736842105267</v>
      </c>
    </row>
    <row r="1958" spans="24:25" x14ac:dyDescent="0.4">
      <c r="X1958" s="79">
        <f t="shared" si="71"/>
        <v>44642.874999995292</v>
      </c>
      <c r="Y1958">
        <f t="shared" si="72"/>
        <v>2618.4736842105267</v>
      </c>
    </row>
    <row r="1959" spans="24:25" x14ac:dyDescent="0.4">
      <c r="X1959" s="79">
        <f t="shared" si="71"/>
        <v>44642.916666661957</v>
      </c>
      <c r="Y1959">
        <f t="shared" si="72"/>
        <v>2618.4736842105267</v>
      </c>
    </row>
    <row r="1960" spans="24:25" x14ac:dyDescent="0.4">
      <c r="X1960" s="79">
        <f t="shared" si="71"/>
        <v>44642.958333328621</v>
      </c>
      <c r="Y1960">
        <f t="shared" si="72"/>
        <v>2618.4736842105267</v>
      </c>
    </row>
    <row r="1961" spans="24:25" x14ac:dyDescent="0.4">
      <c r="X1961" s="79">
        <f t="shared" si="71"/>
        <v>44642.999999995285</v>
      </c>
      <c r="Y1961">
        <f t="shared" si="72"/>
        <v>2618.4736842105267</v>
      </c>
    </row>
    <row r="1962" spans="24:25" x14ac:dyDescent="0.4">
      <c r="X1962" s="79">
        <f t="shared" si="71"/>
        <v>44643.041666661949</v>
      </c>
      <c r="Y1962">
        <f t="shared" si="72"/>
        <v>2618.4736842105267</v>
      </c>
    </row>
    <row r="1963" spans="24:25" x14ac:dyDescent="0.4">
      <c r="X1963" s="79">
        <f t="shared" si="71"/>
        <v>44643.083333328614</v>
      </c>
      <c r="Y1963">
        <f t="shared" si="72"/>
        <v>2618.4736842105267</v>
      </c>
    </row>
    <row r="1964" spans="24:25" x14ac:dyDescent="0.4">
      <c r="X1964" s="79">
        <f t="shared" si="71"/>
        <v>44643.124999995278</v>
      </c>
      <c r="Y1964">
        <f t="shared" si="72"/>
        <v>2618.4736842105267</v>
      </c>
    </row>
    <row r="1965" spans="24:25" x14ac:dyDescent="0.4">
      <c r="X1965" s="79">
        <f t="shared" si="71"/>
        <v>44643.166666661942</v>
      </c>
      <c r="Y1965">
        <f t="shared" si="72"/>
        <v>2618.4736842105267</v>
      </c>
    </row>
    <row r="1966" spans="24:25" x14ac:dyDescent="0.4">
      <c r="X1966" s="79">
        <f t="shared" si="71"/>
        <v>44643.208333328606</v>
      </c>
      <c r="Y1966">
        <f t="shared" si="72"/>
        <v>2618.4736842105267</v>
      </c>
    </row>
    <row r="1967" spans="24:25" x14ac:dyDescent="0.4">
      <c r="X1967" s="79">
        <f t="shared" si="71"/>
        <v>44643.249999995271</v>
      </c>
      <c r="Y1967">
        <f t="shared" si="72"/>
        <v>2618.4736842105267</v>
      </c>
    </row>
    <row r="1968" spans="24:25" x14ac:dyDescent="0.4">
      <c r="X1968" s="79">
        <f t="shared" si="71"/>
        <v>44643.291666661935</v>
      </c>
      <c r="Y1968">
        <f t="shared" si="72"/>
        <v>2618.4736842105267</v>
      </c>
    </row>
    <row r="1969" spans="24:25" x14ac:dyDescent="0.4">
      <c r="X1969" s="79">
        <f t="shared" si="71"/>
        <v>44643.333333328599</v>
      </c>
      <c r="Y1969">
        <f t="shared" si="72"/>
        <v>2618.4736842105267</v>
      </c>
    </row>
    <row r="1970" spans="24:25" x14ac:dyDescent="0.4">
      <c r="X1970" s="79">
        <f t="shared" si="71"/>
        <v>44643.374999995263</v>
      </c>
      <c r="Y1970">
        <f t="shared" si="72"/>
        <v>2618.4736842105267</v>
      </c>
    </row>
    <row r="1971" spans="24:25" x14ac:dyDescent="0.4">
      <c r="X1971" s="79">
        <f t="shared" si="71"/>
        <v>44643.416666661928</v>
      </c>
      <c r="Y1971">
        <f t="shared" si="72"/>
        <v>2618.4736842105267</v>
      </c>
    </row>
    <row r="1972" spans="24:25" x14ac:dyDescent="0.4">
      <c r="X1972" s="79">
        <f t="shared" si="71"/>
        <v>44643.458333328592</v>
      </c>
      <c r="Y1972">
        <f t="shared" si="72"/>
        <v>2618.4736842105267</v>
      </c>
    </row>
    <row r="1973" spans="24:25" x14ac:dyDescent="0.4">
      <c r="X1973" s="79">
        <f t="shared" si="71"/>
        <v>44643.499999995256</v>
      </c>
      <c r="Y1973">
        <f t="shared" si="72"/>
        <v>2618.4736842105267</v>
      </c>
    </row>
    <row r="1974" spans="24:25" x14ac:dyDescent="0.4">
      <c r="X1974" s="79">
        <f t="shared" si="71"/>
        <v>44643.54166666192</v>
      </c>
      <c r="Y1974">
        <f t="shared" si="72"/>
        <v>2618.4736842105267</v>
      </c>
    </row>
    <row r="1975" spans="24:25" x14ac:dyDescent="0.4">
      <c r="X1975" s="79">
        <f t="shared" si="71"/>
        <v>44643.583333328585</v>
      </c>
      <c r="Y1975">
        <f t="shared" si="72"/>
        <v>2618.4736842105267</v>
      </c>
    </row>
    <row r="1976" spans="24:25" x14ac:dyDescent="0.4">
      <c r="X1976" s="79">
        <f t="shared" si="71"/>
        <v>44643.624999995249</v>
      </c>
      <c r="Y1976">
        <f t="shared" si="72"/>
        <v>2618.4736842105267</v>
      </c>
    </row>
    <row r="1977" spans="24:25" x14ac:dyDescent="0.4">
      <c r="X1977" s="79">
        <f t="shared" si="71"/>
        <v>44643.666666661913</v>
      </c>
      <c r="Y1977">
        <f t="shared" si="72"/>
        <v>2618.4736842105267</v>
      </c>
    </row>
    <row r="1978" spans="24:25" x14ac:dyDescent="0.4">
      <c r="X1978" s="79">
        <f t="shared" si="71"/>
        <v>44643.708333328577</v>
      </c>
      <c r="Y1978">
        <f t="shared" si="72"/>
        <v>2618.4736842105267</v>
      </c>
    </row>
    <row r="1979" spans="24:25" x14ac:dyDescent="0.4">
      <c r="X1979" s="79">
        <f t="shared" si="71"/>
        <v>44643.749999995242</v>
      </c>
      <c r="Y1979">
        <f t="shared" si="72"/>
        <v>2618.4736842105267</v>
      </c>
    </row>
    <row r="1980" spans="24:25" x14ac:dyDescent="0.4">
      <c r="X1980" s="79">
        <f t="shared" si="71"/>
        <v>44643.791666661906</v>
      </c>
      <c r="Y1980">
        <f t="shared" si="72"/>
        <v>2618.4736842105267</v>
      </c>
    </row>
    <row r="1981" spans="24:25" x14ac:dyDescent="0.4">
      <c r="X1981" s="79">
        <f t="shared" si="71"/>
        <v>44643.83333332857</v>
      </c>
      <c r="Y1981">
        <f t="shared" si="72"/>
        <v>2618.4736842105267</v>
      </c>
    </row>
    <row r="1982" spans="24:25" x14ac:dyDescent="0.4">
      <c r="X1982" s="79">
        <f t="shared" si="71"/>
        <v>44643.874999995234</v>
      </c>
      <c r="Y1982">
        <f t="shared" si="72"/>
        <v>2618.4736842105267</v>
      </c>
    </row>
    <row r="1983" spans="24:25" x14ac:dyDescent="0.4">
      <c r="X1983" s="79">
        <f t="shared" si="71"/>
        <v>44643.916666661898</v>
      </c>
      <c r="Y1983">
        <f t="shared" si="72"/>
        <v>2618.4736842105267</v>
      </c>
    </row>
    <row r="1984" spans="24:25" x14ac:dyDescent="0.4">
      <c r="X1984" s="79">
        <f t="shared" si="71"/>
        <v>44643.958333328563</v>
      </c>
      <c r="Y1984">
        <f t="shared" si="72"/>
        <v>2618.4736842105267</v>
      </c>
    </row>
    <row r="1985" spans="24:25" x14ac:dyDescent="0.4">
      <c r="X1985" s="79">
        <f t="shared" si="71"/>
        <v>44643.999999995227</v>
      </c>
      <c r="Y1985">
        <f t="shared" si="72"/>
        <v>2618.4736842105267</v>
      </c>
    </row>
    <row r="1986" spans="24:25" x14ac:dyDescent="0.4">
      <c r="X1986" s="79">
        <f t="shared" si="71"/>
        <v>44644.041666661891</v>
      </c>
      <c r="Y1986">
        <f t="shared" si="72"/>
        <v>2618.4736842105267</v>
      </c>
    </row>
    <row r="1987" spans="24:25" x14ac:dyDescent="0.4">
      <c r="X1987" s="79">
        <f t="shared" si="71"/>
        <v>44644.083333328555</v>
      </c>
      <c r="Y1987">
        <f t="shared" si="72"/>
        <v>2618.4736842105267</v>
      </c>
    </row>
    <row r="1988" spans="24:25" x14ac:dyDescent="0.4">
      <c r="X1988" s="79">
        <f t="shared" si="71"/>
        <v>44644.12499999522</v>
      </c>
      <c r="Y1988">
        <f t="shared" si="72"/>
        <v>2618.4736842105267</v>
      </c>
    </row>
    <row r="1989" spans="24:25" x14ac:dyDescent="0.4">
      <c r="X1989" s="79">
        <f t="shared" si="71"/>
        <v>44644.166666661884</v>
      </c>
      <c r="Y1989">
        <f t="shared" si="72"/>
        <v>2618.4736842105267</v>
      </c>
    </row>
    <row r="1990" spans="24:25" x14ac:dyDescent="0.4">
      <c r="X1990" s="79">
        <f t="shared" ref="X1990:X2053" si="73">X1989+1/24</f>
        <v>44644.208333328548</v>
      </c>
      <c r="Y1990">
        <f t="shared" si="72"/>
        <v>2618.4736842105267</v>
      </c>
    </row>
    <row r="1991" spans="24:25" x14ac:dyDescent="0.4">
      <c r="X1991" s="79">
        <f t="shared" si="73"/>
        <v>44644.249999995212</v>
      </c>
      <c r="Y1991">
        <f t="shared" si="72"/>
        <v>2618.4736842105267</v>
      </c>
    </row>
    <row r="1992" spans="24:25" x14ac:dyDescent="0.4">
      <c r="X1992" s="79">
        <f t="shared" si="73"/>
        <v>44644.291666661877</v>
      </c>
      <c r="Y1992">
        <f t="shared" si="72"/>
        <v>2618.4736842105267</v>
      </c>
    </row>
    <row r="1993" spans="24:25" x14ac:dyDescent="0.4">
      <c r="X1993" s="79">
        <f t="shared" si="73"/>
        <v>44644.333333328541</v>
      </c>
      <c r="Y1993">
        <f t="shared" si="72"/>
        <v>2618.4736842105267</v>
      </c>
    </row>
    <row r="1994" spans="24:25" x14ac:dyDescent="0.4">
      <c r="X1994" s="79">
        <f t="shared" si="73"/>
        <v>44644.374999995205</v>
      </c>
      <c r="Y1994">
        <f t="shared" si="72"/>
        <v>2618.4736842105267</v>
      </c>
    </row>
    <row r="1995" spans="24:25" x14ac:dyDescent="0.4">
      <c r="X1995" s="79">
        <f t="shared" si="73"/>
        <v>44644.416666661869</v>
      </c>
      <c r="Y1995">
        <f t="shared" si="72"/>
        <v>2618.4736842105267</v>
      </c>
    </row>
    <row r="1996" spans="24:25" x14ac:dyDescent="0.4">
      <c r="X1996" s="79">
        <f t="shared" si="73"/>
        <v>44644.458333328534</v>
      </c>
      <c r="Y1996">
        <f t="shared" si="72"/>
        <v>2618.4736842105267</v>
      </c>
    </row>
    <row r="1997" spans="24:25" x14ac:dyDescent="0.4">
      <c r="X1997" s="79">
        <f t="shared" si="73"/>
        <v>44644.499999995198</v>
      </c>
      <c r="Y1997">
        <f t="shared" si="72"/>
        <v>2618.4736842105267</v>
      </c>
    </row>
    <row r="1998" spans="24:25" x14ac:dyDescent="0.4">
      <c r="X1998" s="79">
        <f t="shared" si="73"/>
        <v>44644.541666661862</v>
      </c>
      <c r="Y1998">
        <f t="shared" si="72"/>
        <v>2618.4736842105267</v>
      </c>
    </row>
    <row r="1999" spans="24:25" x14ac:dyDescent="0.4">
      <c r="X1999" s="79">
        <f t="shared" si="73"/>
        <v>44644.583333328526</v>
      </c>
      <c r="Y1999">
        <f t="shared" si="72"/>
        <v>2618.4736842105267</v>
      </c>
    </row>
    <row r="2000" spans="24:25" x14ac:dyDescent="0.4">
      <c r="X2000" s="79">
        <f t="shared" si="73"/>
        <v>44644.624999995191</v>
      </c>
      <c r="Y2000">
        <f t="shared" si="72"/>
        <v>2618.4736842105267</v>
      </c>
    </row>
    <row r="2001" spans="24:25" x14ac:dyDescent="0.4">
      <c r="X2001" s="79">
        <f t="shared" si="73"/>
        <v>44644.666666661855</v>
      </c>
      <c r="Y2001">
        <f t="shared" si="72"/>
        <v>2618.4736842105267</v>
      </c>
    </row>
    <row r="2002" spans="24:25" x14ac:dyDescent="0.4">
      <c r="X2002" s="79">
        <f t="shared" si="73"/>
        <v>44644.708333328519</v>
      </c>
      <c r="Y2002">
        <f t="shared" ref="Y2002:Y2065" si="74">VLOOKUP(MONTH(X2002),$T$28:$V$39,3)</f>
        <v>2618.4736842105267</v>
      </c>
    </row>
    <row r="2003" spans="24:25" x14ac:dyDescent="0.4">
      <c r="X2003" s="79">
        <f t="shared" si="73"/>
        <v>44644.749999995183</v>
      </c>
      <c r="Y2003">
        <f t="shared" si="74"/>
        <v>2618.4736842105267</v>
      </c>
    </row>
    <row r="2004" spans="24:25" x14ac:dyDescent="0.4">
      <c r="X2004" s="79">
        <f t="shared" si="73"/>
        <v>44644.791666661848</v>
      </c>
      <c r="Y2004">
        <f t="shared" si="74"/>
        <v>2618.4736842105267</v>
      </c>
    </row>
    <row r="2005" spans="24:25" x14ac:dyDescent="0.4">
      <c r="X2005" s="79">
        <f t="shared" si="73"/>
        <v>44644.833333328512</v>
      </c>
      <c r="Y2005">
        <f t="shared" si="74"/>
        <v>2618.4736842105267</v>
      </c>
    </row>
    <row r="2006" spans="24:25" x14ac:dyDescent="0.4">
      <c r="X2006" s="79">
        <f t="shared" si="73"/>
        <v>44644.874999995176</v>
      </c>
      <c r="Y2006">
        <f t="shared" si="74"/>
        <v>2618.4736842105267</v>
      </c>
    </row>
    <row r="2007" spans="24:25" x14ac:dyDescent="0.4">
      <c r="X2007" s="79">
        <f t="shared" si="73"/>
        <v>44644.91666666184</v>
      </c>
      <c r="Y2007">
        <f t="shared" si="74"/>
        <v>2618.4736842105267</v>
      </c>
    </row>
    <row r="2008" spans="24:25" x14ac:dyDescent="0.4">
      <c r="X2008" s="79">
        <f t="shared" si="73"/>
        <v>44644.958333328505</v>
      </c>
      <c r="Y2008">
        <f t="shared" si="74"/>
        <v>2618.4736842105267</v>
      </c>
    </row>
    <row r="2009" spans="24:25" x14ac:dyDescent="0.4">
      <c r="X2009" s="79">
        <f t="shared" si="73"/>
        <v>44644.999999995169</v>
      </c>
      <c r="Y2009">
        <f t="shared" si="74"/>
        <v>2618.4736842105267</v>
      </c>
    </row>
    <row r="2010" spans="24:25" x14ac:dyDescent="0.4">
      <c r="X2010" s="79">
        <f t="shared" si="73"/>
        <v>44645.041666661833</v>
      </c>
      <c r="Y2010">
        <f t="shared" si="74"/>
        <v>2618.4736842105267</v>
      </c>
    </row>
    <row r="2011" spans="24:25" x14ac:dyDescent="0.4">
      <c r="X2011" s="79">
        <f t="shared" si="73"/>
        <v>44645.083333328497</v>
      </c>
      <c r="Y2011">
        <f t="shared" si="74"/>
        <v>2618.4736842105267</v>
      </c>
    </row>
    <row r="2012" spans="24:25" x14ac:dyDescent="0.4">
      <c r="X2012" s="79">
        <f t="shared" si="73"/>
        <v>44645.124999995161</v>
      </c>
      <c r="Y2012">
        <f t="shared" si="74"/>
        <v>2618.4736842105267</v>
      </c>
    </row>
    <row r="2013" spans="24:25" x14ac:dyDescent="0.4">
      <c r="X2013" s="79">
        <f t="shared" si="73"/>
        <v>44645.166666661826</v>
      </c>
      <c r="Y2013">
        <f t="shared" si="74"/>
        <v>2618.4736842105267</v>
      </c>
    </row>
    <row r="2014" spans="24:25" x14ac:dyDescent="0.4">
      <c r="X2014" s="79">
        <f t="shared" si="73"/>
        <v>44645.20833332849</v>
      </c>
      <c r="Y2014">
        <f t="shared" si="74"/>
        <v>2618.4736842105267</v>
      </c>
    </row>
    <row r="2015" spans="24:25" x14ac:dyDescent="0.4">
      <c r="X2015" s="79">
        <f t="shared" si="73"/>
        <v>44645.249999995154</v>
      </c>
      <c r="Y2015">
        <f t="shared" si="74"/>
        <v>2618.4736842105267</v>
      </c>
    </row>
    <row r="2016" spans="24:25" x14ac:dyDescent="0.4">
      <c r="X2016" s="79">
        <f t="shared" si="73"/>
        <v>44645.291666661818</v>
      </c>
      <c r="Y2016">
        <f t="shared" si="74"/>
        <v>2618.4736842105267</v>
      </c>
    </row>
    <row r="2017" spans="24:25" x14ac:dyDescent="0.4">
      <c r="X2017" s="79">
        <f t="shared" si="73"/>
        <v>44645.333333328483</v>
      </c>
      <c r="Y2017">
        <f t="shared" si="74"/>
        <v>2618.4736842105267</v>
      </c>
    </row>
    <row r="2018" spans="24:25" x14ac:dyDescent="0.4">
      <c r="X2018" s="79">
        <f t="shared" si="73"/>
        <v>44645.374999995147</v>
      </c>
      <c r="Y2018">
        <f t="shared" si="74"/>
        <v>2618.4736842105267</v>
      </c>
    </row>
    <row r="2019" spans="24:25" x14ac:dyDescent="0.4">
      <c r="X2019" s="79">
        <f t="shared" si="73"/>
        <v>44645.416666661811</v>
      </c>
      <c r="Y2019">
        <f t="shared" si="74"/>
        <v>2618.4736842105267</v>
      </c>
    </row>
    <row r="2020" spans="24:25" x14ac:dyDescent="0.4">
      <c r="X2020" s="79">
        <f t="shared" si="73"/>
        <v>44645.458333328475</v>
      </c>
      <c r="Y2020">
        <f t="shared" si="74"/>
        <v>2618.4736842105267</v>
      </c>
    </row>
    <row r="2021" spans="24:25" x14ac:dyDescent="0.4">
      <c r="X2021" s="79">
        <f t="shared" si="73"/>
        <v>44645.49999999514</v>
      </c>
      <c r="Y2021">
        <f t="shared" si="74"/>
        <v>2618.4736842105267</v>
      </c>
    </row>
    <row r="2022" spans="24:25" x14ac:dyDescent="0.4">
      <c r="X2022" s="79">
        <f t="shared" si="73"/>
        <v>44645.541666661804</v>
      </c>
      <c r="Y2022">
        <f t="shared" si="74"/>
        <v>2618.4736842105267</v>
      </c>
    </row>
    <row r="2023" spans="24:25" x14ac:dyDescent="0.4">
      <c r="X2023" s="79">
        <f t="shared" si="73"/>
        <v>44645.583333328468</v>
      </c>
      <c r="Y2023">
        <f t="shared" si="74"/>
        <v>2618.4736842105267</v>
      </c>
    </row>
    <row r="2024" spans="24:25" x14ac:dyDescent="0.4">
      <c r="X2024" s="79">
        <f t="shared" si="73"/>
        <v>44645.624999995132</v>
      </c>
      <c r="Y2024">
        <f t="shared" si="74"/>
        <v>2618.4736842105267</v>
      </c>
    </row>
    <row r="2025" spans="24:25" x14ac:dyDescent="0.4">
      <c r="X2025" s="79">
        <f t="shared" si="73"/>
        <v>44645.666666661797</v>
      </c>
      <c r="Y2025">
        <f t="shared" si="74"/>
        <v>2618.4736842105267</v>
      </c>
    </row>
    <row r="2026" spans="24:25" x14ac:dyDescent="0.4">
      <c r="X2026" s="79">
        <f t="shared" si="73"/>
        <v>44645.708333328461</v>
      </c>
      <c r="Y2026">
        <f t="shared" si="74"/>
        <v>2618.4736842105267</v>
      </c>
    </row>
    <row r="2027" spans="24:25" x14ac:dyDescent="0.4">
      <c r="X2027" s="79">
        <f t="shared" si="73"/>
        <v>44645.749999995125</v>
      </c>
      <c r="Y2027">
        <f t="shared" si="74"/>
        <v>2618.4736842105267</v>
      </c>
    </row>
    <row r="2028" spans="24:25" x14ac:dyDescent="0.4">
      <c r="X2028" s="79">
        <f t="shared" si="73"/>
        <v>44645.791666661789</v>
      </c>
      <c r="Y2028">
        <f t="shared" si="74"/>
        <v>2618.4736842105267</v>
      </c>
    </row>
    <row r="2029" spans="24:25" x14ac:dyDescent="0.4">
      <c r="X2029" s="79">
        <f t="shared" si="73"/>
        <v>44645.833333328454</v>
      </c>
      <c r="Y2029">
        <f t="shared" si="74"/>
        <v>2618.4736842105267</v>
      </c>
    </row>
    <row r="2030" spans="24:25" x14ac:dyDescent="0.4">
      <c r="X2030" s="79">
        <f t="shared" si="73"/>
        <v>44645.874999995118</v>
      </c>
      <c r="Y2030">
        <f t="shared" si="74"/>
        <v>2618.4736842105267</v>
      </c>
    </row>
    <row r="2031" spans="24:25" x14ac:dyDescent="0.4">
      <c r="X2031" s="79">
        <f t="shared" si="73"/>
        <v>44645.916666661782</v>
      </c>
      <c r="Y2031">
        <f t="shared" si="74"/>
        <v>2618.4736842105267</v>
      </c>
    </row>
    <row r="2032" spans="24:25" x14ac:dyDescent="0.4">
      <c r="X2032" s="79">
        <f t="shared" si="73"/>
        <v>44645.958333328446</v>
      </c>
      <c r="Y2032">
        <f t="shared" si="74"/>
        <v>2618.4736842105267</v>
      </c>
    </row>
    <row r="2033" spans="24:25" x14ac:dyDescent="0.4">
      <c r="X2033" s="79">
        <f t="shared" si="73"/>
        <v>44645.999999995111</v>
      </c>
      <c r="Y2033">
        <f t="shared" si="74"/>
        <v>2618.4736842105267</v>
      </c>
    </row>
    <row r="2034" spans="24:25" x14ac:dyDescent="0.4">
      <c r="X2034" s="79">
        <f t="shared" si="73"/>
        <v>44646.041666661775</v>
      </c>
      <c r="Y2034">
        <f t="shared" si="74"/>
        <v>2618.4736842105267</v>
      </c>
    </row>
    <row r="2035" spans="24:25" x14ac:dyDescent="0.4">
      <c r="X2035" s="79">
        <f t="shared" si="73"/>
        <v>44646.083333328439</v>
      </c>
      <c r="Y2035">
        <f t="shared" si="74"/>
        <v>2618.4736842105267</v>
      </c>
    </row>
    <row r="2036" spans="24:25" x14ac:dyDescent="0.4">
      <c r="X2036" s="79">
        <f t="shared" si="73"/>
        <v>44646.124999995103</v>
      </c>
      <c r="Y2036">
        <f t="shared" si="74"/>
        <v>2618.4736842105267</v>
      </c>
    </row>
    <row r="2037" spans="24:25" x14ac:dyDescent="0.4">
      <c r="X2037" s="79">
        <f t="shared" si="73"/>
        <v>44646.166666661768</v>
      </c>
      <c r="Y2037">
        <f t="shared" si="74"/>
        <v>2618.4736842105267</v>
      </c>
    </row>
    <row r="2038" spans="24:25" x14ac:dyDescent="0.4">
      <c r="X2038" s="79">
        <f t="shared" si="73"/>
        <v>44646.208333328432</v>
      </c>
      <c r="Y2038">
        <f t="shared" si="74"/>
        <v>2618.4736842105267</v>
      </c>
    </row>
    <row r="2039" spans="24:25" x14ac:dyDescent="0.4">
      <c r="X2039" s="79">
        <f t="shared" si="73"/>
        <v>44646.249999995096</v>
      </c>
      <c r="Y2039">
        <f t="shared" si="74"/>
        <v>2618.4736842105267</v>
      </c>
    </row>
    <row r="2040" spans="24:25" x14ac:dyDescent="0.4">
      <c r="X2040" s="79">
        <f t="shared" si="73"/>
        <v>44646.29166666176</v>
      </c>
      <c r="Y2040">
        <f t="shared" si="74"/>
        <v>2618.4736842105267</v>
      </c>
    </row>
    <row r="2041" spans="24:25" x14ac:dyDescent="0.4">
      <c r="X2041" s="79">
        <f t="shared" si="73"/>
        <v>44646.333333328424</v>
      </c>
      <c r="Y2041">
        <f t="shared" si="74"/>
        <v>2618.4736842105267</v>
      </c>
    </row>
    <row r="2042" spans="24:25" x14ac:dyDescent="0.4">
      <c r="X2042" s="79">
        <f t="shared" si="73"/>
        <v>44646.374999995089</v>
      </c>
      <c r="Y2042">
        <f t="shared" si="74"/>
        <v>2618.4736842105267</v>
      </c>
    </row>
    <row r="2043" spans="24:25" x14ac:dyDescent="0.4">
      <c r="X2043" s="79">
        <f t="shared" si="73"/>
        <v>44646.416666661753</v>
      </c>
      <c r="Y2043">
        <f t="shared" si="74"/>
        <v>2618.4736842105267</v>
      </c>
    </row>
    <row r="2044" spans="24:25" x14ac:dyDescent="0.4">
      <c r="X2044" s="79">
        <f t="shared" si="73"/>
        <v>44646.458333328417</v>
      </c>
      <c r="Y2044">
        <f t="shared" si="74"/>
        <v>2618.4736842105267</v>
      </c>
    </row>
    <row r="2045" spans="24:25" x14ac:dyDescent="0.4">
      <c r="X2045" s="79">
        <f t="shared" si="73"/>
        <v>44646.499999995081</v>
      </c>
      <c r="Y2045">
        <f t="shared" si="74"/>
        <v>2618.4736842105267</v>
      </c>
    </row>
    <row r="2046" spans="24:25" x14ac:dyDescent="0.4">
      <c r="X2046" s="79">
        <f t="shared" si="73"/>
        <v>44646.541666661746</v>
      </c>
      <c r="Y2046">
        <f t="shared" si="74"/>
        <v>2618.4736842105267</v>
      </c>
    </row>
    <row r="2047" spans="24:25" x14ac:dyDescent="0.4">
      <c r="X2047" s="79">
        <f t="shared" si="73"/>
        <v>44646.58333332841</v>
      </c>
      <c r="Y2047">
        <f t="shared" si="74"/>
        <v>2618.4736842105267</v>
      </c>
    </row>
    <row r="2048" spans="24:25" x14ac:dyDescent="0.4">
      <c r="X2048" s="79">
        <f t="shared" si="73"/>
        <v>44646.624999995074</v>
      </c>
      <c r="Y2048">
        <f t="shared" si="74"/>
        <v>2618.4736842105267</v>
      </c>
    </row>
    <row r="2049" spans="24:25" x14ac:dyDescent="0.4">
      <c r="X2049" s="79">
        <f t="shared" si="73"/>
        <v>44646.666666661738</v>
      </c>
      <c r="Y2049">
        <f t="shared" si="74"/>
        <v>2618.4736842105267</v>
      </c>
    </row>
    <row r="2050" spans="24:25" x14ac:dyDescent="0.4">
      <c r="X2050" s="79">
        <f t="shared" si="73"/>
        <v>44646.708333328403</v>
      </c>
      <c r="Y2050">
        <f t="shared" si="74"/>
        <v>2618.4736842105267</v>
      </c>
    </row>
    <row r="2051" spans="24:25" x14ac:dyDescent="0.4">
      <c r="X2051" s="79">
        <f t="shared" si="73"/>
        <v>44646.749999995067</v>
      </c>
      <c r="Y2051">
        <f t="shared" si="74"/>
        <v>2618.4736842105267</v>
      </c>
    </row>
    <row r="2052" spans="24:25" x14ac:dyDescent="0.4">
      <c r="X2052" s="79">
        <f t="shared" si="73"/>
        <v>44646.791666661731</v>
      </c>
      <c r="Y2052">
        <f t="shared" si="74"/>
        <v>2618.4736842105267</v>
      </c>
    </row>
    <row r="2053" spans="24:25" x14ac:dyDescent="0.4">
      <c r="X2053" s="79">
        <f t="shared" si="73"/>
        <v>44646.833333328395</v>
      </c>
      <c r="Y2053">
        <f t="shared" si="74"/>
        <v>2618.4736842105267</v>
      </c>
    </row>
    <row r="2054" spans="24:25" x14ac:dyDescent="0.4">
      <c r="X2054" s="79">
        <f t="shared" ref="X2054:X2117" si="75">X2053+1/24</f>
        <v>44646.87499999506</v>
      </c>
      <c r="Y2054">
        <f t="shared" si="74"/>
        <v>2618.4736842105267</v>
      </c>
    </row>
    <row r="2055" spans="24:25" x14ac:dyDescent="0.4">
      <c r="X2055" s="79">
        <f t="shared" si="75"/>
        <v>44646.916666661724</v>
      </c>
      <c r="Y2055">
        <f t="shared" si="74"/>
        <v>2618.4736842105267</v>
      </c>
    </row>
    <row r="2056" spans="24:25" x14ac:dyDescent="0.4">
      <c r="X2056" s="79">
        <f t="shared" si="75"/>
        <v>44646.958333328388</v>
      </c>
      <c r="Y2056">
        <f t="shared" si="74"/>
        <v>2618.4736842105267</v>
      </c>
    </row>
    <row r="2057" spans="24:25" x14ac:dyDescent="0.4">
      <c r="X2057" s="79">
        <f t="shared" si="75"/>
        <v>44646.999999995052</v>
      </c>
      <c r="Y2057">
        <f t="shared" si="74"/>
        <v>2618.4736842105267</v>
      </c>
    </row>
    <row r="2058" spans="24:25" x14ac:dyDescent="0.4">
      <c r="X2058" s="79">
        <f t="shared" si="75"/>
        <v>44647.041666661717</v>
      </c>
      <c r="Y2058">
        <f t="shared" si="74"/>
        <v>2618.4736842105267</v>
      </c>
    </row>
    <row r="2059" spans="24:25" x14ac:dyDescent="0.4">
      <c r="X2059" s="79">
        <f t="shared" si="75"/>
        <v>44647.083333328381</v>
      </c>
      <c r="Y2059">
        <f t="shared" si="74"/>
        <v>2618.4736842105267</v>
      </c>
    </row>
    <row r="2060" spans="24:25" x14ac:dyDescent="0.4">
      <c r="X2060" s="79">
        <f t="shared" si="75"/>
        <v>44647.124999995045</v>
      </c>
      <c r="Y2060">
        <f t="shared" si="74"/>
        <v>2618.4736842105267</v>
      </c>
    </row>
    <row r="2061" spans="24:25" x14ac:dyDescent="0.4">
      <c r="X2061" s="79">
        <f t="shared" si="75"/>
        <v>44647.166666661709</v>
      </c>
      <c r="Y2061">
        <f t="shared" si="74"/>
        <v>2618.4736842105267</v>
      </c>
    </row>
    <row r="2062" spans="24:25" x14ac:dyDescent="0.4">
      <c r="X2062" s="79">
        <f t="shared" si="75"/>
        <v>44647.208333328374</v>
      </c>
      <c r="Y2062">
        <f t="shared" si="74"/>
        <v>2618.4736842105267</v>
      </c>
    </row>
    <row r="2063" spans="24:25" x14ac:dyDescent="0.4">
      <c r="X2063" s="79">
        <f t="shared" si="75"/>
        <v>44647.249999995038</v>
      </c>
      <c r="Y2063">
        <f t="shared" si="74"/>
        <v>2618.4736842105267</v>
      </c>
    </row>
    <row r="2064" spans="24:25" x14ac:dyDescent="0.4">
      <c r="X2064" s="79">
        <f t="shared" si="75"/>
        <v>44647.291666661702</v>
      </c>
      <c r="Y2064">
        <f t="shared" si="74"/>
        <v>2618.4736842105267</v>
      </c>
    </row>
    <row r="2065" spans="24:25" x14ac:dyDescent="0.4">
      <c r="X2065" s="79">
        <f t="shared" si="75"/>
        <v>44647.333333328366</v>
      </c>
      <c r="Y2065">
        <f t="shared" si="74"/>
        <v>2618.4736842105267</v>
      </c>
    </row>
    <row r="2066" spans="24:25" x14ac:dyDescent="0.4">
      <c r="X2066" s="79">
        <f t="shared" si="75"/>
        <v>44647.374999995031</v>
      </c>
      <c r="Y2066">
        <f t="shared" ref="Y2066:Y2129" si="76">VLOOKUP(MONTH(X2066),$T$28:$V$39,3)</f>
        <v>2618.4736842105267</v>
      </c>
    </row>
    <row r="2067" spans="24:25" x14ac:dyDescent="0.4">
      <c r="X2067" s="79">
        <f t="shared" si="75"/>
        <v>44647.416666661695</v>
      </c>
      <c r="Y2067">
        <f t="shared" si="76"/>
        <v>2618.4736842105267</v>
      </c>
    </row>
    <row r="2068" spans="24:25" x14ac:dyDescent="0.4">
      <c r="X2068" s="79">
        <f t="shared" si="75"/>
        <v>44647.458333328359</v>
      </c>
      <c r="Y2068">
        <f t="shared" si="76"/>
        <v>2618.4736842105267</v>
      </c>
    </row>
    <row r="2069" spans="24:25" x14ac:dyDescent="0.4">
      <c r="X2069" s="79">
        <f t="shared" si="75"/>
        <v>44647.499999995023</v>
      </c>
      <c r="Y2069">
        <f t="shared" si="76"/>
        <v>2618.4736842105267</v>
      </c>
    </row>
    <row r="2070" spans="24:25" x14ac:dyDescent="0.4">
      <c r="X2070" s="79">
        <f t="shared" si="75"/>
        <v>44647.541666661687</v>
      </c>
      <c r="Y2070">
        <f t="shared" si="76"/>
        <v>2618.4736842105267</v>
      </c>
    </row>
    <row r="2071" spans="24:25" x14ac:dyDescent="0.4">
      <c r="X2071" s="79">
        <f t="shared" si="75"/>
        <v>44647.583333328352</v>
      </c>
      <c r="Y2071">
        <f t="shared" si="76"/>
        <v>2618.4736842105267</v>
      </c>
    </row>
    <row r="2072" spans="24:25" x14ac:dyDescent="0.4">
      <c r="X2072" s="79">
        <f t="shared" si="75"/>
        <v>44647.624999995016</v>
      </c>
      <c r="Y2072">
        <f t="shared" si="76"/>
        <v>2618.4736842105267</v>
      </c>
    </row>
    <row r="2073" spans="24:25" x14ac:dyDescent="0.4">
      <c r="X2073" s="79">
        <f t="shared" si="75"/>
        <v>44647.66666666168</v>
      </c>
      <c r="Y2073">
        <f t="shared" si="76"/>
        <v>2618.4736842105267</v>
      </c>
    </row>
    <row r="2074" spans="24:25" x14ac:dyDescent="0.4">
      <c r="X2074" s="79">
        <f t="shared" si="75"/>
        <v>44647.708333328344</v>
      </c>
      <c r="Y2074">
        <f t="shared" si="76"/>
        <v>2618.4736842105267</v>
      </c>
    </row>
    <row r="2075" spans="24:25" x14ac:dyDescent="0.4">
      <c r="X2075" s="79">
        <f t="shared" si="75"/>
        <v>44647.749999995009</v>
      </c>
      <c r="Y2075">
        <f t="shared" si="76"/>
        <v>2618.4736842105267</v>
      </c>
    </row>
    <row r="2076" spans="24:25" x14ac:dyDescent="0.4">
      <c r="X2076" s="79">
        <f t="shared" si="75"/>
        <v>44647.791666661673</v>
      </c>
      <c r="Y2076">
        <f t="shared" si="76"/>
        <v>2618.4736842105267</v>
      </c>
    </row>
    <row r="2077" spans="24:25" x14ac:dyDescent="0.4">
      <c r="X2077" s="79">
        <f t="shared" si="75"/>
        <v>44647.833333328337</v>
      </c>
      <c r="Y2077">
        <f t="shared" si="76"/>
        <v>2618.4736842105267</v>
      </c>
    </row>
    <row r="2078" spans="24:25" x14ac:dyDescent="0.4">
      <c r="X2078" s="79">
        <f t="shared" si="75"/>
        <v>44647.874999995001</v>
      </c>
      <c r="Y2078">
        <f t="shared" si="76"/>
        <v>2618.4736842105267</v>
      </c>
    </row>
    <row r="2079" spans="24:25" x14ac:dyDescent="0.4">
      <c r="X2079" s="79">
        <f t="shared" si="75"/>
        <v>44647.916666661666</v>
      </c>
      <c r="Y2079">
        <f t="shared" si="76"/>
        <v>2618.4736842105267</v>
      </c>
    </row>
    <row r="2080" spans="24:25" x14ac:dyDescent="0.4">
      <c r="X2080" s="79">
        <f t="shared" si="75"/>
        <v>44647.95833332833</v>
      </c>
      <c r="Y2080">
        <f t="shared" si="76"/>
        <v>2618.4736842105267</v>
      </c>
    </row>
    <row r="2081" spans="24:25" x14ac:dyDescent="0.4">
      <c r="X2081" s="79">
        <f t="shared" si="75"/>
        <v>44647.999999994994</v>
      </c>
      <c r="Y2081">
        <f t="shared" si="76"/>
        <v>2618.4736842105267</v>
      </c>
    </row>
    <row r="2082" spans="24:25" x14ac:dyDescent="0.4">
      <c r="X2082" s="79">
        <f t="shared" si="75"/>
        <v>44648.041666661658</v>
      </c>
      <c r="Y2082">
        <f t="shared" si="76"/>
        <v>2618.4736842105267</v>
      </c>
    </row>
    <row r="2083" spans="24:25" x14ac:dyDescent="0.4">
      <c r="X2083" s="79">
        <f t="shared" si="75"/>
        <v>44648.083333328323</v>
      </c>
      <c r="Y2083">
        <f t="shared" si="76"/>
        <v>2618.4736842105267</v>
      </c>
    </row>
    <row r="2084" spans="24:25" x14ac:dyDescent="0.4">
      <c r="X2084" s="79">
        <f t="shared" si="75"/>
        <v>44648.124999994987</v>
      </c>
      <c r="Y2084">
        <f t="shared" si="76"/>
        <v>2618.4736842105267</v>
      </c>
    </row>
    <row r="2085" spans="24:25" x14ac:dyDescent="0.4">
      <c r="X2085" s="79">
        <f t="shared" si="75"/>
        <v>44648.166666661651</v>
      </c>
      <c r="Y2085">
        <f t="shared" si="76"/>
        <v>2618.4736842105267</v>
      </c>
    </row>
    <row r="2086" spans="24:25" x14ac:dyDescent="0.4">
      <c r="X2086" s="79">
        <f t="shared" si="75"/>
        <v>44648.208333328315</v>
      </c>
      <c r="Y2086">
        <f t="shared" si="76"/>
        <v>2618.4736842105267</v>
      </c>
    </row>
    <row r="2087" spans="24:25" x14ac:dyDescent="0.4">
      <c r="X2087" s="79">
        <f t="shared" si="75"/>
        <v>44648.24999999498</v>
      </c>
      <c r="Y2087">
        <f t="shared" si="76"/>
        <v>2618.4736842105267</v>
      </c>
    </row>
    <row r="2088" spans="24:25" x14ac:dyDescent="0.4">
      <c r="X2088" s="79">
        <f t="shared" si="75"/>
        <v>44648.291666661644</v>
      </c>
      <c r="Y2088">
        <f t="shared" si="76"/>
        <v>2618.4736842105267</v>
      </c>
    </row>
    <row r="2089" spans="24:25" x14ac:dyDescent="0.4">
      <c r="X2089" s="79">
        <f t="shared" si="75"/>
        <v>44648.333333328308</v>
      </c>
      <c r="Y2089">
        <f t="shared" si="76"/>
        <v>2618.4736842105267</v>
      </c>
    </row>
    <row r="2090" spans="24:25" x14ac:dyDescent="0.4">
      <c r="X2090" s="79">
        <f t="shared" si="75"/>
        <v>44648.374999994972</v>
      </c>
      <c r="Y2090">
        <f t="shared" si="76"/>
        <v>2618.4736842105267</v>
      </c>
    </row>
    <row r="2091" spans="24:25" x14ac:dyDescent="0.4">
      <c r="X2091" s="79">
        <f t="shared" si="75"/>
        <v>44648.416666661637</v>
      </c>
      <c r="Y2091">
        <f t="shared" si="76"/>
        <v>2618.4736842105267</v>
      </c>
    </row>
    <row r="2092" spans="24:25" x14ac:dyDescent="0.4">
      <c r="X2092" s="79">
        <f t="shared" si="75"/>
        <v>44648.458333328301</v>
      </c>
      <c r="Y2092">
        <f t="shared" si="76"/>
        <v>2618.4736842105267</v>
      </c>
    </row>
    <row r="2093" spans="24:25" x14ac:dyDescent="0.4">
      <c r="X2093" s="79">
        <f t="shared" si="75"/>
        <v>44648.499999994965</v>
      </c>
      <c r="Y2093">
        <f t="shared" si="76"/>
        <v>2618.4736842105267</v>
      </c>
    </row>
    <row r="2094" spans="24:25" x14ac:dyDescent="0.4">
      <c r="X2094" s="79">
        <f t="shared" si="75"/>
        <v>44648.541666661629</v>
      </c>
      <c r="Y2094">
        <f t="shared" si="76"/>
        <v>2618.4736842105267</v>
      </c>
    </row>
    <row r="2095" spans="24:25" x14ac:dyDescent="0.4">
      <c r="X2095" s="79">
        <f t="shared" si="75"/>
        <v>44648.583333328294</v>
      </c>
      <c r="Y2095">
        <f t="shared" si="76"/>
        <v>2618.4736842105267</v>
      </c>
    </row>
    <row r="2096" spans="24:25" x14ac:dyDescent="0.4">
      <c r="X2096" s="79">
        <f t="shared" si="75"/>
        <v>44648.624999994958</v>
      </c>
      <c r="Y2096">
        <f t="shared" si="76"/>
        <v>2618.4736842105267</v>
      </c>
    </row>
    <row r="2097" spans="24:25" x14ac:dyDescent="0.4">
      <c r="X2097" s="79">
        <f t="shared" si="75"/>
        <v>44648.666666661622</v>
      </c>
      <c r="Y2097">
        <f t="shared" si="76"/>
        <v>2618.4736842105267</v>
      </c>
    </row>
    <row r="2098" spans="24:25" x14ac:dyDescent="0.4">
      <c r="X2098" s="79">
        <f t="shared" si="75"/>
        <v>44648.708333328286</v>
      </c>
      <c r="Y2098">
        <f t="shared" si="76"/>
        <v>2618.4736842105267</v>
      </c>
    </row>
    <row r="2099" spans="24:25" x14ac:dyDescent="0.4">
      <c r="X2099" s="79">
        <f t="shared" si="75"/>
        <v>44648.74999999495</v>
      </c>
      <c r="Y2099">
        <f t="shared" si="76"/>
        <v>2618.4736842105267</v>
      </c>
    </row>
    <row r="2100" spans="24:25" x14ac:dyDescent="0.4">
      <c r="X2100" s="79">
        <f t="shared" si="75"/>
        <v>44648.791666661615</v>
      </c>
      <c r="Y2100">
        <f t="shared" si="76"/>
        <v>2618.4736842105267</v>
      </c>
    </row>
    <row r="2101" spans="24:25" x14ac:dyDescent="0.4">
      <c r="X2101" s="79">
        <f t="shared" si="75"/>
        <v>44648.833333328279</v>
      </c>
      <c r="Y2101">
        <f t="shared" si="76"/>
        <v>2618.4736842105267</v>
      </c>
    </row>
    <row r="2102" spans="24:25" x14ac:dyDescent="0.4">
      <c r="X2102" s="79">
        <f t="shared" si="75"/>
        <v>44648.874999994943</v>
      </c>
      <c r="Y2102">
        <f t="shared" si="76"/>
        <v>2618.4736842105267</v>
      </c>
    </row>
    <row r="2103" spans="24:25" x14ac:dyDescent="0.4">
      <c r="X2103" s="79">
        <f t="shared" si="75"/>
        <v>44648.916666661607</v>
      </c>
      <c r="Y2103">
        <f t="shared" si="76"/>
        <v>2618.4736842105267</v>
      </c>
    </row>
    <row r="2104" spans="24:25" x14ac:dyDescent="0.4">
      <c r="X2104" s="79">
        <f t="shared" si="75"/>
        <v>44648.958333328272</v>
      </c>
      <c r="Y2104">
        <f t="shared" si="76"/>
        <v>2618.4736842105267</v>
      </c>
    </row>
    <row r="2105" spans="24:25" x14ac:dyDescent="0.4">
      <c r="X2105" s="79">
        <f t="shared" si="75"/>
        <v>44648.999999994936</v>
      </c>
      <c r="Y2105">
        <f t="shared" si="76"/>
        <v>2618.4736842105267</v>
      </c>
    </row>
    <row r="2106" spans="24:25" x14ac:dyDescent="0.4">
      <c r="X2106" s="79">
        <f t="shared" si="75"/>
        <v>44649.0416666616</v>
      </c>
      <c r="Y2106">
        <f t="shared" si="76"/>
        <v>2618.4736842105267</v>
      </c>
    </row>
    <row r="2107" spans="24:25" x14ac:dyDescent="0.4">
      <c r="X2107" s="79">
        <f t="shared" si="75"/>
        <v>44649.083333328264</v>
      </c>
      <c r="Y2107">
        <f t="shared" si="76"/>
        <v>2618.4736842105267</v>
      </c>
    </row>
    <row r="2108" spans="24:25" x14ac:dyDescent="0.4">
      <c r="X2108" s="79">
        <f t="shared" si="75"/>
        <v>44649.124999994929</v>
      </c>
      <c r="Y2108">
        <f t="shared" si="76"/>
        <v>2618.4736842105267</v>
      </c>
    </row>
    <row r="2109" spans="24:25" x14ac:dyDescent="0.4">
      <c r="X2109" s="79">
        <f t="shared" si="75"/>
        <v>44649.166666661593</v>
      </c>
      <c r="Y2109">
        <f t="shared" si="76"/>
        <v>2618.4736842105267</v>
      </c>
    </row>
    <row r="2110" spans="24:25" x14ac:dyDescent="0.4">
      <c r="X2110" s="79">
        <f t="shared" si="75"/>
        <v>44649.208333328257</v>
      </c>
      <c r="Y2110">
        <f t="shared" si="76"/>
        <v>2618.4736842105267</v>
      </c>
    </row>
    <row r="2111" spans="24:25" x14ac:dyDescent="0.4">
      <c r="X2111" s="79">
        <f t="shared" si="75"/>
        <v>44649.249999994921</v>
      </c>
      <c r="Y2111">
        <f t="shared" si="76"/>
        <v>2618.4736842105267</v>
      </c>
    </row>
    <row r="2112" spans="24:25" x14ac:dyDescent="0.4">
      <c r="X2112" s="79">
        <f t="shared" si="75"/>
        <v>44649.291666661586</v>
      </c>
      <c r="Y2112">
        <f t="shared" si="76"/>
        <v>2618.4736842105267</v>
      </c>
    </row>
    <row r="2113" spans="24:25" x14ac:dyDescent="0.4">
      <c r="X2113" s="79">
        <f t="shared" si="75"/>
        <v>44649.33333332825</v>
      </c>
      <c r="Y2113">
        <f t="shared" si="76"/>
        <v>2618.4736842105267</v>
      </c>
    </row>
    <row r="2114" spans="24:25" x14ac:dyDescent="0.4">
      <c r="X2114" s="79">
        <f t="shared" si="75"/>
        <v>44649.374999994914</v>
      </c>
      <c r="Y2114">
        <f t="shared" si="76"/>
        <v>2618.4736842105267</v>
      </c>
    </row>
    <row r="2115" spans="24:25" x14ac:dyDescent="0.4">
      <c r="X2115" s="79">
        <f t="shared" si="75"/>
        <v>44649.416666661578</v>
      </c>
      <c r="Y2115">
        <f t="shared" si="76"/>
        <v>2618.4736842105267</v>
      </c>
    </row>
    <row r="2116" spans="24:25" x14ac:dyDescent="0.4">
      <c r="X2116" s="79">
        <f t="shared" si="75"/>
        <v>44649.458333328243</v>
      </c>
      <c r="Y2116">
        <f t="shared" si="76"/>
        <v>2618.4736842105267</v>
      </c>
    </row>
    <row r="2117" spans="24:25" x14ac:dyDescent="0.4">
      <c r="X2117" s="79">
        <f t="shared" si="75"/>
        <v>44649.499999994907</v>
      </c>
      <c r="Y2117">
        <f t="shared" si="76"/>
        <v>2618.4736842105267</v>
      </c>
    </row>
    <row r="2118" spans="24:25" x14ac:dyDescent="0.4">
      <c r="X2118" s="79">
        <f t="shared" ref="X2118:X2181" si="77">X2117+1/24</f>
        <v>44649.541666661571</v>
      </c>
      <c r="Y2118">
        <f t="shared" si="76"/>
        <v>2618.4736842105267</v>
      </c>
    </row>
    <row r="2119" spans="24:25" x14ac:dyDescent="0.4">
      <c r="X2119" s="79">
        <f t="shared" si="77"/>
        <v>44649.583333328235</v>
      </c>
      <c r="Y2119">
        <f t="shared" si="76"/>
        <v>2618.4736842105267</v>
      </c>
    </row>
    <row r="2120" spans="24:25" x14ac:dyDescent="0.4">
      <c r="X2120" s="79">
        <f t="shared" si="77"/>
        <v>44649.6249999949</v>
      </c>
      <c r="Y2120">
        <f t="shared" si="76"/>
        <v>2618.4736842105267</v>
      </c>
    </row>
    <row r="2121" spans="24:25" x14ac:dyDescent="0.4">
      <c r="X2121" s="79">
        <f t="shared" si="77"/>
        <v>44649.666666661564</v>
      </c>
      <c r="Y2121">
        <f t="shared" si="76"/>
        <v>2618.4736842105267</v>
      </c>
    </row>
    <row r="2122" spans="24:25" x14ac:dyDescent="0.4">
      <c r="X2122" s="79">
        <f t="shared" si="77"/>
        <v>44649.708333328228</v>
      </c>
      <c r="Y2122">
        <f t="shared" si="76"/>
        <v>2618.4736842105267</v>
      </c>
    </row>
    <row r="2123" spans="24:25" x14ac:dyDescent="0.4">
      <c r="X2123" s="79">
        <f t="shared" si="77"/>
        <v>44649.749999994892</v>
      </c>
      <c r="Y2123">
        <f t="shared" si="76"/>
        <v>2618.4736842105267</v>
      </c>
    </row>
    <row r="2124" spans="24:25" x14ac:dyDescent="0.4">
      <c r="X2124" s="79">
        <f t="shared" si="77"/>
        <v>44649.791666661557</v>
      </c>
      <c r="Y2124">
        <f t="shared" si="76"/>
        <v>2618.4736842105267</v>
      </c>
    </row>
    <row r="2125" spans="24:25" x14ac:dyDescent="0.4">
      <c r="X2125" s="79">
        <f t="shared" si="77"/>
        <v>44649.833333328221</v>
      </c>
      <c r="Y2125">
        <f t="shared" si="76"/>
        <v>2618.4736842105267</v>
      </c>
    </row>
    <row r="2126" spans="24:25" x14ac:dyDescent="0.4">
      <c r="X2126" s="79">
        <f t="shared" si="77"/>
        <v>44649.874999994885</v>
      </c>
      <c r="Y2126">
        <f t="shared" si="76"/>
        <v>2618.4736842105267</v>
      </c>
    </row>
    <row r="2127" spans="24:25" x14ac:dyDescent="0.4">
      <c r="X2127" s="79">
        <f t="shared" si="77"/>
        <v>44649.916666661549</v>
      </c>
      <c r="Y2127">
        <f t="shared" si="76"/>
        <v>2618.4736842105267</v>
      </c>
    </row>
    <row r="2128" spans="24:25" x14ac:dyDescent="0.4">
      <c r="X2128" s="79">
        <f t="shared" si="77"/>
        <v>44649.958333328213</v>
      </c>
      <c r="Y2128">
        <f t="shared" si="76"/>
        <v>2618.4736842105267</v>
      </c>
    </row>
    <row r="2129" spans="24:25" x14ac:dyDescent="0.4">
      <c r="X2129" s="79">
        <f t="shared" si="77"/>
        <v>44649.999999994878</v>
      </c>
      <c r="Y2129">
        <f t="shared" si="76"/>
        <v>2618.4736842105267</v>
      </c>
    </row>
    <row r="2130" spans="24:25" x14ac:dyDescent="0.4">
      <c r="X2130" s="79">
        <f t="shared" si="77"/>
        <v>44650.041666661542</v>
      </c>
      <c r="Y2130">
        <f t="shared" ref="Y2130:Y2193" si="78">VLOOKUP(MONTH(X2130),$T$28:$V$39,3)</f>
        <v>2618.4736842105267</v>
      </c>
    </row>
    <row r="2131" spans="24:25" x14ac:dyDescent="0.4">
      <c r="X2131" s="79">
        <f t="shared" si="77"/>
        <v>44650.083333328206</v>
      </c>
      <c r="Y2131">
        <f t="shared" si="78"/>
        <v>2618.4736842105267</v>
      </c>
    </row>
    <row r="2132" spans="24:25" x14ac:dyDescent="0.4">
      <c r="X2132" s="79">
        <f t="shared" si="77"/>
        <v>44650.12499999487</v>
      </c>
      <c r="Y2132">
        <f t="shared" si="78"/>
        <v>2618.4736842105267</v>
      </c>
    </row>
    <row r="2133" spans="24:25" x14ac:dyDescent="0.4">
      <c r="X2133" s="79">
        <f t="shared" si="77"/>
        <v>44650.166666661535</v>
      </c>
      <c r="Y2133">
        <f t="shared" si="78"/>
        <v>2618.4736842105267</v>
      </c>
    </row>
    <row r="2134" spans="24:25" x14ac:dyDescent="0.4">
      <c r="X2134" s="79">
        <f t="shared" si="77"/>
        <v>44650.208333328199</v>
      </c>
      <c r="Y2134">
        <f t="shared" si="78"/>
        <v>2618.4736842105267</v>
      </c>
    </row>
    <row r="2135" spans="24:25" x14ac:dyDescent="0.4">
      <c r="X2135" s="79">
        <f t="shared" si="77"/>
        <v>44650.249999994863</v>
      </c>
      <c r="Y2135">
        <f t="shared" si="78"/>
        <v>2618.4736842105267</v>
      </c>
    </row>
    <row r="2136" spans="24:25" x14ac:dyDescent="0.4">
      <c r="X2136" s="79">
        <f t="shared" si="77"/>
        <v>44650.291666661527</v>
      </c>
      <c r="Y2136">
        <f t="shared" si="78"/>
        <v>2618.4736842105267</v>
      </c>
    </row>
    <row r="2137" spans="24:25" x14ac:dyDescent="0.4">
      <c r="X2137" s="79">
        <f t="shared" si="77"/>
        <v>44650.333333328192</v>
      </c>
      <c r="Y2137">
        <f t="shared" si="78"/>
        <v>2618.4736842105267</v>
      </c>
    </row>
    <row r="2138" spans="24:25" x14ac:dyDescent="0.4">
      <c r="X2138" s="79">
        <f t="shared" si="77"/>
        <v>44650.374999994856</v>
      </c>
      <c r="Y2138">
        <f t="shared" si="78"/>
        <v>2618.4736842105267</v>
      </c>
    </row>
    <row r="2139" spans="24:25" x14ac:dyDescent="0.4">
      <c r="X2139" s="79">
        <f t="shared" si="77"/>
        <v>44650.41666666152</v>
      </c>
      <c r="Y2139">
        <f t="shared" si="78"/>
        <v>2618.4736842105267</v>
      </c>
    </row>
    <row r="2140" spans="24:25" x14ac:dyDescent="0.4">
      <c r="X2140" s="79">
        <f t="shared" si="77"/>
        <v>44650.458333328184</v>
      </c>
      <c r="Y2140">
        <f t="shared" si="78"/>
        <v>2618.4736842105267</v>
      </c>
    </row>
    <row r="2141" spans="24:25" x14ac:dyDescent="0.4">
      <c r="X2141" s="79">
        <f t="shared" si="77"/>
        <v>44650.499999994849</v>
      </c>
      <c r="Y2141">
        <f t="shared" si="78"/>
        <v>2618.4736842105267</v>
      </c>
    </row>
    <row r="2142" spans="24:25" x14ac:dyDescent="0.4">
      <c r="X2142" s="79">
        <f t="shared" si="77"/>
        <v>44650.541666661513</v>
      </c>
      <c r="Y2142">
        <f t="shared" si="78"/>
        <v>2618.4736842105267</v>
      </c>
    </row>
    <row r="2143" spans="24:25" x14ac:dyDescent="0.4">
      <c r="X2143" s="79">
        <f t="shared" si="77"/>
        <v>44650.583333328177</v>
      </c>
      <c r="Y2143">
        <f t="shared" si="78"/>
        <v>2618.4736842105267</v>
      </c>
    </row>
    <row r="2144" spans="24:25" x14ac:dyDescent="0.4">
      <c r="X2144" s="79">
        <f t="shared" si="77"/>
        <v>44650.624999994841</v>
      </c>
      <c r="Y2144">
        <f t="shared" si="78"/>
        <v>2618.4736842105267</v>
      </c>
    </row>
    <row r="2145" spans="24:25" x14ac:dyDescent="0.4">
      <c r="X2145" s="79">
        <f t="shared" si="77"/>
        <v>44650.666666661506</v>
      </c>
      <c r="Y2145">
        <f t="shared" si="78"/>
        <v>2618.4736842105267</v>
      </c>
    </row>
    <row r="2146" spans="24:25" x14ac:dyDescent="0.4">
      <c r="X2146" s="79">
        <f t="shared" si="77"/>
        <v>44650.70833332817</v>
      </c>
      <c r="Y2146">
        <f t="shared" si="78"/>
        <v>2618.4736842105267</v>
      </c>
    </row>
    <row r="2147" spans="24:25" x14ac:dyDescent="0.4">
      <c r="X2147" s="79">
        <f t="shared" si="77"/>
        <v>44650.749999994834</v>
      </c>
      <c r="Y2147">
        <f t="shared" si="78"/>
        <v>2618.4736842105267</v>
      </c>
    </row>
    <row r="2148" spans="24:25" x14ac:dyDescent="0.4">
      <c r="X2148" s="79">
        <f t="shared" si="77"/>
        <v>44650.791666661498</v>
      </c>
      <c r="Y2148">
        <f t="shared" si="78"/>
        <v>2618.4736842105267</v>
      </c>
    </row>
    <row r="2149" spans="24:25" x14ac:dyDescent="0.4">
      <c r="X2149" s="79">
        <f t="shared" si="77"/>
        <v>44650.833333328163</v>
      </c>
      <c r="Y2149">
        <f t="shared" si="78"/>
        <v>2618.4736842105267</v>
      </c>
    </row>
    <row r="2150" spans="24:25" x14ac:dyDescent="0.4">
      <c r="X2150" s="79">
        <f t="shared" si="77"/>
        <v>44650.874999994827</v>
      </c>
      <c r="Y2150">
        <f t="shared" si="78"/>
        <v>2618.4736842105267</v>
      </c>
    </row>
    <row r="2151" spans="24:25" x14ac:dyDescent="0.4">
      <c r="X2151" s="79">
        <f t="shared" si="77"/>
        <v>44650.916666661491</v>
      </c>
      <c r="Y2151">
        <f t="shared" si="78"/>
        <v>2618.4736842105267</v>
      </c>
    </row>
    <row r="2152" spans="24:25" x14ac:dyDescent="0.4">
      <c r="X2152" s="79">
        <f t="shared" si="77"/>
        <v>44650.958333328155</v>
      </c>
      <c r="Y2152">
        <f t="shared" si="78"/>
        <v>2618.4736842105267</v>
      </c>
    </row>
    <row r="2153" spans="24:25" x14ac:dyDescent="0.4">
      <c r="X2153" s="79">
        <f t="shared" si="77"/>
        <v>44650.99999999482</v>
      </c>
      <c r="Y2153">
        <f t="shared" si="78"/>
        <v>2618.4736842105267</v>
      </c>
    </row>
    <row r="2154" spans="24:25" x14ac:dyDescent="0.4">
      <c r="X2154" s="79">
        <f t="shared" si="77"/>
        <v>44651.041666661484</v>
      </c>
      <c r="Y2154">
        <f t="shared" si="78"/>
        <v>2618.4736842105267</v>
      </c>
    </row>
    <row r="2155" spans="24:25" x14ac:dyDescent="0.4">
      <c r="X2155" s="79">
        <f t="shared" si="77"/>
        <v>44651.083333328148</v>
      </c>
      <c r="Y2155">
        <f t="shared" si="78"/>
        <v>2618.4736842105267</v>
      </c>
    </row>
    <row r="2156" spans="24:25" x14ac:dyDescent="0.4">
      <c r="X2156" s="79">
        <f t="shared" si="77"/>
        <v>44651.124999994812</v>
      </c>
      <c r="Y2156">
        <f t="shared" si="78"/>
        <v>2618.4736842105267</v>
      </c>
    </row>
    <row r="2157" spans="24:25" x14ac:dyDescent="0.4">
      <c r="X2157" s="79">
        <f t="shared" si="77"/>
        <v>44651.166666661476</v>
      </c>
      <c r="Y2157">
        <f t="shared" si="78"/>
        <v>2618.4736842105267</v>
      </c>
    </row>
    <row r="2158" spans="24:25" x14ac:dyDescent="0.4">
      <c r="X2158" s="79">
        <f t="shared" si="77"/>
        <v>44651.208333328141</v>
      </c>
      <c r="Y2158">
        <f t="shared" si="78"/>
        <v>2618.4736842105267</v>
      </c>
    </row>
    <row r="2159" spans="24:25" x14ac:dyDescent="0.4">
      <c r="X2159" s="79">
        <f t="shared" si="77"/>
        <v>44651.249999994805</v>
      </c>
      <c r="Y2159">
        <f t="shared" si="78"/>
        <v>2618.4736842105267</v>
      </c>
    </row>
    <row r="2160" spans="24:25" x14ac:dyDescent="0.4">
      <c r="X2160" s="79">
        <f t="shared" si="77"/>
        <v>44651.291666661469</v>
      </c>
      <c r="Y2160">
        <f t="shared" si="78"/>
        <v>2618.4736842105267</v>
      </c>
    </row>
    <row r="2161" spans="24:25" x14ac:dyDescent="0.4">
      <c r="X2161" s="79">
        <f t="shared" si="77"/>
        <v>44651.333333328133</v>
      </c>
      <c r="Y2161">
        <f t="shared" si="78"/>
        <v>2618.4736842105267</v>
      </c>
    </row>
    <row r="2162" spans="24:25" x14ac:dyDescent="0.4">
      <c r="X2162" s="79">
        <f t="shared" si="77"/>
        <v>44651.374999994798</v>
      </c>
      <c r="Y2162">
        <f t="shared" si="78"/>
        <v>2618.4736842105267</v>
      </c>
    </row>
    <row r="2163" spans="24:25" x14ac:dyDescent="0.4">
      <c r="X2163" s="79">
        <f t="shared" si="77"/>
        <v>44651.416666661462</v>
      </c>
      <c r="Y2163">
        <f t="shared" si="78"/>
        <v>2618.4736842105267</v>
      </c>
    </row>
    <row r="2164" spans="24:25" x14ac:dyDescent="0.4">
      <c r="X2164" s="79">
        <f t="shared" si="77"/>
        <v>44651.458333328126</v>
      </c>
      <c r="Y2164">
        <f t="shared" si="78"/>
        <v>2618.4736842105267</v>
      </c>
    </row>
    <row r="2165" spans="24:25" x14ac:dyDescent="0.4">
      <c r="X2165" s="79">
        <f t="shared" si="77"/>
        <v>44651.49999999479</v>
      </c>
      <c r="Y2165">
        <f t="shared" si="78"/>
        <v>2618.4736842105267</v>
      </c>
    </row>
    <row r="2166" spans="24:25" x14ac:dyDescent="0.4">
      <c r="X2166" s="79">
        <f t="shared" si="77"/>
        <v>44651.541666661455</v>
      </c>
      <c r="Y2166">
        <f t="shared" si="78"/>
        <v>2618.4736842105267</v>
      </c>
    </row>
    <row r="2167" spans="24:25" x14ac:dyDescent="0.4">
      <c r="X2167" s="79">
        <f t="shared" si="77"/>
        <v>44651.583333328119</v>
      </c>
      <c r="Y2167">
        <f t="shared" si="78"/>
        <v>2618.4736842105267</v>
      </c>
    </row>
    <row r="2168" spans="24:25" x14ac:dyDescent="0.4">
      <c r="X2168" s="79">
        <f t="shared" si="77"/>
        <v>44651.624999994783</v>
      </c>
      <c r="Y2168">
        <f t="shared" si="78"/>
        <v>2618.4736842105267</v>
      </c>
    </row>
    <row r="2169" spans="24:25" x14ac:dyDescent="0.4">
      <c r="X2169" s="79">
        <f t="shared" si="77"/>
        <v>44651.666666661447</v>
      </c>
      <c r="Y2169">
        <f t="shared" si="78"/>
        <v>2618.4736842105267</v>
      </c>
    </row>
    <row r="2170" spans="24:25" x14ac:dyDescent="0.4">
      <c r="X2170" s="79">
        <f t="shared" si="77"/>
        <v>44651.708333328112</v>
      </c>
      <c r="Y2170">
        <f t="shared" si="78"/>
        <v>2618.4736842105267</v>
      </c>
    </row>
    <row r="2171" spans="24:25" x14ac:dyDescent="0.4">
      <c r="X2171" s="79">
        <f t="shared" si="77"/>
        <v>44651.749999994776</v>
      </c>
      <c r="Y2171">
        <f t="shared" si="78"/>
        <v>2618.4736842105267</v>
      </c>
    </row>
    <row r="2172" spans="24:25" x14ac:dyDescent="0.4">
      <c r="X2172" s="79">
        <f t="shared" si="77"/>
        <v>44651.79166666144</v>
      </c>
      <c r="Y2172">
        <f t="shared" si="78"/>
        <v>2618.4736842105267</v>
      </c>
    </row>
    <row r="2173" spans="24:25" x14ac:dyDescent="0.4">
      <c r="X2173" s="79">
        <f t="shared" si="77"/>
        <v>44651.833333328104</v>
      </c>
      <c r="Y2173">
        <f t="shared" si="78"/>
        <v>2618.4736842105267</v>
      </c>
    </row>
    <row r="2174" spans="24:25" x14ac:dyDescent="0.4">
      <c r="X2174" s="79">
        <f t="shared" si="77"/>
        <v>44651.874999994769</v>
      </c>
      <c r="Y2174">
        <f t="shared" si="78"/>
        <v>2618.4736842105267</v>
      </c>
    </row>
    <row r="2175" spans="24:25" x14ac:dyDescent="0.4">
      <c r="X2175" s="79">
        <f t="shared" si="77"/>
        <v>44651.916666661433</v>
      </c>
      <c r="Y2175">
        <f t="shared" si="78"/>
        <v>2618.4736842105267</v>
      </c>
    </row>
    <row r="2176" spans="24:25" x14ac:dyDescent="0.4">
      <c r="X2176" s="79">
        <f t="shared" si="77"/>
        <v>44651.958333328097</v>
      </c>
      <c r="Y2176">
        <f t="shared" si="78"/>
        <v>2618.4736842105267</v>
      </c>
    </row>
    <row r="2177" spans="24:25" x14ac:dyDescent="0.4">
      <c r="X2177" s="79">
        <f t="shared" si="77"/>
        <v>44651.999999994761</v>
      </c>
      <c r="Y2177">
        <f t="shared" si="78"/>
        <v>2973.0238095238178</v>
      </c>
    </row>
    <row r="2178" spans="24:25" x14ac:dyDescent="0.4">
      <c r="X2178" s="79">
        <f t="shared" si="77"/>
        <v>44652.041666661426</v>
      </c>
      <c r="Y2178">
        <f t="shared" si="78"/>
        <v>2973.0238095238178</v>
      </c>
    </row>
    <row r="2179" spans="24:25" x14ac:dyDescent="0.4">
      <c r="X2179" s="79">
        <f t="shared" si="77"/>
        <v>44652.08333332809</v>
      </c>
      <c r="Y2179">
        <f t="shared" si="78"/>
        <v>2973.0238095238178</v>
      </c>
    </row>
    <row r="2180" spans="24:25" x14ac:dyDescent="0.4">
      <c r="X2180" s="79">
        <f t="shared" si="77"/>
        <v>44652.124999994754</v>
      </c>
      <c r="Y2180">
        <f t="shared" si="78"/>
        <v>2973.0238095238178</v>
      </c>
    </row>
    <row r="2181" spans="24:25" x14ac:dyDescent="0.4">
      <c r="X2181" s="79">
        <f t="shared" si="77"/>
        <v>44652.166666661418</v>
      </c>
      <c r="Y2181">
        <f t="shared" si="78"/>
        <v>2973.0238095238178</v>
      </c>
    </row>
    <row r="2182" spans="24:25" x14ac:dyDescent="0.4">
      <c r="X2182" s="79">
        <f t="shared" ref="X2182:X2245" si="79">X2181+1/24</f>
        <v>44652.208333328083</v>
      </c>
      <c r="Y2182">
        <f t="shared" si="78"/>
        <v>2973.0238095238178</v>
      </c>
    </row>
    <row r="2183" spans="24:25" x14ac:dyDescent="0.4">
      <c r="X2183" s="79">
        <f t="shared" si="79"/>
        <v>44652.249999994747</v>
      </c>
      <c r="Y2183">
        <f t="shared" si="78"/>
        <v>2973.0238095238178</v>
      </c>
    </row>
    <row r="2184" spans="24:25" x14ac:dyDescent="0.4">
      <c r="X2184" s="79">
        <f t="shared" si="79"/>
        <v>44652.291666661411</v>
      </c>
      <c r="Y2184">
        <f t="shared" si="78"/>
        <v>2973.0238095238178</v>
      </c>
    </row>
    <row r="2185" spans="24:25" x14ac:dyDescent="0.4">
      <c r="X2185" s="79">
        <f t="shared" si="79"/>
        <v>44652.333333328075</v>
      </c>
      <c r="Y2185">
        <f t="shared" si="78"/>
        <v>2973.0238095238178</v>
      </c>
    </row>
    <row r="2186" spans="24:25" x14ac:dyDescent="0.4">
      <c r="X2186" s="79">
        <f t="shared" si="79"/>
        <v>44652.374999994739</v>
      </c>
      <c r="Y2186">
        <f t="shared" si="78"/>
        <v>2973.0238095238178</v>
      </c>
    </row>
    <row r="2187" spans="24:25" x14ac:dyDescent="0.4">
      <c r="X2187" s="79">
        <f t="shared" si="79"/>
        <v>44652.416666661404</v>
      </c>
      <c r="Y2187">
        <f t="shared" si="78"/>
        <v>2973.0238095238178</v>
      </c>
    </row>
    <row r="2188" spans="24:25" x14ac:dyDescent="0.4">
      <c r="X2188" s="79">
        <f t="shared" si="79"/>
        <v>44652.458333328068</v>
      </c>
      <c r="Y2188">
        <f t="shared" si="78"/>
        <v>2973.0238095238178</v>
      </c>
    </row>
    <row r="2189" spans="24:25" x14ac:dyDescent="0.4">
      <c r="X2189" s="79">
        <f t="shared" si="79"/>
        <v>44652.499999994732</v>
      </c>
      <c r="Y2189">
        <f t="shared" si="78"/>
        <v>2973.0238095238178</v>
      </c>
    </row>
    <row r="2190" spans="24:25" x14ac:dyDescent="0.4">
      <c r="X2190" s="79">
        <f t="shared" si="79"/>
        <v>44652.541666661396</v>
      </c>
      <c r="Y2190">
        <f t="shared" si="78"/>
        <v>2973.0238095238178</v>
      </c>
    </row>
    <row r="2191" spans="24:25" x14ac:dyDescent="0.4">
      <c r="X2191" s="79">
        <f t="shared" si="79"/>
        <v>44652.583333328061</v>
      </c>
      <c r="Y2191">
        <f t="shared" si="78"/>
        <v>2973.0238095238178</v>
      </c>
    </row>
    <row r="2192" spans="24:25" x14ac:dyDescent="0.4">
      <c r="X2192" s="79">
        <f t="shared" si="79"/>
        <v>44652.624999994725</v>
      </c>
      <c r="Y2192">
        <f t="shared" si="78"/>
        <v>2973.0238095238178</v>
      </c>
    </row>
    <row r="2193" spans="24:25" x14ac:dyDescent="0.4">
      <c r="X2193" s="79">
        <f t="shared" si="79"/>
        <v>44652.666666661389</v>
      </c>
      <c r="Y2193">
        <f t="shared" si="78"/>
        <v>2973.0238095238178</v>
      </c>
    </row>
    <row r="2194" spans="24:25" x14ac:dyDescent="0.4">
      <c r="X2194" s="79">
        <f t="shared" si="79"/>
        <v>44652.708333328053</v>
      </c>
      <c r="Y2194">
        <f t="shared" ref="Y2194:Y2257" si="80">VLOOKUP(MONTH(X2194),$T$28:$V$39,3)</f>
        <v>2973.0238095238178</v>
      </c>
    </row>
    <row r="2195" spans="24:25" x14ac:dyDescent="0.4">
      <c r="X2195" s="79">
        <f t="shared" si="79"/>
        <v>44652.749999994718</v>
      </c>
      <c r="Y2195">
        <f t="shared" si="80"/>
        <v>2973.0238095238178</v>
      </c>
    </row>
    <row r="2196" spans="24:25" x14ac:dyDescent="0.4">
      <c r="X2196" s="79">
        <f t="shared" si="79"/>
        <v>44652.791666661382</v>
      </c>
      <c r="Y2196">
        <f t="shared" si="80"/>
        <v>2973.0238095238178</v>
      </c>
    </row>
    <row r="2197" spans="24:25" x14ac:dyDescent="0.4">
      <c r="X2197" s="79">
        <f t="shared" si="79"/>
        <v>44652.833333328046</v>
      </c>
      <c r="Y2197">
        <f t="shared" si="80"/>
        <v>2973.0238095238178</v>
      </c>
    </row>
    <row r="2198" spans="24:25" x14ac:dyDescent="0.4">
      <c r="X2198" s="79">
        <f t="shared" si="79"/>
        <v>44652.87499999471</v>
      </c>
      <c r="Y2198">
        <f t="shared" si="80"/>
        <v>2973.0238095238178</v>
      </c>
    </row>
    <row r="2199" spans="24:25" x14ac:dyDescent="0.4">
      <c r="X2199" s="79">
        <f t="shared" si="79"/>
        <v>44652.916666661375</v>
      </c>
      <c r="Y2199">
        <f t="shared" si="80"/>
        <v>2973.0238095238178</v>
      </c>
    </row>
    <row r="2200" spans="24:25" x14ac:dyDescent="0.4">
      <c r="X2200" s="79">
        <f t="shared" si="79"/>
        <v>44652.958333328039</v>
      </c>
      <c r="Y2200">
        <f t="shared" si="80"/>
        <v>2973.0238095238178</v>
      </c>
    </row>
    <row r="2201" spans="24:25" x14ac:dyDescent="0.4">
      <c r="X2201" s="79">
        <f t="shared" si="79"/>
        <v>44652.999999994703</v>
      </c>
      <c r="Y2201">
        <f t="shared" si="80"/>
        <v>2973.0238095238178</v>
      </c>
    </row>
    <row r="2202" spans="24:25" x14ac:dyDescent="0.4">
      <c r="X2202" s="79">
        <f t="shared" si="79"/>
        <v>44653.041666661367</v>
      </c>
      <c r="Y2202">
        <f t="shared" si="80"/>
        <v>2973.0238095238178</v>
      </c>
    </row>
    <row r="2203" spans="24:25" x14ac:dyDescent="0.4">
      <c r="X2203" s="79">
        <f t="shared" si="79"/>
        <v>44653.083333328032</v>
      </c>
      <c r="Y2203">
        <f t="shared" si="80"/>
        <v>2973.0238095238178</v>
      </c>
    </row>
    <row r="2204" spans="24:25" x14ac:dyDescent="0.4">
      <c r="X2204" s="79">
        <f t="shared" si="79"/>
        <v>44653.124999994696</v>
      </c>
      <c r="Y2204">
        <f t="shared" si="80"/>
        <v>2973.0238095238178</v>
      </c>
    </row>
    <row r="2205" spans="24:25" x14ac:dyDescent="0.4">
      <c r="X2205" s="79">
        <f t="shared" si="79"/>
        <v>44653.16666666136</v>
      </c>
      <c r="Y2205">
        <f t="shared" si="80"/>
        <v>2973.0238095238178</v>
      </c>
    </row>
    <row r="2206" spans="24:25" x14ac:dyDescent="0.4">
      <c r="X2206" s="79">
        <f t="shared" si="79"/>
        <v>44653.208333328024</v>
      </c>
      <c r="Y2206">
        <f t="shared" si="80"/>
        <v>2973.0238095238178</v>
      </c>
    </row>
    <row r="2207" spans="24:25" x14ac:dyDescent="0.4">
      <c r="X2207" s="79">
        <f t="shared" si="79"/>
        <v>44653.249999994689</v>
      </c>
      <c r="Y2207">
        <f t="shared" si="80"/>
        <v>2973.0238095238178</v>
      </c>
    </row>
    <row r="2208" spans="24:25" x14ac:dyDescent="0.4">
      <c r="X2208" s="79">
        <f t="shared" si="79"/>
        <v>44653.291666661353</v>
      </c>
      <c r="Y2208">
        <f t="shared" si="80"/>
        <v>2973.0238095238178</v>
      </c>
    </row>
    <row r="2209" spans="24:25" x14ac:dyDescent="0.4">
      <c r="X2209" s="79">
        <f t="shared" si="79"/>
        <v>44653.333333328017</v>
      </c>
      <c r="Y2209">
        <f t="shared" si="80"/>
        <v>2973.0238095238178</v>
      </c>
    </row>
    <row r="2210" spans="24:25" x14ac:dyDescent="0.4">
      <c r="X2210" s="79">
        <f t="shared" si="79"/>
        <v>44653.374999994681</v>
      </c>
      <c r="Y2210">
        <f t="shared" si="80"/>
        <v>2973.0238095238178</v>
      </c>
    </row>
    <row r="2211" spans="24:25" x14ac:dyDescent="0.4">
      <c r="X2211" s="79">
        <f t="shared" si="79"/>
        <v>44653.416666661346</v>
      </c>
      <c r="Y2211">
        <f t="shared" si="80"/>
        <v>2973.0238095238178</v>
      </c>
    </row>
    <row r="2212" spans="24:25" x14ac:dyDescent="0.4">
      <c r="X2212" s="79">
        <f t="shared" si="79"/>
        <v>44653.45833332801</v>
      </c>
      <c r="Y2212">
        <f t="shared" si="80"/>
        <v>2973.0238095238178</v>
      </c>
    </row>
    <row r="2213" spans="24:25" x14ac:dyDescent="0.4">
      <c r="X2213" s="79">
        <f t="shared" si="79"/>
        <v>44653.499999994674</v>
      </c>
      <c r="Y2213">
        <f t="shared" si="80"/>
        <v>2973.0238095238178</v>
      </c>
    </row>
    <row r="2214" spans="24:25" x14ac:dyDescent="0.4">
      <c r="X2214" s="79">
        <f t="shared" si="79"/>
        <v>44653.541666661338</v>
      </c>
      <c r="Y2214">
        <f t="shared" si="80"/>
        <v>2973.0238095238178</v>
      </c>
    </row>
    <row r="2215" spans="24:25" x14ac:dyDescent="0.4">
      <c r="X2215" s="79">
        <f t="shared" si="79"/>
        <v>44653.583333328002</v>
      </c>
      <c r="Y2215">
        <f t="shared" si="80"/>
        <v>2973.0238095238178</v>
      </c>
    </row>
    <row r="2216" spans="24:25" x14ac:dyDescent="0.4">
      <c r="X2216" s="79">
        <f t="shared" si="79"/>
        <v>44653.624999994667</v>
      </c>
      <c r="Y2216">
        <f t="shared" si="80"/>
        <v>2973.0238095238178</v>
      </c>
    </row>
    <row r="2217" spans="24:25" x14ac:dyDescent="0.4">
      <c r="X2217" s="79">
        <f t="shared" si="79"/>
        <v>44653.666666661331</v>
      </c>
      <c r="Y2217">
        <f t="shared" si="80"/>
        <v>2973.0238095238178</v>
      </c>
    </row>
    <row r="2218" spans="24:25" x14ac:dyDescent="0.4">
      <c r="X2218" s="79">
        <f t="shared" si="79"/>
        <v>44653.708333327995</v>
      </c>
      <c r="Y2218">
        <f t="shared" si="80"/>
        <v>2973.0238095238178</v>
      </c>
    </row>
    <row r="2219" spans="24:25" x14ac:dyDescent="0.4">
      <c r="X2219" s="79">
        <f t="shared" si="79"/>
        <v>44653.749999994659</v>
      </c>
      <c r="Y2219">
        <f t="shared" si="80"/>
        <v>2973.0238095238178</v>
      </c>
    </row>
    <row r="2220" spans="24:25" x14ac:dyDescent="0.4">
      <c r="X2220" s="79">
        <f t="shared" si="79"/>
        <v>44653.791666661324</v>
      </c>
      <c r="Y2220">
        <f t="shared" si="80"/>
        <v>2973.0238095238178</v>
      </c>
    </row>
    <row r="2221" spans="24:25" x14ac:dyDescent="0.4">
      <c r="X2221" s="79">
        <f t="shared" si="79"/>
        <v>44653.833333327988</v>
      </c>
      <c r="Y2221">
        <f t="shared" si="80"/>
        <v>2973.0238095238178</v>
      </c>
    </row>
    <row r="2222" spans="24:25" x14ac:dyDescent="0.4">
      <c r="X2222" s="79">
        <f t="shared" si="79"/>
        <v>44653.874999994652</v>
      </c>
      <c r="Y2222">
        <f t="shared" si="80"/>
        <v>2973.0238095238178</v>
      </c>
    </row>
    <row r="2223" spans="24:25" x14ac:dyDescent="0.4">
      <c r="X2223" s="79">
        <f t="shared" si="79"/>
        <v>44653.916666661316</v>
      </c>
      <c r="Y2223">
        <f t="shared" si="80"/>
        <v>2973.0238095238178</v>
      </c>
    </row>
    <row r="2224" spans="24:25" x14ac:dyDescent="0.4">
      <c r="X2224" s="79">
        <f t="shared" si="79"/>
        <v>44653.958333327981</v>
      </c>
      <c r="Y2224">
        <f t="shared" si="80"/>
        <v>2973.0238095238178</v>
      </c>
    </row>
    <row r="2225" spans="24:25" x14ac:dyDescent="0.4">
      <c r="X2225" s="79">
        <f t="shared" si="79"/>
        <v>44653.999999994645</v>
      </c>
      <c r="Y2225">
        <f t="shared" si="80"/>
        <v>2973.0238095238178</v>
      </c>
    </row>
    <row r="2226" spans="24:25" x14ac:dyDescent="0.4">
      <c r="X2226" s="79">
        <f t="shared" si="79"/>
        <v>44654.041666661309</v>
      </c>
      <c r="Y2226">
        <f t="shared" si="80"/>
        <v>2973.0238095238178</v>
      </c>
    </row>
    <row r="2227" spans="24:25" x14ac:dyDescent="0.4">
      <c r="X2227" s="79">
        <f t="shared" si="79"/>
        <v>44654.083333327973</v>
      </c>
      <c r="Y2227">
        <f t="shared" si="80"/>
        <v>2973.0238095238178</v>
      </c>
    </row>
    <row r="2228" spans="24:25" x14ac:dyDescent="0.4">
      <c r="X2228" s="79">
        <f t="shared" si="79"/>
        <v>44654.124999994638</v>
      </c>
      <c r="Y2228">
        <f t="shared" si="80"/>
        <v>2973.0238095238178</v>
      </c>
    </row>
    <row r="2229" spans="24:25" x14ac:dyDescent="0.4">
      <c r="X2229" s="79">
        <f t="shared" si="79"/>
        <v>44654.166666661302</v>
      </c>
      <c r="Y2229">
        <f t="shared" si="80"/>
        <v>2973.0238095238178</v>
      </c>
    </row>
    <row r="2230" spans="24:25" x14ac:dyDescent="0.4">
      <c r="X2230" s="79">
        <f t="shared" si="79"/>
        <v>44654.208333327966</v>
      </c>
      <c r="Y2230">
        <f t="shared" si="80"/>
        <v>2973.0238095238178</v>
      </c>
    </row>
    <row r="2231" spans="24:25" x14ac:dyDescent="0.4">
      <c r="X2231" s="79">
        <f t="shared" si="79"/>
        <v>44654.24999999463</v>
      </c>
      <c r="Y2231">
        <f t="shared" si="80"/>
        <v>2973.0238095238178</v>
      </c>
    </row>
    <row r="2232" spans="24:25" x14ac:dyDescent="0.4">
      <c r="X2232" s="79">
        <f t="shared" si="79"/>
        <v>44654.291666661295</v>
      </c>
      <c r="Y2232">
        <f t="shared" si="80"/>
        <v>2973.0238095238178</v>
      </c>
    </row>
    <row r="2233" spans="24:25" x14ac:dyDescent="0.4">
      <c r="X2233" s="79">
        <f t="shared" si="79"/>
        <v>44654.333333327959</v>
      </c>
      <c r="Y2233">
        <f t="shared" si="80"/>
        <v>2973.0238095238178</v>
      </c>
    </row>
    <row r="2234" spans="24:25" x14ac:dyDescent="0.4">
      <c r="X2234" s="79">
        <f t="shared" si="79"/>
        <v>44654.374999994623</v>
      </c>
      <c r="Y2234">
        <f t="shared" si="80"/>
        <v>2973.0238095238178</v>
      </c>
    </row>
    <row r="2235" spans="24:25" x14ac:dyDescent="0.4">
      <c r="X2235" s="79">
        <f t="shared" si="79"/>
        <v>44654.416666661287</v>
      </c>
      <c r="Y2235">
        <f t="shared" si="80"/>
        <v>2973.0238095238178</v>
      </c>
    </row>
    <row r="2236" spans="24:25" x14ac:dyDescent="0.4">
      <c r="X2236" s="79">
        <f t="shared" si="79"/>
        <v>44654.458333327952</v>
      </c>
      <c r="Y2236">
        <f t="shared" si="80"/>
        <v>2973.0238095238178</v>
      </c>
    </row>
    <row r="2237" spans="24:25" x14ac:dyDescent="0.4">
      <c r="X2237" s="79">
        <f t="shared" si="79"/>
        <v>44654.499999994616</v>
      </c>
      <c r="Y2237">
        <f t="shared" si="80"/>
        <v>2973.0238095238178</v>
      </c>
    </row>
    <row r="2238" spans="24:25" x14ac:dyDescent="0.4">
      <c r="X2238" s="79">
        <f t="shared" si="79"/>
        <v>44654.54166666128</v>
      </c>
      <c r="Y2238">
        <f t="shared" si="80"/>
        <v>2973.0238095238178</v>
      </c>
    </row>
    <row r="2239" spans="24:25" x14ac:dyDescent="0.4">
      <c r="X2239" s="79">
        <f t="shared" si="79"/>
        <v>44654.583333327944</v>
      </c>
      <c r="Y2239">
        <f t="shared" si="80"/>
        <v>2973.0238095238178</v>
      </c>
    </row>
    <row r="2240" spans="24:25" x14ac:dyDescent="0.4">
      <c r="X2240" s="79">
        <f t="shared" si="79"/>
        <v>44654.624999994609</v>
      </c>
      <c r="Y2240">
        <f t="shared" si="80"/>
        <v>2973.0238095238178</v>
      </c>
    </row>
    <row r="2241" spans="24:25" x14ac:dyDescent="0.4">
      <c r="X2241" s="79">
        <f t="shared" si="79"/>
        <v>44654.666666661273</v>
      </c>
      <c r="Y2241">
        <f t="shared" si="80"/>
        <v>2973.0238095238178</v>
      </c>
    </row>
    <row r="2242" spans="24:25" x14ac:dyDescent="0.4">
      <c r="X2242" s="79">
        <f t="shared" si="79"/>
        <v>44654.708333327937</v>
      </c>
      <c r="Y2242">
        <f t="shared" si="80"/>
        <v>2973.0238095238178</v>
      </c>
    </row>
    <row r="2243" spans="24:25" x14ac:dyDescent="0.4">
      <c r="X2243" s="79">
        <f t="shared" si="79"/>
        <v>44654.749999994601</v>
      </c>
      <c r="Y2243">
        <f t="shared" si="80"/>
        <v>2973.0238095238178</v>
      </c>
    </row>
    <row r="2244" spans="24:25" x14ac:dyDescent="0.4">
      <c r="X2244" s="79">
        <f t="shared" si="79"/>
        <v>44654.791666661265</v>
      </c>
      <c r="Y2244">
        <f t="shared" si="80"/>
        <v>2973.0238095238178</v>
      </c>
    </row>
    <row r="2245" spans="24:25" x14ac:dyDescent="0.4">
      <c r="X2245" s="79">
        <f t="shared" si="79"/>
        <v>44654.83333332793</v>
      </c>
      <c r="Y2245">
        <f t="shared" si="80"/>
        <v>2973.0238095238178</v>
      </c>
    </row>
    <row r="2246" spans="24:25" x14ac:dyDescent="0.4">
      <c r="X2246" s="79">
        <f t="shared" ref="X2246:X2309" si="81">X2245+1/24</f>
        <v>44654.874999994594</v>
      </c>
      <c r="Y2246">
        <f t="shared" si="80"/>
        <v>2973.0238095238178</v>
      </c>
    </row>
    <row r="2247" spans="24:25" x14ac:dyDescent="0.4">
      <c r="X2247" s="79">
        <f t="shared" si="81"/>
        <v>44654.916666661258</v>
      </c>
      <c r="Y2247">
        <f t="shared" si="80"/>
        <v>2973.0238095238178</v>
      </c>
    </row>
    <row r="2248" spans="24:25" x14ac:dyDescent="0.4">
      <c r="X2248" s="79">
        <f t="shared" si="81"/>
        <v>44654.958333327922</v>
      </c>
      <c r="Y2248">
        <f t="shared" si="80"/>
        <v>2973.0238095238178</v>
      </c>
    </row>
    <row r="2249" spans="24:25" x14ac:dyDescent="0.4">
      <c r="X2249" s="79">
        <f t="shared" si="81"/>
        <v>44654.999999994587</v>
      </c>
      <c r="Y2249">
        <f t="shared" si="80"/>
        <v>2973.0238095238178</v>
      </c>
    </row>
    <row r="2250" spans="24:25" x14ac:dyDescent="0.4">
      <c r="X2250" s="79">
        <f t="shared" si="81"/>
        <v>44655.041666661251</v>
      </c>
      <c r="Y2250">
        <f t="shared" si="80"/>
        <v>2973.0238095238178</v>
      </c>
    </row>
    <row r="2251" spans="24:25" x14ac:dyDescent="0.4">
      <c r="X2251" s="79">
        <f t="shared" si="81"/>
        <v>44655.083333327915</v>
      </c>
      <c r="Y2251">
        <f t="shared" si="80"/>
        <v>2973.0238095238178</v>
      </c>
    </row>
    <row r="2252" spans="24:25" x14ac:dyDescent="0.4">
      <c r="X2252" s="79">
        <f t="shared" si="81"/>
        <v>44655.124999994579</v>
      </c>
      <c r="Y2252">
        <f t="shared" si="80"/>
        <v>2973.0238095238178</v>
      </c>
    </row>
    <row r="2253" spans="24:25" x14ac:dyDescent="0.4">
      <c r="X2253" s="79">
        <f t="shared" si="81"/>
        <v>44655.166666661244</v>
      </c>
      <c r="Y2253">
        <f t="shared" si="80"/>
        <v>2973.0238095238178</v>
      </c>
    </row>
    <row r="2254" spans="24:25" x14ac:dyDescent="0.4">
      <c r="X2254" s="79">
        <f t="shared" si="81"/>
        <v>44655.208333327908</v>
      </c>
      <c r="Y2254">
        <f t="shared" si="80"/>
        <v>2973.0238095238178</v>
      </c>
    </row>
    <row r="2255" spans="24:25" x14ac:dyDescent="0.4">
      <c r="X2255" s="79">
        <f t="shared" si="81"/>
        <v>44655.249999994572</v>
      </c>
      <c r="Y2255">
        <f t="shared" si="80"/>
        <v>2973.0238095238178</v>
      </c>
    </row>
    <row r="2256" spans="24:25" x14ac:dyDescent="0.4">
      <c r="X2256" s="79">
        <f t="shared" si="81"/>
        <v>44655.291666661236</v>
      </c>
      <c r="Y2256">
        <f t="shared" si="80"/>
        <v>2973.0238095238178</v>
      </c>
    </row>
    <row r="2257" spans="24:25" x14ac:dyDescent="0.4">
      <c r="X2257" s="79">
        <f t="shared" si="81"/>
        <v>44655.333333327901</v>
      </c>
      <c r="Y2257">
        <f t="shared" si="80"/>
        <v>2973.0238095238178</v>
      </c>
    </row>
    <row r="2258" spans="24:25" x14ac:dyDescent="0.4">
      <c r="X2258" s="79">
        <f t="shared" si="81"/>
        <v>44655.374999994565</v>
      </c>
      <c r="Y2258">
        <f t="shared" ref="Y2258:Y2321" si="82">VLOOKUP(MONTH(X2258),$T$28:$V$39,3)</f>
        <v>2973.0238095238178</v>
      </c>
    </row>
    <row r="2259" spans="24:25" x14ac:dyDescent="0.4">
      <c r="X2259" s="79">
        <f t="shared" si="81"/>
        <v>44655.416666661229</v>
      </c>
      <c r="Y2259">
        <f t="shared" si="82"/>
        <v>2973.0238095238178</v>
      </c>
    </row>
    <row r="2260" spans="24:25" x14ac:dyDescent="0.4">
      <c r="X2260" s="79">
        <f t="shared" si="81"/>
        <v>44655.458333327893</v>
      </c>
      <c r="Y2260">
        <f t="shared" si="82"/>
        <v>2973.0238095238178</v>
      </c>
    </row>
    <row r="2261" spans="24:25" x14ac:dyDescent="0.4">
      <c r="X2261" s="79">
        <f t="shared" si="81"/>
        <v>44655.499999994558</v>
      </c>
      <c r="Y2261">
        <f t="shared" si="82"/>
        <v>2973.0238095238178</v>
      </c>
    </row>
    <row r="2262" spans="24:25" x14ac:dyDescent="0.4">
      <c r="X2262" s="79">
        <f t="shared" si="81"/>
        <v>44655.541666661222</v>
      </c>
      <c r="Y2262">
        <f t="shared" si="82"/>
        <v>2973.0238095238178</v>
      </c>
    </row>
    <row r="2263" spans="24:25" x14ac:dyDescent="0.4">
      <c r="X2263" s="79">
        <f t="shared" si="81"/>
        <v>44655.583333327886</v>
      </c>
      <c r="Y2263">
        <f t="shared" si="82"/>
        <v>2973.0238095238178</v>
      </c>
    </row>
    <row r="2264" spans="24:25" x14ac:dyDescent="0.4">
      <c r="X2264" s="79">
        <f t="shared" si="81"/>
        <v>44655.62499999455</v>
      </c>
      <c r="Y2264">
        <f t="shared" si="82"/>
        <v>2973.0238095238178</v>
      </c>
    </row>
    <row r="2265" spans="24:25" x14ac:dyDescent="0.4">
      <c r="X2265" s="79">
        <f t="shared" si="81"/>
        <v>44655.666666661215</v>
      </c>
      <c r="Y2265">
        <f t="shared" si="82"/>
        <v>2973.0238095238178</v>
      </c>
    </row>
    <row r="2266" spans="24:25" x14ac:dyDescent="0.4">
      <c r="X2266" s="79">
        <f t="shared" si="81"/>
        <v>44655.708333327879</v>
      </c>
      <c r="Y2266">
        <f t="shared" si="82"/>
        <v>2973.0238095238178</v>
      </c>
    </row>
    <row r="2267" spans="24:25" x14ac:dyDescent="0.4">
      <c r="X2267" s="79">
        <f t="shared" si="81"/>
        <v>44655.749999994543</v>
      </c>
      <c r="Y2267">
        <f t="shared" si="82"/>
        <v>2973.0238095238178</v>
      </c>
    </row>
    <row r="2268" spans="24:25" x14ac:dyDescent="0.4">
      <c r="X2268" s="79">
        <f t="shared" si="81"/>
        <v>44655.791666661207</v>
      </c>
      <c r="Y2268">
        <f t="shared" si="82"/>
        <v>2973.0238095238178</v>
      </c>
    </row>
    <row r="2269" spans="24:25" x14ac:dyDescent="0.4">
      <c r="X2269" s="79">
        <f t="shared" si="81"/>
        <v>44655.833333327872</v>
      </c>
      <c r="Y2269">
        <f t="shared" si="82"/>
        <v>2973.0238095238178</v>
      </c>
    </row>
    <row r="2270" spans="24:25" x14ac:dyDescent="0.4">
      <c r="X2270" s="79">
        <f t="shared" si="81"/>
        <v>44655.874999994536</v>
      </c>
      <c r="Y2270">
        <f t="shared" si="82"/>
        <v>2973.0238095238178</v>
      </c>
    </row>
    <row r="2271" spans="24:25" x14ac:dyDescent="0.4">
      <c r="X2271" s="79">
        <f t="shared" si="81"/>
        <v>44655.9166666612</v>
      </c>
      <c r="Y2271">
        <f t="shared" si="82"/>
        <v>2973.0238095238178</v>
      </c>
    </row>
    <row r="2272" spans="24:25" x14ac:dyDescent="0.4">
      <c r="X2272" s="79">
        <f t="shared" si="81"/>
        <v>44655.958333327864</v>
      </c>
      <c r="Y2272">
        <f t="shared" si="82"/>
        <v>2973.0238095238178</v>
      </c>
    </row>
    <row r="2273" spans="24:25" x14ac:dyDescent="0.4">
      <c r="X2273" s="79">
        <f t="shared" si="81"/>
        <v>44655.999999994528</v>
      </c>
      <c r="Y2273">
        <f t="shared" si="82"/>
        <v>2973.0238095238178</v>
      </c>
    </row>
    <row r="2274" spans="24:25" x14ac:dyDescent="0.4">
      <c r="X2274" s="79">
        <f t="shared" si="81"/>
        <v>44656.041666661193</v>
      </c>
      <c r="Y2274">
        <f t="shared" si="82"/>
        <v>2973.0238095238178</v>
      </c>
    </row>
    <row r="2275" spans="24:25" x14ac:dyDescent="0.4">
      <c r="X2275" s="79">
        <f t="shared" si="81"/>
        <v>44656.083333327857</v>
      </c>
      <c r="Y2275">
        <f t="shared" si="82"/>
        <v>2973.0238095238178</v>
      </c>
    </row>
    <row r="2276" spans="24:25" x14ac:dyDescent="0.4">
      <c r="X2276" s="79">
        <f t="shared" si="81"/>
        <v>44656.124999994521</v>
      </c>
      <c r="Y2276">
        <f t="shared" si="82"/>
        <v>2973.0238095238178</v>
      </c>
    </row>
    <row r="2277" spans="24:25" x14ac:dyDescent="0.4">
      <c r="X2277" s="79">
        <f t="shared" si="81"/>
        <v>44656.166666661185</v>
      </c>
      <c r="Y2277">
        <f t="shared" si="82"/>
        <v>2973.0238095238178</v>
      </c>
    </row>
    <row r="2278" spans="24:25" x14ac:dyDescent="0.4">
      <c r="X2278" s="79">
        <f t="shared" si="81"/>
        <v>44656.20833332785</v>
      </c>
      <c r="Y2278">
        <f t="shared" si="82"/>
        <v>2973.0238095238178</v>
      </c>
    </row>
    <row r="2279" spans="24:25" x14ac:dyDescent="0.4">
      <c r="X2279" s="79">
        <f t="shared" si="81"/>
        <v>44656.249999994514</v>
      </c>
      <c r="Y2279">
        <f t="shared" si="82"/>
        <v>2973.0238095238178</v>
      </c>
    </row>
    <row r="2280" spans="24:25" x14ac:dyDescent="0.4">
      <c r="X2280" s="79">
        <f t="shared" si="81"/>
        <v>44656.291666661178</v>
      </c>
      <c r="Y2280">
        <f t="shared" si="82"/>
        <v>2973.0238095238178</v>
      </c>
    </row>
    <row r="2281" spans="24:25" x14ac:dyDescent="0.4">
      <c r="X2281" s="79">
        <f t="shared" si="81"/>
        <v>44656.333333327842</v>
      </c>
      <c r="Y2281">
        <f t="shared" si="82"/>
        <v>2973.0238095238178</v>
      </c>
    </row>
    <row r="2282" spans="24:25" x14ac:dyDescent="0.4">
      <c r="X2282" s="79">
        <f t="shared" si="81"/>
        <v>44656.374999994507</v>
      </c>
      <c r="Y2282">
        <f t="shared" si="82"/>
        <v>2973.0238095238178</v>
      </c>
    </row>
    <row r="2283" spans="24:25" x14ac:dyDescent="0.4">
      <c r="X2283" s="79">
        <f t="shared" si="81"/>
        <v>44656.416666661171</v>
      </c>
      <c r="Y2283">
        <f t="shared" si="82"/>
        <v>2973.0238095238178</v>
      </c>
    </row>
    <row r="2284" spans="24:25" x14ac:dyDescent="0.4">
      <c r="X2284" s="79">
        <f t="shared" si="81"/>
        <v>44656.458333327835</v>
      </c>
      <c r="Y2284">
        <f t="shared" si="82"/>
        <v>2973.0238095238178</v>
      </c>
    </row>
    <row r="2285" spans="24:25" x14ac:dyDescent="0.4">
      <c r="X2285" s="79">
        <f t="shared" si="81"/>
        <v>44656.499999994499</v>
      </c>
      <c r="Y2285">
        <f t="shared" si="82"/>
        <v>2973.0238095238178</v>
      </c>
    </row>
    <row r="2286" spans="24:25" x14ac:dyDescent="0.4">
      <c r="X2286" s="79">
        <f t="shared" si="81"/>
        <v>44656.541666661164</v>
      </c>
      <c r="Y2286">
        <f t="shared" si="82"/>
        <v>2973.0238095238178</v>
      </c>
    </row>
    <row r="2287" spans="24:25" x14ac:dyDescent="0.4">
      <c r="X2287" s="79">
        <f t="shared" si="81"/>
        <v>44656.583333327828</v>
      </c>
      <c r="Y2287">
        <f t="shared" si="82"/>
        <v>2973.0238095238178</v>
      </c>
    </row>
    <row r="2288" spans="24:25" x14ac:dyDescent="0.4">
      <c r="X2288" s="79">
        <f t="shared" si="81"/>
        <v>44656.624999994492</v>
      </c>
      <c r="Y2288">
        <f t="shared" si="82"/>
        <v>2973.0238095238178</v>
      </c>
    </row>
    <row r="2289" spans="24:25" x14ac:dyDescent="0.4">
      <c r="X2289" s="79">
        <f t="shared" si="81"/>
        <v>44656.666666661156</v>
      </c>
      <c r="Y2289">
        <f t="shared" si="82"/>
        <v>2973.0238095238178</v>
      </c>
    </row>
    <row r="2290" spans="24:25" x14ac:dyDescent="0.4">
      <c r="X2290" s="79">
        <f t="shared" si="81"/>
        <v>44656.708333327821</v>
      </c>
      <c r="Y2290">
        <f t="shared" si="82"/>
        <v>2973.0238095238178</v>
      </c>
    </row>
    <row r="2291" spans="24:25" x14ac:dyDescent="0.4">
      <c r="X2291" s="79">
        <f t="shared" si="81"/>
        <v>44656.749999994485</v>
      </c>
      <c r="Y2291">
        <f t="shared" si="82"/>
        <v>2973.0238095238178</v>
      </c>
    </row>
    <row r="2292" spans="24:25" x14ac:dyDescent="0.4">
      <c r="X2292" s="79">
        <f t="shared" si="81"/>
        <v>44656.791666661149</v>
      </c>
      <c r="Y2292">
        <f t="shared" si="82"/>
        <v>2973.0238095238178</v>
      </c>
    </row>
    <row r="2293" spans="24:25" x14ac:dyDescent="0.4">
      <c r="X2293" s="79">
        <f t="shared" si="81"/>
        <v>44656.833333327813</v>
      </c>
      <c r="Y2293">
        <f t="shared" si="82"/>
        <v>2973.0238095238178</v>
      </c>
    </row>
    <row r="2294" spans="24:25" x14ac:dyDescent="0.4">
      <c r="X2294" s="79">
        <f t="shared" si="81"/>
        <v>44656.874999994478</v>
      </c>
      <c r="Y2294">
        <f t="shared" si="82"/>
        <v>2973.0238095238178</v>
      </c>
    </row>
    <row r="2295" spans="24:25" x14ac:dyDescent="0.4">
      <c r="X2295" s="79">
        <f t="shared" si="81"/>
        <v>44656.916666661142</v>
      </c>
      <c r="Y2295">
        <f t="shared" si="82"/>
        <v>2973.0238095238178</v>
      </c>
    </row>
    <row r="2296" spans="24:25" x14ac:dyDescent="0.4">
      <c r="X2296" s="79">
        <f t="shared" si="81"/>
        <v>44656.958333327806</v>
      </c>
      <c r="Y2296">
        <f t="shared" si="82"/>
        <v>2973.0238095238178</v>
      </c>
    </row>
    <row r="2297" spans="24:25" x14ac:dyDescent="0.4">
      <c r="X2297" s="79">
        <f t="shared" si="81"/>
        <v>44656.99999999447</v>
      </c>
      <c r="Y2297">
        <f t="shared" si="82"/>
        <v>2973.0238095238178</v>
      </c>
    </row>
    <row r="2298" spans="24:25" x14ac:dyDescent="0.4">
      <c r="X2298" s="79">
        <f t="shared" si="81"/>
        <v>44657.041666661135</v>
      </c>
      <c r="Y2298">
        <f t="shared" si="82"/>
        <v>2973.0238095238178</v>
      </c>
    </row>
    <row r="2299" spans="24:25" x14ac:dyDescent="0.4">
      <c r="X2299" s="79">
        <f t="shared" si="81"/>
        <v>44657.083333327799</v>
      </c>
      <c r="Y2299">
        <f t="shared" si="82"/>
        <v>2973.0238095238178</v>
      </c>
    </row>
    <row r="2300" spans="24:25" x14ac:dyDescent="0.4">
      <c r="X2300" s="79">
        <f t="shared" si="81"/>
        <v>44657.124999994463</v>
      </c>
      <c r="Y2300">
        <f t="shared" si="82"/>
        <v>2973.0238095238178</v>
      </c>
    </row>
    <row r="2301" spans="24:25" x14ac:dyDescent="0.4">
      <c r="X2301" s="79">
        <f t="shared" si="81"/>
        <v>44657.166666661127</v>
      </c>
      <c r="Y2301">
        <f t="shared" si="82"/>
        <v>2973.0238095238178</v>
      </c>
    </row>
    <row r="2302" spans="24:25" x14ac:dyDescent="0.4">
      <c r="X2302" s="79">
        <f t="shared" si="81"/>
        <v>44657.208333327791</v>
      </c>
      <c r="Y2302">
        <f t="shared" si="82"/>
        <v>2973.0238095238178</v>
      </c>
    </row>
    <row r="2303" spans="24:25" x14ac:dyDescent="0.4">
      <c r="X2303" s="79">
        <f t="shared" si="81"/>
        <v>44657.249999994456</v>
      </c>
      <c r="Y2303">
        <f t="shared" si="82"/>
        <v>2973.0238095238178</v>
      </c>
    </row>
    <row r="2304" spans="24:25" x14ac:dyDescent="0.4">
      <c r="X2304" s="79">
        <f t="shared" si="81"/>
        <v>44657.29166666112</v>
      </c>
      <c r="Y2304">
        <f t="shared" si="82"/>
        <v>2973.0238095238178</v>
      </c>
    </row>
    <row r="2305" spans="24:25" x14ac:dyDescent="0.4">
      <c r="X2305" s="79">
        <f t="shared" si="81"/>
        <v>44657.333333327784</v>
      </c>
      <c r="Y2305">
        <f t="shared" si="82"/>
        <v>2973.0238095238178</v>
      </c>
    </row>
    <row r="2306" spans="24:25" x14ac:dyDescent="0.4">
      <c r="X2306" s="79">
        <f t="shared" si="81"/>
        <v>44657.374999994448</v>
      </c>
      <c r="Y2306">
        <f t="shared" si="82"/>
        <v>2973.0238095238178</v>
      </c>
    </row>
    <row r="2307" spans="24:25" x14ac:dyDescent="0.4">
      <c r="X2307" s="79">
        <f t="shared" si="81"/>
        <v>44657.416666661113</v>
      </c>
      <c r="Y2307">
        <f t="shared" si="82"/>
        <v>2973.0238095238178</v>
      </c>
    </row>
    <row r="2308" spans="24:25" x14ac:dyDescent="0.4">
      <c r="X2308" s="79">
        <f t="shared" si="81"/>
        <v>44657.458333327777</v>
      </c>
      <c r="Y2308">
        <f t="shared" si="82"/>
        <v>2973.0238095238178</v>
      </c>
    </row>
    <row r="2309" spans="24:25" x14ac:dyDescent="0.4">
      <c r="X2309" s="79">
        <f t="shared" si="81"/>
        <v>44657.499999994441</v>
      </c>
      <c r="Y2309">
        <f t="shared" si="82"/>
        <v>2973.0238095238178</v>
      </c>
    </row>
    <row r="2310" spans="24:25" x14ac:dyDescent="0.4">
      <c r="X2310" s="79">
        <f t="shared" ref="X2310:X2373" si="83">X2309+1/24</f>
        <v>44657.541666661105</v>
      </c>
      <c r="Y2310">
        <f t="shared" si="82"/>
        <v>2973.0238095238178</v>
      </c>
    </row>
    <row r="2311" spans="24:25" x14ac:dyDescent="0.4">
      <c r="X2311" s="79">
        <f t="shared" si="83"/>
        <v>44657.58333332777</v>
      </c>
      <c r="Y2311">
        <f t="shared" si="82"/>
        <v>2973.0238095238178</v>
      </c>
    </row>
    <row r="2312" spans="24:25" x14ac:dyDescent="0.4">
      <c r="X2312" s="79">
        <f t="shared" si="83"/>
        <v>44657.624999994434</v>
      </c>
      <c r="Y2312">
        <f t="shared" si="82"/>
        <v>2973.0238095238178</v>
      </c>
    </row>
    <row r="2313" spans="24:25" x14ac:dyDescent="0.4">
      <c r="X2313" s="79">
        <f t="shared" si="83"/>
        <v>44657.666666661098</v>
      </c>
      <c r="Y2313">
        <f t="shared" si="82"/>
        <v>2973.0238095238178</v>
      </c>
    </row>
    <row r="2314" spans="24:25" x14ac:dyDescent="0.4">
      <c r="X2314" s="79">
        <f t="shared" si="83"/>
        <v>44657.708333327762</v>
      </c>
      <c r="Y2314">
        <f t="shared" si="82"/>
        <v>2973.0238095238178</v>
      </c>
    </row>
    <row r="2315" spans="24:25" x14ac:dyDescent="0.4">
      <c r="X2315" s="79">
        <f t="shared" si="83"/>
        <v>44657.749999994427</v>
      </c>
      <c r="Y2315">
        <f t="shared" si="82"/>
        <v>2973.0238095238178</v>
      </c>
    </row>
    <row r="2316" spans="24:25" x14ac:dyDescent="0.4">
      <c r="X2316" s="79">
        <f t="shared" si="83"/>
        <v>44657.791666661091</v>
      </c>
      <c r="Y2316">
        <f t="shared" si="82"/>
        <v>2973.0238095238178</v>
      </c>
    </row>
    <row r="2317" spans="24:25" x14ac:dyDescent="0.4">
      <c r="X2317" s="79">
        <f t="shared" si="83"/>
        <v>44657.833333327755</v>
      </c>
      <c r="Y2317">
        <f t="shared" si="82"/>
        <v>2973.0238095238178</v>
      </c>
    </row>
    <row r="2318" spans="24:25" x14ac:dyDescent="0.4">
      <c r="X2318" s="79">
        <f t="shared" si="83"/>
        <v>44657.874999994419</v>
      </c>
      <c r="Y2318">
        <f t="shared" si="82"/>
        <v>2973.0238095238178</v>
      </c>
    </row>
    <row r="2319" spans="24:25" x14ac:dyDescent="0.4">
      <c r="X2319" s="79">
        <f t="shared" si="83"/>
        <v>44657.916666661084</v>
      </c>
      <c r="Y2319">
        <f t="shared" si="82"/>
        <v>2973.0238095238178</v>
      </c>
    </row>
    <row r="2320" spans="24:25" x14ac:dyDescent="0.4">
      <c r="X2320" s="79">
        <f t="shared" si="83"/>
        <v>44657.958333327748</v>
      </c>
      <c r="Y2320">
        <f t="shared" si="82"/>
        <v>2973.0238095238178</v>
      </c>
    </row>
    <row r="2321" spans="24:25" x14ac:dyDescent="0.4">
      <c r="X2321" s="79">
        <f t="shared" si="83"/>
        <v>44657.999999994412</v>
      </c>
      <c r="Y2321">
        <f t="shared" si="82"/>
        <v>2973.0238095238178</v>
      </c>
    </row>
    <row r="2322" spans="24:25" x14ac:dyDescent="0.4">
      <c r="X2322" s="79">
        <f t="shared" si="83"/>
        <v>44658.041666661076</v>
      </c>
      <c r="Y2322">
        <f t="shared" ref="Y2322:Y2385" si="84">VLOOKUP(MONTH(X2322),$T$28:$V$39,3)</f>
        <v>2973.0238095238178</v>
      </c>
    </row>
    <row r="2323" spans="24:25" x14ac:dyDescent="0.4">
      <c r="X2323" s="79">
        <f t="shared" si="83"/>
        <v>44658.083333327741</v>
      </c>
      <c r="Y2323">
        <f t="shared" si="84"/>
        <v>2973.0238095238178</v>
      </c>
    </row>
    <row r="2324" spans="24:25" x14ac:dyDescent="0.4">
      <c r="X2324" s="79">
        <f t="shared" si="83"/>
        <v>44658.124999994405</v>
      </c>
      <c r="Y2324">
        <f t="shared" si="84"/>
        <v>2973.0238095238178</v>
      </c>
    </row>
    <row r="2325" spans="24:25" x14ac:dyDescent="0.4">
      <c r="X2325" s="79">
        <f t="shared" si="83"/>
        <v>44658.166666661069</v>
      </c>
      <c r="Y2325">
        <f t="shared" si="84"/>
        <v>2973.0238095238178</v>
      </c>
    </row>
    <row r="2326" spans="24:25" x14ac:dyDescent="0.4">
      <c r="X2326" s="79">
        <f t="shared" si="83"/>
        <v>44658.208333327733</v>
      </c>
      <c r="Y2326">
        <f t="shared" si="84"/>
        <v>2973.0238095238178</v>
      </c>
    </row>
    <row r="2327" spans="24:25" x14ac:dyDescent="0.4">
      <c r="X2327" s="79">
        <f t="shared" si="83"/>
        <v>44658.249999994398</v>
      </c>
      <c r="Y2327">
        <f t="shared" si="84"/>
        <v>2973.0238095238178</v>
      </c>
    </row>
    <row r="2328" spans="24:25" x14ac:dyDescent="0.4">
      <c r="X2328" s="79">
        <f t="shared" si="83"/>
        <v>44658.291666661062</v>
      </c>
      <c r="Y2328">
        <f t="shared" si="84"/>
        <v>2973.0238095238178</v>
      </c>
    </row>
    <row r="2329" spans="24:25" x14ac:dyDescent="0.4">
      <c r="X2329" s="79">
        <f t="shared" si="83"/>
        <v>44658.333333327726</v>
      </c>
      <c r="Y2329">
        <f t="shared" si="84"/>
        <v>2973.0238095238178</v>
      </c>
    </row>
    <row r="2330" spans="24:25" x14ac:dyDescent="0.4">
      <c r="X2330" s="79">
        <f t="shared" si="83"/>
        <v>44658.37499999439</v>
      </c>
      <c r="Y2330">
        <f t="shared" si="84"/>
        <v>2973.0238095238178</v>
      </c>
    </row>
    <row r="2331" spans="24:25" x14ac:dyDescent="0.4">
      <c r="X2331" s="79">
        <f t="shared" si="83"/>
        <v>44658.416666661054</v>
      </c>
      <c r="Y2331">
        <f t="shared" si="84"/>
        <v>2973.0238095238178</v>
      </c>
    </row>
    <row r="2332" spans="24:25" x14ac:dyDescent="0.4">
      <c r="X2332" s="79">
        <f t="shared" si="83"/>
        <v>44658.458333327719</v>
      </c>
      <c r="Y2332">
        <f t="shared" si="84"/>
        <v>2973.0238095238178</v>
      </c>
    </row>
    <row r="2333" spans="24:25" x14ac:dyDescent="0.4">
      <c r="X2333" s="79">
        <f t="shared" si="83"/>
        <v>44658.499999994383</v>
      </c>
      <c r="Y2333">
        <f t="shared" si="84"/>
        <v>2973.0238095238178</v>
      </c>
    </row>
    <row r="2334" spans="24:25" x14ac:dyDescent="0.4">
      <c r="X2334" s="79">
        <f t="shared" si="83"/>
        <v>44658.541666661047</v>
      </c>
      <c r="Y2334">
        <f t="shared" si="84"/>
        <v>2973.0238095238178</v>
      </c>
    </row>
    <row r="2335" spans="24:25" x14ac:dyDescent="0.4">
      <c r="X2335" s="79">
        <f t="shared" si="83"/>
        <v>44658.583333327711</v>
      </c>
      <c r="Y2335">
        <f t="shared" si="84"/>
        <v>2973.0238095238178</v>
      </c>
    </row>
    <row r="2336" spans="24:25" x14ac:dyDescent="0.4">
      <c r="X2336" s="79">
        <f t="shared" si="83"/>
        <v>44658.624999994376</v>
      </c>
      <c r="Y2336">
        <f t="shared" si="84"/>
        <v>2973.0238095238178</v>
      </c>
    </row>
    <row r="2337" spans="24:25" x14ac:dyDescent="0.4">
      <c r="X2337" s="79">
        <f t="shared" si="83"/>
        <v>44658.66666666104</v>
      </c>
      <c r="Y2337">
        <f t="shared" si="84"/>
        <v>2973.0238095238178</v>
      </c>
    </row>
    <row r="2338" spans="24:25" x14ac:dyDescent="0.4">
      <c r="X2338" s="79">
        <f t="shared" si="83"/>
        <v>44658.708333327704</v>
      </c>
      <c r="Y2338">
        <f t="shared" si="84"/>
        <v>2973.0238095238178</v>
      </c>
    </row>
    <row r="2339" spans="24:25" x14ac:dyDescent="0.4">
      <c r="X2339" s="79">
        <f t="shared" si="83"/>
        <v>44658.749999994368</v>
      </c>
      <c r="Y2339">
        <f t="shared" si="84"/>
        <v>2973.0238095238178</v>
      </c>
    </row>
    <row r="2340" spans="24:25" x14ac:dyDescent="0.4">
      <c r="X2340" s="79">
        <f t="shared" si="83"/>
        <v>44658.791666661033</v>
      </c>
      <c r="Y2340">
        <f t="shared" si="84"/>
        <v>2973.0238095238178</v>
      </c>
    </row>
    <row r="2341" spans="24:25" x14ac:dyDescent="0.4">
      <c r="X2341" s="79">
        <f t="shared" si="83"/>
        <v>44658.833333327697</v>
      </c>
      <c r="Y2341">
        <f t="shared" si="84"/>
        <v>2973.0238095238178</v>
      </c>
    </row>
    <row r="2342" spans="24:25" x14ac:dyDescent="0.4">
      <c r="X2342" s="79">
        <f t="shared" si="83"/>
        <v>44658.874999994361</v>
      </c>
      <c r="Y2342">
        <f t="shared" si="84"/>
        <v>2973.0238095238178</v>
      </c>
    </row>
    <row r="2343" spans="24:25" x14ac:dyDescent="0.4">
      <c r="X2343" s="79">
        <f t="shared" si="83"/>
        <v>44658.916666661025</v>
      </c>
      <c r="Y2343">
        <f t="shared" si="84"/>
        <v>2973.0238095238178</v>
      </c>
    </row>
    <row r="2344" spans="24:25" x14ac:dyDescent="0.4">
      <c r="X2344" s="79">
        <f t="shared" si="83"/>
        <v>44658.95833332769</v>
      </c>
      <c r="Y2344">
        <f t="shared" si="84"/>
        <v>2973.0238095238178</v>
      </c>
    </row>
    <row r="2345" spans="24:25" x14ac:dyDescent="0.4">
      <c r="X2345" s="79">
        <f t="shared" si="83"/>
        <v>44658.999999994354</v>
      </c>
      <c r="Y2345">
        <f t="shared" si="84"/>
        <v>2973.0238095238178</v>
      </c>
    </row>
    <row r="2346" spans="24:25" x14ac:dyDescent="0.4">
      <c r="X2346" s="79">
        <f t="shared" si="83"/>
        <v>44659.041666661018</v>
      </c>
      <c r="Y2346">
        <f t="shared" si="84"/>
        <v>2973.0238095238178</v>
      </c>
    </row>
    <row r="2347" spans="24:25" x14ac:dyDescent="0.4">
      <c r="X2347" s="79">
        <f t="shared" si="83"/>
        <v>44659.083333327682</v>
      </c>
      <c r="Y2347">
        <f t="shared" si="84"/>
        <v>2973.0238095238178</v>
      </c>
    </row>
    <row r="2348" spans="24:25" x14ac:dyDescent="0.4">
      <c r="X2348" s="79">
        <f t="shared" si="83"/>
        <v>44659.124999994347</v>
      </c>
      <c r="Y2348">
        <f t="shared" si="84"/>
        <v>2973.0238095238178</v>
      </c>
    </row>
    <row r="2349" spans="24:25" x14ac:dyDescent="0.4">
      <c r="X2349" s="79">
        <f t="shared" si="83"/>
        <v>44659.166666661011</v>
      </c>
      <c r="Y2349">
        <f t="shared" si="84"/>
        <v>2973.0238095238178</v>
      </c>
    </row>
    <row r="2350" spans="24:25" x14ac:dyDescent="0.4">
      <c r="X2350" s="79">
        <f t="shared" si="83"/>
        <v>44659.208333327675</v>
      </c>
      <c r="Y2350">
        <f t="shared" si="84"/>
        <v>2973.0238095238178</v>
      </c>
    </row>
    <row r="2351" spans="24:25" x14ac:dyDescent="0.4">
      <c r="X2351" s="79">
        <f t="shared" si="83"/>
        <v>44659.249999994339</v>
      </c>
      <c r="Y2351">
        <f t="shared" si="84"/>
        <v>2973.0238095238178</v>
      </c>
    </row>
    <row r="2352" spans="24:25" x14ac:dyDescent="0.4">
      <c r="X2352" s="79">
        <f t="shared" si="83"/>
        <v>44659.291666661004</v>
      </c>
      <c r="Y2352">
        <f t="shared" si="84"/>
        <v>2973.0238095238178</v>
      </c>
    </row>
    <row r="2353" spans="24:25" x14ac:dyDescent="0.4">
      <c r="X2353" s="79">
        <f t="shared" si="83"/>
        <v>44659.333333327668</v>
      </c>
      <c r="Y2353">
        <f t="shared" si="84"/>
        <v>2973.0238095238178</v>
      </c>
    </row>
    <row r="2354" spans="24:25" x14ac:dyDescent="0.4">
      <c r="X2354" s="79">
        <f t="shared" si="83"/>
        <v>44659.374999994332</v>
      </c>
      <c r="Y2354">
        <f t="shared" si="84"/>
        <v>2973.0238095238178</v>
      </c>
    </row>
    <row r="2355" spans="24:25" x14ac:dyDescent="0.4">
      <c r="X2355" s="79">
        <f t="shared" si="83"/>
        <v>44659.416666660996</v>
      </c>
      <c r="Y2355">
        <f t="shared" si="84"/>
        <v>2973.0238095238178</v>
      </c>
    </row>
    <row r="2356" spans="24:25" x14ac:dyDescent="0.4">
      <c r="X2356" s="79">
        <f t="shared" si="83"/>
        <v>44659.458333327661</v>
      </c>
      <c r="Y2356">
        <f t="shared" si="84"/>
        <v>2973.0238095238178</v>
      </c>
    </row>
    <row r="2357" spans="24:25" x14ac:dyDescent="0.4">
      <c r="X2357" s="79">
        <f t="shared" si="83"/>
        <v>44659.499999994325</v>
      </c>
      <c r="Y2357">
        <f t="shared" si="84"/>
        <v>2973.0238095238178</v>
      </c>
    </row>
    <row r="2358" spans="24:25" x14ac:dyDescent="0.4">
      <c r="X2358" s="79">
        <f t="shared" si="83"/>
        <v>44659.541666660989</v>
      </c>
      <c r="Y2358">
        <f t="shared" si="84"/>
        <v>2973.0238095238178</v>
      </c>
    </row>
    <row r="2359" spans="24:25" x14ac:dyDescent="0.4">
      <c r="X2359" s="79">
        <f t="shared" si="83"/>
        <v>44659.583333327653</v>
      </c>
      <c r="Y2359">
        <f t="shared" si="84"/>
        <v>2973.0238095238178</v>
      </c>
    </row>
    <row r="2360" spans="24:25" x14ac:dyDescent="0.4">
      <c r="X2360" s="79">
        <f t="shared" si="83"/>
        <v>44659.624999994317</v>
      </c>
      <c r="Y2360">
        <f t="shared" si="84"/>
        <v>2973.0238095238178</v>
      </c>
    </row>
    <row r="2361" spans="24:25" x14ac:dyDescent="0.4">
      <c r="X2361" s="79">
        <f t="shared" si="83"/>
        <v>44659.666666660982</v>
      </c>
      <c r="Y2361">
        <f t="shared" si="84"/>
        <v>2973.0238095238178</v>
      </c>
    </row>
    <row r="2362" spans="24:25" x14ac:dyDescent="0.4">
      <c r="X2362" s="79">
        <f t="shared" si="83"/>
        <v>44659.708333327646</v>
      </c>
      <c r="Y2362">
        <f t="shared" si="84"/>
        <v>2973.0238095238178</v>
      </c>
    </row>
    <row r="2363" spans="24:25" x14ac:dyDescent="0.4">
      <c r="X2363" s="79">
        <f t="shared" si="83"/>
        <v>44659.74999999431</v>
      </c>
      <c r="Y2363">
        <f t="shared" si="84"/>
        <v>2973.0238095238178</v>
      </c>
    </row>
    <row r="2364" spans="24:25" x14ac:dyDescent="0.4">
      <c r="X2364" s="79">
        <f t="shared" si="83"/>
        <v>44659.791666660974</v>
      </c>
      <c r="Y2364">
        <f t="shared" si="84"/>
        <v>2973.0238095238178</v>
      </c>
    </row>
    <row r="2365" spans="24:25" x14ac:dyDescent="0.4">
      <c r="X2365" s="79">
        <f t="shared" si="83"/>
        <v>44659.833333327639</v>
      </c>
      <c r="Y2365">
        <f t="shared" si="84"/>
        <v>2973.0238095238178</v>
      </c>
    </row>
    <row r="2366" spans="24:25" x14ac:dyDescent="0.4">
      <c r="X2366" s="79">
        <f t="shared" si="83"/>
        <v>44659.874999994303</v>
      </c>
      <c r="Y2366">
        <f t="shared" si="84"/>
        <v>2973.0238095238178</v>
      </c>
    </row>
    <row r="2367" spans="24:25" x14ac:dyDescent="0.4">
      <c r="X2367" s="79">
        <f t="shared" si="83"/>
        <v>44659.916666660967</v>
      </c>
      <c r="Y2367">
        <f t="shared" si="84"/>
        <v>2973.0238095238178</v>
      </c>
    </row>
    <row r="2368" spans="24:25" x14ac:dyDescent="0.4">
      <c r="X2368" s="79">
        <f t="shared" si="83"/>
        <v>44659.958333327631</v>
      </c>
      <c r="Y2368">
        <f t="shared" si="84"/>
        <v>2973.0238095238178</v>
      </c>
    </row>
    <row r="2369" spans="24:25" x14ac:dyDescent="0.4">
      <c r="X2369" s="79">
        <f t="shared" si="83"/>
        <v>44659.999999994296</v>
      </c>
      <c r="Y2369">
        <f t="shared" si="84"/>
        <v>2973.0238095238178</v>
      </c>
    </row>
    <row r="2370" spans="24:25" x14ac:dyDescent="0.4">
      <c r="X2370" s="79">
        <f t="shared" si="83"/>
        <v>44660.04166666096</v>
      </c>
      <c r="Y2370">
        <f t="shared" si="84"/>
        <v>2973.0238095238178</v>
      </c>
    </row>
    <row r="2371" spans="24:25" x14ac:dyDescent="0.4">
      <c r="X2371" s="79">
        <f t="shared" si="83"/>
        <v>44660.083333327624</v>
      </c>
      <c r="Y2371">
        <f t="shared" si="84"/>
        <v>2973.0238095238178</v>
      </c>
    </row>
    <row r="2372" spans="24:25" x14ac:dyDescent="0.4">
      <c r="X2372" s="79">
        <f t="shared" si="83"/>
        <v>44660.124999994288</v>
      </c>
      <c r="Y2372">
        <f t="shared" si="84"/>
        <v>2973.0238095238178</v>
      </c>
    </row>
    <row r="2373" spans="24:25" x14ac:dyDescent="0.4">
      <c r="X2373" s="79">
        <f t="shared" si="83"/>
        <v>44660.166666660953</v>
      </c>
      <c r="Y2373">
        <f t="shared" si="84"/>
        <v>2973.0238095238178</v>
      </c>
    </row>
    <row r="2374" spans="24:25" x14ac:dyDescent="0.4">
      <c r="X2374" s="79">
        <f t="shared" ref="X2374:X2437" si="85">X2373+1/24</f>
        <v>44660.208333327617</v>
      </c>
      <c r="Y2374">
        <f t="shared" si="84"/>
        <v>2973.0238095238178</v>
      </c>
    </row>
    <row r="2375" spans="24:25" x14ac:dyDescent="0.4">
      <c r="X2375" s="79">
        <f t="shared" si="85"/>
        <v>44660.249999994281</v>
      </c>
      <c r="Y2375">
        <f t="shared" si="84"/>
        <v>2973.0238095238178</v>
      </c>
    </row>
    <row r="2376" spans="24:25" x14ac:dyDescent="0.4">
      <c r="X2376" s="79">
        <f t="shared" si="85"/>
        <v>44660.291666660945</v>
      </c>
      <c r="Y2376">
        <f t="shared" si="84"/>
        <v>2973.0238095238178</v>
      </c>
    </row>
    <row r="2377" spans="24:25" x14ac:dyDescent="0.4">
      <c r="X2377" s="79">
        <f t="shared" si="85"/>
        <v>44660.33333332761</v>
      </c>
      <c r="Y2377">
        <f t="shared" si="84"/>
        <v>2973.0238095238178</v>
      </c>
    </row>
    <row r="2378" spans="24:25" x14ac:dyDescent="0.4">
      <c r="X2378" s="79">
        <f t="shared" si="85"/>
        <v>44660.374999994274</v>
      </c>
      <c r="Y2378">
        <f t="shared" si="84"/>
        <v>2973.0238095238178</v>
      </c>
    </row>
    <row r="2379" spans="24:25" x14ac:dyDescent="0.4">
      <c r="X2379" s="79">
        <f t="shared" si="85"/>
        <v>44660.416666660938</v>
      </c>
      <c r="Y2379">
        <f t="shared" si="84"/>
        <v>2973.0238095238178</v>
      </c>
    </row>
    <row r="2380" spans="24:25" x14ac:dyDescent="0.4">
      <c r="X2380" s="79">
        <f t="shared" si="85"/>
        <v>44660.458333327602</v>
      </c>
      <c r="Y2380">
        <f t="shared" si="84"/>
        <v>2973.0238095238178</v>
      </c>
    </row>
    <row r="2381" spans="24:25" x14ac:dyDescent="0.4">
      <c r="X2381" s="79">
        <f t="shared" si="85"/>
        <v>44660.499999994267</v>
      </c>
      <c r="Y2381">
        <f t="shared" si="84"/>
        <v>2973.0238095238178</v>
      </c>
    </row>
    <row r="2382" spans="24:25" x14ac:dyDescent="0.4">
      <c r="X2382" s="79">
        <f t="shared" si="85"/>
        <v>44660.541666660931</v>
      </c>
      <c r="Y2382">
        <f t="shared" si="84"/>
        <v>2973.0238095238178</v>
      </c>
    </row>
    <row r="2383" spans="24:25" x14ac:dyDescent="0.4">
      <c r="X2383" s="79">
        <f t="shared" si="85"/>
        <v>44660.583333327595</v>
      </c>
      <c r="Y2383">
        <f t="shared" si="84"/>
        <v>2973.0238095238178</v>
      </c>
    </row>
    <row r="2384" spans="24:25" x14ac:dyDescent="0.4">
      <c r="X2384" s="79">
        <f t="shared" si="85"/>
        <v>44660.624999994259</v>
      </c>
      <c r="Y2384">
        <f t="shared" si="84"/>
        <v>2973.0238095238178</v>
      </c>
    </row>
    <row r="2385" spans="24:25" x14ac:dyDescent="0.4">
      <c r="X2385" s="79">
        <f t="shared" si="85"/>
        <v>44660.666666660924</v>
      </c>
      <c r="Y2385">
        <f t="shared" si="84"/>
        <v>2973.0238095238178</v>
      </c>
    </row>
    <row r="2386" spans="24:25" x14ac:dyDescent="0.4">
      <c r="X2386" s="79">
        <f t="shared" si="85"/>
        <v>44660.708333327588</v>
      </c>
      <c r="Y2386">
        <f t="shared" ref="Y2386:Y2449" si="86">VLOOKUP(MONTH(X2386),$T$28:$V$39,3)</f>
        <v>2973.0238095238178</v>
      </c>
    </row>
    <row r="2387" spans="24:25" x14ac:dyDescent="0.4">
      <c r="X2387" s="79">
        <f t="shared" si="85"/>
        <v>44660.749999994252</v>
      </c>
      <c r="Y2387">
        <f t="shared" si="86"/>
        <v>2973.0238095238178</v>
      </c>
    </row>
    <row r="2388" spans="24:25" x14ac:dyDescent="0.4">
      <c r="X2388" s="79">
        <f t="shared" si="85"/>
        <v>44660.791666660916</v>
      </c>
      <c r="Y2388">
        <f t="shared" si="86"/>
        <v>2973.0238095238178</v>
      </c>
    </row>
    <row r="2389" spans="24:25" x14ac:dyDescent="0.4">
      <c r="X2389" s="79">
        <f t="shared" si="85"/>
        <v>44660.83333332758</v>
      </c>
      <c r="Y2389">
        <f t="shared" si="86"/>
        <v>2973.0238095238178</v>
      </c>
    </row>
    <row r="2390" spans="24:25" x14ac:dyDescent="0.4">
      <c r="X2390" s="79">
        <f t="shared" si="85"/>
        <v>44660.874999994245</v>
      </c>
      <c r="Y2390">
        <f t="shared" si="86"/>
        <v>2973.0238095238178</v>
      </c>
    </row>
    <row r="2391" spans="24:25" x14ac:dyDescent="0.4">
      <c r="X2391" s="79">
        <f t="shared" si="85"/>
        <v>44660.916666660909</v>
      </c>
      <c r="Y2391">
        <f t="shared" si="86"/>
        <v>2973.0238095238178</v>
      </c>
    </row>
    <row r="2392" spans="24:25" x14ac:dyDescent="0.4">
      <c r="X2392" s="79">
        <f t="shared" si="85"/>
        <v>44660.958333327573</v>
      </c>
      <c r="Y2392">
        <f t="shared" si="86"/>
        <v>2973.0238095238178</v>
      </c>
    </row>
    <row r="2393" spans="24:25" x14ac:dyDescent="0.4">
      <c r="X2393" s="79">
        <f t="shared" si="85"/>
        <v>44660.999999994237</v>
      </c>
      <c r="Y2393">
        <f t="shared" si="86"/>
        <v>2973.0238095238178</v>
      </c>
    </row>
    <row r="2394" spans="24:25" x14ac:dyDescent="0.4">
      <c r="X2394" s="79">
        <f t="shared" si="85"/>
        <v>44661.041666660902</v>
      </c>
      <c r="Y2394">
        <f t="shared" si="86"/>
        <v>2973.0238095238178</v>
      </c>
    </row>
    <row r="2395" spans="24:25" x14ac:dyDescent="0.4">
      <c r="X2395" s="79">
        <f t="shared" si="85"/>
        <v>44661.083333327566</v>
      </c>
      <c r="Y2395">
        <f t="shared" si="86"/>
        <v>2973.0238095238178</v>
      </c>
    </row>
    <row r="2396" spans="24:25" x14ac:dyDescent="0.4">
      <c r="X2396" s="79">
        <f t="shared" si="85"/>
        <v>44661.12499999423</v>
      </c>
      <c r="Y2396">
        <f t="shared" si="86"/>
        <v>2973.0238095238178</v>
      </c>
    </row>
    <row r="2397" spans="24:25" x14ac:dyDescent="0.4">
      <c r="X2397" s="79">
        <f t="shared" si="85"/>
        <v>44661.166666660894</v>
      </c>
      <c r="Y2397">
        <f t="shared" si="86"/>
        <v>2973.0238095238178</v>
      </c>
    </row>
    <row r="2398" spans="24:25" x14ac:dyDescent="0.4">
      <c r="X2398" s="79">
        <f t="shared" si="85"/>
        <v>44661.208333327559</v>
      </c>
      <c r="Y2398">
        <f t="shared" si="86"/>
        <v>2973.0238095238178</v>
      </c>
    </row>
    <row r="2399" spans="24:25" x14ac:dyDescent="0.4">
      <c r="X2399" s="79">
        <f t="shared" si="85"/>
        <v>44661.249999994223</v>
      </c>
      <c r="Y2399">
        <f t="shared" si="86"/>
        <v>2973.0238095238178</v>
      </c>
    </row>
    <row r="2400" spans="24:25" x14ac:dyDescent="0.4">
      <c r="X2400" s="79">
        <f t="shared" si="85"/>
        <v>44661.291666660887</v>
      </c>
      <c r="Y2400">
        <f t="shared" si="86"/>
        <v>2973.0238095238178</v>
      </c>
    </row>
    <row r="2401" spans="24:25" x14ac:dyDescent="0.4">
      <c r="X2401" s="79">
        <f t="shared" si="85"/>
        <v>44661.333333327551</v>
      </c>
      <c r="Y2401">
        <f t="shared" si="86"/>
        <v>2973.0238095238178</v>
      </c>
    </row>
    <row r="2402" spans="24:25" x14ac:dyDescent="0.4">
      <c r="X2402" s="79">
        <f t="shared" si="85"/>
        <v>44661.374999994216</v>
      </c>
      <c r="Y2402">
        <f t="shared" si="86"/>
        <v>2973.0238095238178</v>
      </c>
    </row>
    <row r="2403" spans="24:25" x14ac:dyDescent="0.4">
      <c r="X2403" s="79">
        <f t="shared" si="85"/>
        <v>44661.41666666088</v>
      </c>
      <c r="Y2403">
        <f t="shared" si="86"/>
        <v>2973.0238095238178</v>
      </c>
    </row>
    <row r="2404" spans="24:25" x14ac:dyDescent="0.4">
      <c r="X2404" s="79">
        <f t="shared" si="85"/>
        <v>44661.458333327544</v>
      </c>
      <c r="Y2404">
        <f t="shared" si="86"/>
        <v>2973.0238095238178</v>
      </c>
    </row>
    <row r="2405" spans="24:25" x14ac:dyDescent="0.4">
      <c r="X2405" s="79">
        <f t="shared" si="85"/>
        <v>44661.499999994208</v>
      </c>
      <c r="Y2405">
        <f t="shared" si="86"/>
        <v>2973.0238095238178</v>
      </c>
    </row>
    <row r="2406" spans="24:25" x14ac:dyDescent="0.4">
      <c r="X2406" s="79">
        <f t="shared" si="85"/>
        <v>44661.541666660873</v>
      </c>
      <c r="Y2406">
        <f t="shared" si="86"/>
        <v>2973.0238095238178</v>
      </c>
    </row>
    <row r="2407" spans="24:25" x14ac:dyDescent="0.4">
      <c r="X2407" s="79">
        <f t="shared" si="85"/>
        <v>44661.583333327537</v>
      </c>
      <c r="Y2407">
        <f t="shared" si="86"/>
        <v>2973.0238095238178</v>
      </c>
    </row>
    <row r="2408" spans="24:25" x14ac:dyDescent="0.4">
      <c r="X2408" s="79">
        <f t="shared" si="85"/>
        <v>44661.624999994201</v>
      </c>
      <c r="Y2408">
        <f t="shared" si="86"/>
        <v>2973.0238095238178</v>
      </c>
    </row>
    <row r="2409" spans="24:25" x14ac:dyDescent="0.4">
      <c r="X2409" s="79">
        <f t="shared" si="85"/>
        <v>44661.666666660865</v>
      </c>
      <c r="Y2409">
        <f t="shared" si="86"/>
        <v>2973.0238095238178</v>
      </c>
    </row>
    <row r="2410" spans="24:25" x14ac:dyDescent="0.4">
      <c r="X2410" s="79">
        <f t="shared" si="85"/>
        <v>44661.70833332753</v>
      </c>
      <c r="Y2410">
        <f t="shared" si="86"/>
        <v>2973.0238095238178</v>
      </c>
    </row>
    <row r="2411" spans="24:25" x14ac:dyDescent="0.4">
      <c r="X2411" s="79">
        <f t="shared" si="85"/>
        <v>44661.749999994194</v>
      </c>
      <c r="Y2411">
        <f t="shared" si="86"/>
        <v>2973.0238095238178</v>
      </c>
    </row>
    <row r="2412" spans="24:25" x14ac:dyDescent="0.4">
      <c r="X2412" s="79">
        <f t="shared" si="85"/>
        <v>44661.791666660858</v>
      </c>
      <c r="Y2412">
        <f t="shared" si="86"/>
        <v>2973.0238095238178</v>
      </c>
    </row>
    <row r="2413" spans="24:25" x14ac:dyDescent="0.4">
      <c r="X2413" s="79">
        <f t="shared" si="85"/>
        <v>44661.833333327522</v>
      </c>
      <c r="Y2413">
        <f t="shared" si="86"/>
        <v>2973.0238095238178</v>
      </c>
    </row>
    <row r="2414" spans="24:25" x14ac:dyDescent="0.4">
      <c r="X2414" s="79">
        <f t="shared" si="85"/>
        <v>44661.874999994187</v>
      </c>
      <c r="Y2414">
        <f t="shared" si="86"/>
        <v>2973.0238095238178</v>
      </c>
    </row>
    <row r="2415" spans="24:25" x14ac:dyDescent="0.4">
      <c r="X2415" s="79">
        <f t="shared" si="85"/>
        <v>44661.916666660851</v>
      </c>
      <c r="Y2415">
        <f t="shared" si="86"/>
        <v>2973.0238095238178</v>
      </c>
    </row>
    <row r="2416" spans="24:25" x14ac:dyDescent="0.4">
      <c r="X2416" s="79">
        <f t="shared" si="85"/>
        <v>44661.958333327515</v>
      </c>
      <c r="Y2416">
        <f t="shared" si="86"/>
        <v>2973.0238095238178</v>
      </c>
    </row>
    <row r="2417" spans="24:25" x14ac:dyDescent="0.4">
      <c r="X2417" s="79">
        <f t="shared" si="85"/>
        <v>44661.999999994179</v>
      </c>
      <c r="Y2417">
        <f t="shared" si="86"/>
        <v>2973.0238095238178</v>
      </c>
    </row>
    <row r="2418" spans="24:25" x14ac:dyDescent="0.4">
      <c r="X2418" s="79">
        <f t="shared" si="85"/>
        <v>44662.041666660843</v>
      </c>
      <c r="Y2418">
        <f t="shared" si="86"/>
        <v>2973.0238095238178</v>
      </c>
    </row>
    <row r="2419" spans="24:25" x14ac:dyDescent="0.4">
      <c r="X2419" s="79">
        <f t="shared" si="85"/>
        <v>44662.083333327508</v>
      </c>
      <c r="Y2419">
        <f t="shared" si="86"/>
        <v>2973.0238095238178</v>
      </c>
    </row>
    <row r="2420" spans="24:25" x14ac:dyDescent="0.4">
      <c r="X2420" s="79">
        <f t="shared" si="85"/>
        <v>44662.124999994172</v>
      </c>
      <c r="Y2420">
        <f t="shared" si="86"/>
        <v>2973.0238095238178</v>
      </c>
    </row>
    <row r="2421" spans="24:25" x14ac:dyDescent="0.4">
      <c r="X2421" s="79">
        <f t="shared" si="85"/>
        <v>44662.166666660836</v>
      </c>
      <c r="Y2421">
        <f t="shared" si="86"/>
        <v>2973.0238095238178</v>
      </c>
    </row>
    <row r="2422" spans="24:25" x14ac:dyDescent="0.4">
      <c r="X2422" s="79">
        <f t="shared" si="85"/>
        <v>44662.2083333275</v>
      </c>
      <c r="Y2422">
        <f t="shared" si="86"/>
        <v>2973.0238095238178</v>
      </c>
    </row>
    <row r="2423" spans="24:25" x14ac:dyDescent="0.4">
      <c r="X2423" s="79">
        <f t="shared" si="85"/>
        <v>44662.249999994165</v>
      </c>
      <c r="Y2423">
        <f t="shared" si="86"/>
        <v>2973.0238095238178</v>
      </c>
    </row>
    <row r="2424" spans="24:25" x14ac:dyDescent="0.4">
      <c r="X2424" s="79">
        <f t="shared" si="85"/>
        <v>44662.291666660829</v>
      </c>
      <c r="Y2424">
        <f t="shared" si="86"/>
        <v>2973.0238095238178</v>
      </c>
    </row>
    <row r="2425" spans="24:25" x14ac:dyDescent="0.4">
      <c r="X2425" s="79">
        <f t="shared" si="85"/>
        <v>44662.333333327493</v>
      </c>
      <c r="Y2425">
        <f t="shared" si="86"/>
        <v>2973.0238095238178</v>
      </c>
    </row>
    <row r="2426" spans="24:25" x14ac:dyDescent="0.4">
      <c r="X2426" s="79">
        <f t="shared" si="85"/>
        <v>44662.374999994157</v>
      </c>
      <c r="Y2426">
        <f t="shared" si="86"/>
        <v>2973.0238095238178</v>
      </c>
    </row>
    <row r="2427" spans="24:25" x14ac:dyDescent="0.4">
      <c r="X2427" s="79">
        <f t="shared" si="85"/>
        <v>44662.416666660822</v>
      </c>
      <c r="Y2427">
        <f t="shared" si="86"/>
        <v>2973.0238095238178</v>
      </c>
    </row>
    <row r="2428" spans="24:25" x14ac:dyDescent="0.4">
      <c r="X2428" s="79">
        <f t="shared" si="85"/>
        <v>44662.458333327486</v>
      </c>
      <c r="Y2428">
        <f t="shared" si="86"/>
        <v>2973.0238095238178</v>
      </c>
    </row>
    <row r="2429" spans="24:25" x14ac:dyDescent="0.4">
      <c r="X2429" s="79">
        <f t="shared" si="85"/>
        <v>44662.49999999415</v>
      </c>
      <c r="Y2429">
        <f t="shared" si="86"/>
        <v>2973.0238095238178</v>
      </c>
    </row>
    <row r="2430" spans="24:25" x14ac:dyDescent="0.4">
      <c r="X2430" s="79">
        <f t="shared" si="85"/>
        <v>44662.541666660814</v>
      </c>
      <c r="Y2430">
        <f t="shared" si="86"/>
        <v>2973.0238095238178</v>
      </c>
    </row>
    <row r="2431" spans="24:25" x14ac:dyDescent="0.4">
      <c r="X2431" s="79">
        <f t="shared" si="85"/>
        <v>44662.583333327479</v>
      </c>
      <c r="Y2431">
        <f t="shared" si="86"/>
        <v>2973.0238095238178</v>
      </c>
    </row>
    <row r="2432" spans="24:25" x14ac:dyDescent="0.4">
      <c r="X2432" s="79">
        <f t="shared" si="85"/>
        <v>44662.624999994143</v>
      </c>
      <c r="Y2432">
        <f t="shared" si="86"/>
        <v>2973.0238095238178</v>
      </c>
    </row>
    <row r="2433" spans="24:25" x14ac:dyDescent="0.4">
      <c r="X2433" s="79">
        <f t="shared" si="85"/>
        <v>44662.666666660807</v>
      </c>
      <c r="Y2433">
        <f t="shared" si="86"/>
        <v>2973.0238095238178</v>
      </c>
    </row>
    <row r="2434" spans="24:25" x14ac:dyDescent="0.4">
      <c r="X2434" s="79">
        <f t="shared" si="85"/>
        <v>44662.708333327471</v>
      </c>
      <c r="Y2434">
        <f t="shared" si="86"/>
        <v>2973.0238095238178</v>
      </c>
    </row>
    <row r="2435" spans="24:25" x14ac:dyDescent="0.4">
      <c r="X2435" s="79">
        <f t="shared" si="85"/>
        <v>44662.749999994136</v>
      </c>
      <c r="Y2435">
        <f t="shared" si="86"/>
        <v>2973.0238095238178</v>
      </c>
    </row>
    <row r="2436" spans="24:25" x14ac:dyDescent="0.4">
      <c r="X2436" s="79">
        <f t="shared" si="85"/>
        <v>44662.7916666608</v>
      </c>
      <c r="Y2436">
        <f t="shared" si="86"/>
        <v>2973.0238095238178</v>
      </c>
    </row>
    <row r="2437" spans="24:25" x14ac:dyDescent="0.4">
      <c r="X2437" s="79">
        <f t="shared" si="85"/>
        <v>44662.833333327464</v>
      </c>
      <c r="Y2437">
        <f t="shared" si="86"/>
        <v>2973.0238095238178</v>
      </c>
    </row>
    <row r="2438" spans="24:25" x14ac:dyDescent="0.4">
      <c r="X2438" s="79">
        <f t="shared" ref="X2438:X2501" si="87">X2437+1/24</f>
        <v>44662.874999994128</v>
      </c>
      <c r="Y2438">
        <f t="shared" si="86"/>
        <v>2973.0238095238178</v>
      </c>
    </row>
    <row r="2439" spans="24:25" x14ac:dyDescent="0.4">
      <c r="X2439" s="79">
        <f t="shared" si="87"/>
        <v>44662.916666660793</v>
      </c>
      <c r="Y2439">
        <f t="shared" si="86"/>
        <v>2973.0238095238178</v>
      </c>
    </row>
    <row r="2440" spans="24:25" x14ac:dyDescent="0.4">
      <c r="X2440" s="79">
        <f t="shared" si="87"/>
        <v>44662.958333327457</v>
      </c>
      <c r="Y2440">
        <f t="shared" si="86"/>
        <v>2973.0238095238178</v>
      </c>
    </row>
    <row r="2441" spans="24:25" x14ac:dyDescent="0.4">
      <c r="X2441" s="79">
        <f t="shared" si="87"/>
        <v>44662.999999994121</v>
      </c>
      <c r="Y2441">
        <f t="shared" si="86"/>
        <v>2973.0238095238178</v>
      </c>
    </row>
    <row r="2442" spans="24:25" x14ac:dyDescent="0.4">
      <c r="X2442" s="79">
        <f t="shared" si="87"/>
        <v>44663.041666660785</v>
      </c>
      <c r="Y2442">
        <f t="shared" si="86"/>
        <v>2973.0238095238178</v>
      </c>
    </row>
    <row r="2443" spans="24:25" x14ac:dyDescent="0.4">
      <c r="X2443" s="79">
        <f t="shared" si="87"/>
        <v>44663.08333332745</v>
      </c>
      <c r="Y2443">
        <f t="shared" si="86"/>
        <v>2973.0238095238178</v>
      </c>
    </row>
    <row r="2444" spans="24:25" x14ac:dyDescent="0.4">
      <c r="X2444" s="79">
        <f t="shared" si="87"/>
        <v>44663.124999994114</v>
      </c>
      <c r="Y2444">
        <f t="shared" si="86"/>
        <v>2973.0238095238178</v>
      </c>
    </row>
    <row r="2445" spans="24:25" x14ac:dyDescent="0.4">
      <c r="X2445" s="79">
        <f t="shared" si="87"/>
        <v>44663.166666660778</v>
      </c>
      <c r="Y2445">
        <f t="shared" si="86"/>
        <v>2973.0238095238178</v>
      </c>
    </row>
    <row r="2446" spans="24:25" x14ac:dyDescent="0.4">
      <c r="X2446" s="79">
        <f t="shared" si="87"/>
        <v>44663.208333327442</v>
      </c>
      <c r="Y2446">
        <f t="shared" si="86"/>
        <v>2973.0238095238178</v>
      </c>
    </row>
    <row r="2447" spans="24:25" x14ac:dyDescent="0.4">
      <c r="X2447" s="79">
        <f t="shared" si="87"/>
        <v>44663.249999994106</v>
      </c>
      <c r="Y2447">
        <f t="shared" si="86"/>
        <v>2973.0238095238178</v>
      </c>
    </row>
    <row r="2448" spans="24:25" x14ac:dyDescent="0.4">
      <c r="X2448" s="79">
        <f t="shared" si="87"/>
        <v>44663.291666660771</v>
      </c>
      <c r="Y2448">
        <f t="shared" si="86"/>
        <v>2973.0238095238178</v>
      </c>
    </row>
    <row r="2449" spans="24:25" x14ac:dyDescent="0.4">
      <c r="X2449" s="79">
        <f t="shared" si="87"/>
        <v>44663.333333327435</v>
      </c>
      <c r="Y2449">
        <f t="shared" si="86"/>
        <v>2973.0238095238178</v>
      </c>
    </row>
    <row r="2450" spans="24:25" x14ac:dyDescent="0.4">
      <c r="X2450" s="79">
        <f t="shared" si="87"/>
        <v>44663.374999994099</v>
      </c>
      <c r="Y2450">
        <f t="shared" ref="Y2450:Y2513" si="88">VLOOKUP(MONTH(X2450),$T$28:$V$39,3)</f>
        <v>2973.0238095238178</v>
      </c>
    </row>
    <row r="2451" spans="24:25" x14ac:dyDescent="0.4">
      <c r="X2451" s="79">
        <f t="shared" si="87"/>
        <v>44663.416666660763</v>
      </c>
      <c r="Y2451">
        <f t="shared" si="88"/>
        <v>2973.0238095238178</v>
      </c>
    </row>
    <row r="2452" spans="24:25" x14ac:dyDescent="0.4">
      <c r="X2452" s="79">
        <f t="shared" si="87"/>
        <v>44663.458333327428</v>
      </c>
      <c r="Y2452">
        <f t="shared" si="88"/>
        <v>2973.0238095238178</v>
      </c>
    </row>
    <row r="2453" spans="24:25" x14ac:dyDescent="0.4">
      <c r="X2453" s="79">
        <f t="shared" si="87"/>
        <v>44663.499999994092</v>
      </c>
      <c r="Y2453">
        <f t="shared" si="88"/>
        <v>2973.0238095238178</v>
      </c>
    </row>
    <row r="2454" spans="24:25" x14ac:dyDescent="0.4">
      <c r="X2454" s="79">
        <f t="shared" si="87"/>
        <v>44663.541666660756</v>
      </c>
      <c r="Y2454">
        <f t="shared" si="88"/>
        <v>2973.0238095238178</v>
      </c>
    </row>
    <row r="2455" spans="24:25" x14ac:dyDescent="0.4">
      <c r="X2455" s="79">
        <f t="shared" si="87"/>
        <v>44663.58333332742</v>
      </c>
      <c r="Y2455">
        <f t="shared" si="88"/>
        <v>2973.0238095238178</v>
      </c>
    </row>
    <row r="2456" spans="24:25" x14ac:dyDescent="0.4">
      <c r="X2456" s="79">
        <f t="shared" si="87"/>
        <v>44663.624999994085</v>
      </c>
      <c r="Y2456">
        <f t="shared" si="88"/>
        <v>2973.0238095238178</v>
      </c>
    </row>
    <row r="2457" spans="24:25" x14ac:dyDescent="0.4">
      <c r="X2457" s="79">
        <f t="shared" si="87"/>
        <v>44663.666666660749</v>
      </c>
      <c r="Y2457">
        <f t="shared" si="88"/>
        <v>2973.0238095238178</v>
      </c>
    </row>
    <row r="2458" spans="24:25" x14ac:dyDescent="0.4">
      <c r="X2458" s="79">
        <f t="shared" si="87"/>
        <v>44663.708333327413</v>
      </c>
      <c r="Y2458">
        <f t="shared" si="88"/>
        <v>2973.0238095238178</v>
      </c>
    </row>
    <row r="2459" spans="24:25" x14ac:dyDescent="0.4">
      <c r="X2459" s="79">
        <f t="shared" si="87"/>
        <v>44663.749999994077</v>
      </c>
      <c r="Y2459">
        <f t="shared" si="88"/>
        <v>2973.0238095238178</v>
      </c>
    </row>
    <row r="2460" spans="24:25" x14ac:dyDescent="0.4">
      <c r="X2460" s="79">
        <f t="shared" si="87"/>
        <v>44663.791666660742</v>
      </c>
      <c r="Y2460">
        <f t="shared" si="88"/>
        <v>2973.0238095238178</v>
      </c>
    </row>
    <row r="2461" spans="24:25" x14ac:dyDescent="0.4">
      <c r="X2461" s="79">
        <f t="shared" si="87"/>
        <v>44663.833333327406</v>
      </c>
      <c r="Y2461">
        <f t="shared" si="88"/>
        <v>2973.0238095238178</v>
      </c>
    </row>
    <row r="2462" spans="24:25" x14ac:dyDescent="0.4">
      <c r="X2462" s="79">
        <f t="shared" si="87"/>
        <v>44663.87499999407</v>
      </c>
      <c r="Y2462">
        <f t="shared" si="88"/>
        <v>2973.0238095238178</v>
      </c>
    </row>
    <row r="2463" spans="24:25" x14ac:dyDescent="0.4">
      <c r="X2463" s="79">
        <f t="shared" si="87"/>
        <v>44663.916666660734</v>
      </c>
      <c r="Y2463">
        <f t="shared" si="88"/>
        <v>2973.0238095238178</v>
      </c>
    </row>
    <row r="2464" spans="24:25" x14ac:dyDescent="0.4">
      <c r="X2464" s="79">
        <f t="shared" si="87"/>
        <v>44663.958333327399</v>
      </c>
      <c r="Y2464">
        <f t="shared" si="88"/>
        <v>2973.0238095238178</v>
      </c>
    </row>
    <row r="2465" spans="24:25" x14ac:dyDescent="0.4">
      <c r="X2465" s="79">
        <f t="shared" si="87"/>
        <v>44663.999999994063</v>
      </c>
      <c r="Y2465">
        <f t="shared" si="88"/>
        <v>2973.0238095238178</v>
      </c>
    </row>
    <row r="2466" spans="24:25" x14ac:dyDescent="0.4">
      <c r="X2466" s="79">
        <f t="shared" si="87"/>
        <v>44664.041666660727</v>
      </c>
      <c r="Y2466">
        <f t="shared" si="88"/>
        <v>2973.0238095238178</v>
      </c>
    </row>
    <row r="2467" spans="24:25" x14ac:dyDescent="0.4">
      <c r="X2467" s="79">
        <f t="shared" si="87"/>
        <v>44664.083333327391</v>
      </c>
      <c r="Y2467">
        <f t="shared" si="88"/>
        <v>2973.0238095238178</v>
      </c>
    </row>
    <row r="2468" spans="24:25" x14ac:dyDescent="0.4">
      <c r="X2468" s="79">
        <f t="shared" si="87"/>
        <v>44664.124999994056</v>
      </c>
      <c r="Y2468">
        <f t="shared" si="88"/>
        <v>2973.0238095238178</v>
      </c>
    </row>
    <row r="2469" spans="24:25" x14ac:dyDescent="0.4">
      <c r="X2469" s="79">
        <f t="shared" si="87"/>
        <v>44664.16666666072</v>
      </c>
      <c r="Y2469">
        <f t="shared" si="88"/>
        <v>2973.0238095238178</v>
      </c>
    </row>
    <row r="2470" spans="24:25" x14ac:dyDescent="0.4">
      <c r="X2470" s="79">
        <f t="shared" si="87"/>
        <v>44664.208333327384</v>
      </c>
      <c r="Y2470">
        <f t="shared" si="88"/>
        <v>2973.0238095238178</v>
      </c>
    </row>
    <row r="2471" spans="24:25" x14ac:dyDescent="0.4">
      <c r="X2471" s="79">
        <f t="shared" si="87"/>
        <v>44664.249999994048</v>
      </c>
      <c r="Y2471">
        <f t="shared" si="88"/>
        <v>2973.0238095238178</v>
      </c>
    </row>
    <row r="2472" spans="24:25" x14ac:dyDescent="0.4">
      <c r="X2472" s="79">
        <f t="shared" si="87"/>
        <v>44664.291666660713</v>
      </c>
      <c r="Y2472">
        <f t="shared" si="88"/>
        <v>2973.0238095238178</v>
      </c>
    </row>
    <row r="2473" spans="24:25" x14ac:dyDescent="0.4">
      <c r="X2473" s="79">
        <f t="shared" si="87"/>
        <v>44664.333333327377</v>
      </c>
      <c r="Y2473">
        <f t="shared" si="88"/>
        <v>2973.0238095238178</v>
      </c>
    </row>
    <row r="2474" spans="24:25" x14ac:dyDescent="0.4">
      <c r="X2474" s="79">
        <f t="shared" si="87"/>
        <v>44664.374999994041</v>
      </c>
      <c r="Y2474">
        <f t="shared" si="88"/>
        <v>2973.0238095238178</v>
      </c>
    </row>
    <row r="2475" spans="24:25" x14ac:dyDescent="0.4">
      <c r="X2475" s="79">
        <f t="shared" si="87"/>
        <v>44664.416666660705</v>
      </c>
      <c r="Y2475">
        <f t="shared" si="88"/>
        <v>2973.0238095238178</v>
      </c>
    </row>
    <row r="2476" spans="24:25" x14ac:dyDescent="0.4">
      <c r="X2476" s="79">
        <f t="shared" si="87"/>
        <v>44664.458333327369</v>
      </c>
      <c r="Y2476">
        <f t="shared" si="88"/>
        <v>2973.0238095238178</v>
      </c>
    </row>
    <row r="2477" spans="24:25" x14ac:dyDescent="0.4">
      <c r="X2477" s="79">
        <f t="shared" si="87"/>
        <v>44664.499999994034</v>
      </c>
      <c r="Y2477">
        <f t="shared" si="88"/>
        <v>2973.0238095238178</v>
      </c>
    </row>
    <row r="2478" spans="24:25" x14ac:dyDescent="0.4">
      <c r="X2478" s="79">
        <f t="shared" si="87"/>
        <v>44664.541666660698</v>
      </c>
      <c r="Y2478">
        <f t="shared" si="88"/>
        <v>2973.0238095238178</v>
      </c>
    </row>
    <row r="2479" spans="24:25" x14ac:dyDescent="0.4">
      <c r="X2479" s="79">
        <f t="shared" si="87"/>
        <v>44664.583333327362</v>
      </c>
      <c r="Y2479">
        <f t="shared" si="88"/>
        <v>2973.0238095238178</v>
      </c>
    </row>
    <row r="2480" spans="24:25" x14ac:dyDescent="0.4">
      <c r="X2480" s="79">
        <f t="shared" si="87"/>
        <v>44664.624999994026</v>
      </c>
      <c r="Y2480">
        <f t="shared" si="88"/>
        <v>2973.0238095238178</v>
      </c>
    </row>
    <row r="2481" spans="24:25" x14ac:dyDescent="0.4">
      <c r="X2481" s="79">
        <f t="shared" si="87"/>
        <v>44664.666666660691</v>
      </c>
      <c r="Y2481">
        <f t="shared" si="88"/>
        <v>2973.0238095238178</v>
      </c>
    </row>
    <row r="2482" spans="24:25" x14ac:dyDescent="0.4">
      <c r="X2482" s="79">
        <f t="shared" si="87"/>
        <v>44664.708333327355</v>
      </c>
      <c r="Y2482">
        <f t="shared" si="88"/>
        <v>2973.0238095238178</v>
      </c>
    </row>
    <row r="2483" spans="24:25" x14ac:dyDescent="0.4">
      <c r="X2483" s="79">
        <f t="shared" si="87"/>
        <v>44664.749999994019</v>
      </c>
      <c r="Y2483">
        <f t="shared" si="88"/>
        <v>2973.0238095238178</v>
      </c>
    </row>
    <row r="2484" spans="24:25" x14ac:dyDescent="0.4">
      <c r="X2484" s="79">
        <f t="shared" si="87"/>
        <v>44664.791666660683</v>
      </c>
      <c r="Y2484">
        <f t="shared" si="88"/>
        <v>2973.0238095238178</v>
      </c>
    </row>
    <row r="2485" spans="24:25" x14ac:dyDescent="0.4">
      <c r="X2485" s="79">
        <f t="shared" si="87"/>
        <v>44664.833333327348</v>
      </c>
      <c r="Y2485">
        <f t="shared" si="88"/>
        <v>2973.0238095238178</v>
      </c>
    </row>
    <row r="2486" spans="24:25" x14ac:dyDescent="0.4">
      <c r="X2486" s="79">
        <f t="shared" si="87"/>
        <v>44664.874999994012</v>
      </c>
      <c r="Y2486">
        <f t="shared" si="88"/>
        <v>2973.0238095238178</v>
      </c>
    </row>
    <row r="2487" spans="24:25" x14ac:dyDescent="0.4">
      <c r="X2487" s="79">
        <f t="shared" si="87"/>
        <v>44664.916666660676</v>
      </c>
      <c r="Y2487">
        <f t="shared" si="88"/>
        <v>2973.0238095238178</v>
      </c>
    </row>
    <row r="2488" spans="24:25" x14ac:dyDescent="0.4">
      <c r="X2488" s="79">
        <f t="shared" si="87"/>
        <v>44664.95833332734</v>
      </c>
      <c r="Y2488">
        <f t="shared" si="88"/>
        <v>2973.0238095238178</v>
      </c>
    </row>
    <row r="2489" spans="24:25" x14ac:dyDescent="0.4">
      <c r="X2489" s="79">
        <f t="shared" si="87"/>
        <v>44664.999999994005</v>
      </c>
      <c r="Y2489">
        <f t="shared" si="88"/>
        <v>2973.0238095238178</v>
      </c>
    </row>
    <row r="2490" spans="24:25" x14ac:dyDescent="0.4">
      <c r="X2490" s="79">
        <f t="shared" si="87"/>
        <v>44665.041666660669</v>
      </c>
      <c r="Y2490">
        <f t="shared" si="88"/>
        <v>2973.0238095238178</v>
      </c>
    </row>
    <row r="2491" spans="24:25" x14ac:dyDescent="0.4">
      <c r="X2491" s="79">
        <f t="shared" si="87"/>
        <v>44665.083333327333</v>
      </c>
      <c r="Y2491">
        <f t="shared" si="88"/>
        <v>2973.0238095238178</v>
      </c>
    </row>
    <row r="2492" spans="24:25" x14ac:dyDescent="0.4">
      <c r="X2492" s="79">
        <f t="shared" si="87"/>
        <v>44665.124999993997</v>
      </c>
      <c r="Y2492">
        <f t="shared" si="88"/>
        <v>2973.0238095238178</v>
      </c>
    </row>
    <row r="2493" spans="24:25" x14ac:dyDescent="0.4">
      <c r="X2493" s="79">
        <f t="shared" si="87"/>
        <v>44665.166666660662</v>
      </c>
      <c r="Y2493">
        <f t="shared" si="88"/>
        <v>2973.0238095238178</v>
      </c>
    </row>
    <row r="2494" spans="24:25" x14ac:dyDescent="0.4">
      <c r="X2494" s="79">
        <f t="shared" si="87"/>
        <v>44665.208333327326</v>
      </c>
      <c r="Y2494">
        <f t="shared" si="88"/>
        <v>2973.0238095238178</v>
      </c>
    </row>
    <row r="2495" spans="24:25" x14ac:dyDescent="0.4">
      <c r="X2495" s="79">
        <f t="shared" si="87"/>
        <v>44665.24999999399</v>
      </c>
      <c r="Y2495">
        <f t="shared" si="88"/>
        <v>2973.0238095238178</v>
      </c>
    </row>
    <row r="2496" spans="24:25" x14ac:dyDescent="0.4">
      <c r="X2496" s="79">
        <f t="shared" si="87"/>
        <v>44665.291666660654</v>
      </c>
      <c r="Y2496">
        <f t="shared" si="88"/>
        <v>2973.0238095238178</v>
      </c>
    </row>
    <row r="2497" spans="24:25" x14ac:dyDescent="0.4">
      <c r="X2497" s="79">
        <f t="shared" si="87"/>
        <v>44665.333333327319</v>
      </c>
      <c r="Y2497">
        <f t="shared" si="88"/>
        <v>2973.0238095238178</v>
      </c>
    </row>
    <row r="2498" spans="24:25" x14ac:dyDescent="0.4">
      <c r="X2498" s="79">
        <f t="shared" si="87"/>
        <v>44665.374999993983</v>
      </c>
      <c r="Y2498">
        <f t="shared" si="88"/>
        <v>2973.0238095238178</v>
      </c>
    </row>
    <row r="2499" spans="24:25" x14ac:dyDescent="0.4">
      <c r="X2499" s="79">
        <f t="shared" si="87"/>
        <v>44665.416666660647</v>
      </c>
      <c r="Y2499">
        <f t="shared" si="88"/>
        <v>2973.0238095238178</v>
      </c>
    </row>
    <row r="2500" spans="24:25" x14ac:dyDescent="0.4">
      <c r="X2500" s="79">
        <f t="shared" si="87"/>
        <v>44665.458333327311</v>
      </c>
      <c r="Y2500">
        <f t="shared" si="88"/>
        <v>2973.0238095238178</v>
      </c>
    </row>
    <row r="2501" spans="24:25" x14ac:dyDescent="0.4">
      <c r="X2501" s="79">
        <f t="shared" si="87"/>
        <v>44665.499999993976</v>
      </c>
      <c r="Y2501">
        <f t="shared" si="88"/>
        <v>2973.0238095238178</v>
      </c>
    </row>
    <row r="2502" spans="24:25" x14ac:dyDescent="0.4">
      <c r="X2502" s="79">
        <f t="shared" ref="X2502:X2565" si="89">X2501+1/24</f>
        <v>44665.54166666064</v>
      </c>
      <c r="Y2502">
        <f t="shared" si="88"/>
        <v>2973.0238095238178</v>
      </c>
    </row>
    <row r="2503" spans="24:25" x14ac:dyDescent="0.4">
      <c r="X2503" s="79">
        <f t="shared" si="89"/>
        <v>44665.583333327304</v>
      </c>
      <c r="Y2503">
        <f t="shared" si="88"/>
        <v>2973.0238095238178</v>
      </c>
    </row>
    <row r="2504" spans="24:25" x14ac:dyDescent="0.4">
      <c r="X2504" s="79">
        <f t="shared" si="89"/>
        <v>44665.624999993968</v>
      </c>
      <c r="Y2504">
        <f t="shared" si="88"/>
        <v>2973.0238095238178</v>
      </c>
    </row>
    <row r="2505" spans="24:25" x14ac:dyDescent="0.4">
      <c r="X2505" s="79">
        <f t="shared" si="89"/>
        <v>44665.666666660632</v>
      </c>
      <c r="Y2505">
        <f t="shared" si="88"/>
        <v>2973.0238095238178</v>
      </c>
    </row>
    <row r="2506" spans="24:25" x14ac:dyDescent="0.4">
      <c r="X2506" s="79">
        <f t="shared" si="89"/>
        <v>44665.708333327297</v>
      </c>
      <c r="Y2506">
        <f t="shared" si="88"/>
        <v>2973.0238095238178</v>
      </c>
    </row>
    <row r="2507" spans="24:25" x14ac:dyDescent="0.4">
      <c r="X2507" s="79">
        <f t="shared" si="89"/>
        <v>44665.749999993961</v>
      </c>
      <c r="Y2507">
        <f t="shared" si="88"/>
        <v>2973.0238095238178</v>
      </c>
    </row>
    <row r="2508" spans="24:25" x14ac:dyDescent="0.4">
      <c r="X2508" s="79">
        <f t="shared" si="89"/>
        <v>44665.791666660625</v>
      </c>
      <c r="Y2508">
        <f t="shared" si="88"/>
        <v>2973.0238095238178</v>
      </c>
    </row>
    <row r="2509" spans="24:25" x14ac:dyDescent="0.4">
      <c r="X2509" s="79">
        <f t="shared" si="89"/>
        <v>44665.833333327289</v>
      </c>
      <c r="Y2509">
        <f t="shared" si="88"/>
        <v>2973.0238095238178</v>
      </c>
    </row>
    <row r="2510" spans="24:25" x14ac:dyDescent="0.4">
      <c r="X2510" s="79">
        <f t="shared" si="89"/>
        <v>44665.874999993954</v>
      </c>
      <c r="Y2510">
        <f t="shared" si="88"/>
        <v>2973.0238095238178</v>
      </c>
    </row>
    <row r="2511" spans="24:25" x14ac:dyDescent="0.4">
      <c r="X2511" s="79">
        <f t="shared" si="89"/>
        <v>44665.916666660618</v>
      </c>
      <c r="Y2511">
        <f t="shared" si="88"/>
        <v>2973.0238095238178</v>
      </c>
    </row>
    <row r="2512" spans="24:25" x14ac:dyDescent="0.4">
      <c r="X2512" s="79">
        <f t="shared" si="89"/>
        <v>44665.958333327282</v>
      </c>
      <c r="Y2512">
        <f t="shared" si="88"/>
        <v>2973.0238095238178</v>
      </c>
    </row>
    <row r="2513" spans="24:25" x14ac:dyDescent="0.4">
      <c r="X2513" s="79">
        <f t="shared" si="89"/>
        <v>44665.999999993946</v>
      </c>
      <c r="Y2513">
        <f t="shared" si="88"/>
        <v>2973.0238095238178</v>
      </c>
    </row>
    <row r="2514" spans="24:25" x14ac:dyDescent="0.4">
      <c r="X2514" s="79">
        <f t="shared" si="89"/>
        <v>44666.041666660611</v>
      </c>
      <c r="Y2514">
        <f t="shared" ref="Y2514:Y2577" si="90">VLOOKUP(MONTH(X2514),$T$28:$V$39,3)</f>
        <v>2973.0238095238178</v>
      </c>
    </row>
    <row r="2515" spans="24:25" x14ac:dyDescent="0.4">
      <c r="X2515" s="79">
        <f t="shared" si="89"/>
        <v>44666.083333327275</v>
      </c>
      <c r="Y2515">
        <f t="shared" si="90"/>
        <v>2973.0238095238178</v>
      </c>
    </row>
    <row r="2516" spans="24:25" x14ac:dyDescent="0.4">
      <c r="X2516" s="79">
        <f t="shared" si="89"/>
        <v>44666.124999993939</v>
      </c>
      <c r="Y2516">
        <f t="shared" si="90"/>
        <v>2973.0238095238178</v>
      </c>
    </row>
    <row r="2517" spans="24:25" x14ac:dyDescent="0.4">
      <c r="X2517" s="79">
        <f t="shared" si="89"/>
        <v>44666.166666660603</v>
      </c>
      <c r="Y2517">
        <f t="shared" si="90"/>
        <v>2973.0238095238178</v>
      </c>
    </row>
    <row r="2518" spans="24:25" x14ac:dyDescent="0.4">
      <c r="X2518" s="79">
        <f t="shared" si="89"/>
        <v>44666.208333327268</v>
      </c>
      <c r="Y2518">
        <f t="shared" si="90"/>
        <v>2973.0238095238178</v>
      </c>
    </row>
    <row r="2519" spans="24:25" x14ac:dyDescent="0.4">
      <c r="X2519" s="79">
        <f t="shared" si="89"/>
        <v>44666.249999993932</v>
      </c>
      <c r="Y2519">
        <f t="shared" si="90"/>
        <v>2973.0238095238178</v>
      </c>
    </row>
    <row r="2520" spans="24:25" x14ac:dyDescent="0.4">
      <c r="X2520" s="79">
        <f t="shared" si="89"/>
        <v>44666.291666660596</v>
      </c>
      <c r="Y2520">
        <f t="shared" si="90"/>
        <v>2973.0238095238178</v>
      </c>
    </row>
    <row r="2521" spans="24:25" x14ac:dyDescent="0.4">
      <c r="X2521" s="79">
        <f t="shared" si="89"/>
        <v>44666.33333332726</v>
      </c>
      <c r="Y2521">
        <f t="shared" si="90"/>
        <v>2973.0238095238178</v>
      </c>
    </row>
    <row r="2522" spans="24:25" x14ac:dyDescent="0.4">
      <c r="X2522" s="79">
        <f t="shared" si="89"/>
        <v>44666.374999993925</v>
      </c>
      <c r="Y2522">
        <f t="shared" si="90"/>
        <v>2973.0238095238178</v>
      </c>
    </row>
    <row r="2523" spans="24:25" x14ac:dyDescent="0.4">
      <c r="X2523" s="79">
        <f t="shared" si="89"/>
        <v>44666.416666660589</v>
      </c>
      <c r="Y2523">
        <f t="shared" si="90"/>
        <v>2973.0238095238178</v>
      </c>
    </row>
    <row r="2524" spans="24:25" x14ac:dyDescent="0.4">
      <c r="X2524" s="79">
        <f t="shared" si="89"/>
        <v>44666.458333327253</v>
      </c>
      <c r="Y2524">
        <f t="shared" si="90"/>
        <v>2973.0238095238178</v>
      </c>
    </row>
    <row r="2525" spans="24:25" x14ac:dyDescent="0.4">
      <c r="X2525" s="79">
        <f t="shared" si="89"/>
        <v>44666.499999993917</v>
      </c>
      <c r="Y2525">
        <f t="shared" si="90"/>
        <v>2973.0238095238178</v>
      </c>
    </row>
    <row r="2526" spans="24:25" x14ac:dyDescent="0.4">
      <c r="X2526" s="79">
        <f t="shared" si="89"/>
        <v>44666.541666660582</v>
      </c>
      <c r="Y2526">
        <f t="shared" si="90"/>
        <v>2973.0238095238178</v>
      </c>
    </row>
    <row r="2527" spans="24:25" x14ac:dyDescent="0.4">
      <c r="X2527" s="79">
        <f t="shared" si="89"/>
        <v>44666.583333327246</v>
      </c>
      <c r="Y2527">
        <f t="shared" si="90"/>
        <v>2973.0238095238178</v>
      </c>
    </row>
    <row r="2528" spans="24:25" x14ac:dyDescent="0.4">
      <c r="X2528" s="79">
        <f t="shared" si="89"/>
        <v>44666.62499999391</v>
      </c>
      <c r="Y2528">
        <f t="shared" si="90"/>
        <v>2973.0238095238178</v>
      </c>
    </row>
    <row r="2529" spans="24:25" x14ac:dyDescent="0.4">
      <c r="X2529" s="79">
        <f t="shared" si="89"/>
        <v>44666.666666660574</v>
      </c>
      <c r="Y2529">
        <f t="shared" si="90"/>
        <v>2973.0238095238178</v>
      </c>
    </row>
    <row r="2530" spans="24:25" x14ac:dyDescent="0.4">
      <c r="X2530" s="79">
        <f t="shared" si="89"/>
        <v>44666.708333327239</v>
      </c>
      <c r="Y2530">
        <f t="shared" si="90"/>
        <v>2973.0238095238178</v>
      </c>
    </row>
    <row r="2531" spans="24:25" x14ac:dyDescent="0.4">
      <c r="X2531" s="79">
        <f t="shared" si="89"/>
        <v>44666.749999993903</v>
      </c>
      <c r="Y2531">
        <f t="shared" si="90"/>
        <v>2973.0238095238178</v>
      </c>
    </row>
    <row r="2532" spans="24:25" x14ac:dyDescent="0.4">
      <c r="X2532" s="79">
        <f t="shared" si="89"/>
        <v>44666.791666660567</v>
      </c>
      <c r="Y2532">
        <f t="shared" si="90"/>
        <v>2973.0238095238178</v>
      </c>
    </row>
    <row r="2533" spans="24:25" x14ac:dyDescent="0.4">
      <c r="X2533" s="79">
        <f t="shared" si="89"/>
        <v>44666.833333327231</v>
      </c>
      <c r="Y2533">
        <f t="shared" si="90"/>
        <v>2973.0238095238178</v>
      </c>
    </row>
    <row r="2534" spans="24:25" x14ac:dyDescent="0.4">
      <c r="X2534" s="79">
        <f t="shared" si="89"/>
        <v>44666.874999993895</v>
      </c>
      <c r="Y2534">
        <f t="shared" si="90"/>
        <v>2973.0238095238178</v>
      </c>
    </row>
    <row r="2535" spans="24:25" x14ac:dyDescent="0.4">
      <c r="X2535" s="79">
        <f t="shared" si="89"/>
        <v>44666.91666666056</v>
      </c>
      <c r="Y2535">
        <f t="shared" si="90"/>
        <v>2973.0238095238178</v>
      </c>
    </row>
    <row r="2536" spans="24:25" x14ac:dyDescent="0.4">
      <c r="X2536" s="79">
        <f t="shared" si="89"/>
        <v>44666.958333327224</v>
      </c>
      <c r="Y2536">
        <f t="shared" si="90"/>
        <v>2973.0238095238178</v>
      </c>
    </row>
    <row r="2537" spans="24:25" x14ac:dyDescent="0.4">
      <c r="X2537" s="79">
        <f t="shared" si="89"/>
        <v>44666.999999993888</v>
      </c>
      <c r="Y2537">
        <f t="shared" si="90"/>
        <v>2973.0238095238178</v>
      </c>
    </row>
    <row r="2538" spans="24:25" x14ac:dyDescent="0.4">
      <c r="X2538" s="79">
        <f t="shared" si="89"/>
        <v>44667.041666660552</v>
      </c>
      <c r="Y2538">
        <f t="shared" si="90"/>
        <v>2973.0238095238178</v>
      </c>
    </row>
    <row r="2539" spans="24:25" x14ac:dyDescent="0.4">
      <c r="X2539" s="79">
        <f t="shared" si="89"/>
        <v>44667.083333327217</v>
      </c>
      <c r="Y2539">
        <f t="shared" si="90"/>
        <v>2973.0238095238178</v>
      </c>
    </row>
    <row r="2540" spans="24:25" x14ac:dyDescent="0.4">
      <c r="X2540" s="79">
        <f t="shared" si="89"/>
        <v>44667.124999993881</v>
      </c>
      <c r="Y2540">
        <f t="shared" si="90"/>
        <v>2973.0238095238178</v>
      </c>
    </row>
    <row r="2541" spans="24:25" x14ac:dyDescent="0.4">
      <c r="X2541" s="79">
        <f t="shared" si="89"/>
        <v>44667.166666660545</v>
      </c>
      <c r="Y2541">
        <f t="shared" si="90"/>
        <v>2973.0238095238178</v>
      </c>
    </row>
    <row r="2542" spans="24:25" x14ac:dyDescent="0.4">
      <c r="X2542" s="79">
        <f t="shared" si="89"/>
        <v>44667.208333327209</v>
      </c>
      <c r="Y2542">
        <f t="shared" si="90"/>
        <v>2973.0238095238178</v>
      </c>
    </row>
    <row r="2543" spans="24:25" x14ac:dyDescent="0.4">
      <c r="X2543" s="79">
        <f t="shared" si="89"/>
        <v>44667.249999993874</v>
      </c>
      <c r="Y2543">
        <f t="shared" si="90"/>
        <v>2973.0238095238178</v>
      </c>
    </row>
    <row r="2544" spans="24:25" x14ac:dyDescent="0.4">
      <c r="X2544" s="79">
        <f t="shared" si="89"/>
        <v>44667.291666660538</v>
      </c>
      <c r="Y2544">
        <f t="shared" si="90"/>
        <v>2973.0238095238178</v>
      </c>
    </row>
    <row r="2545" spans="24:25" x14ac:dyDescent="0.4">
      <c r="X2545" s="79">
        <f t="shared" si="89"/>
        <v>44667.333333327202</v>
      </c>
      <c r="Y2545">
        <f t="shared" si="90"/>
        <v>2973.0238095238178</v>
      </c>
    </row>
    <row r="2546" spans="24:25" x14ac:dyDescent="0.4">
      <c r="X2546" s="79">
        <f t="shared" si="89"/>
        <v>44667.374999993866</v>
      </c>
      <c r="Y2546">
        <f t="shared" si="90"/>
        <v>2973.0238095238178</v>
      </c>
    </row>
    <row r="2547" spans="24:25" x14ac:dyDescent="0.4">
      <c r="X2547" s="79">
        <f t="shared" si="89"/>
        <v>44667.416666660531</v>
      </c>
      <c r="Y2547">
        <f t="shared" si="90"/>
        <v>2973.0238095238178</v>
      </c>
    </row>
    <row r="2548" spans="24:25" x14ac:dyDescent="0.4">
      <c r="X2548" s="79">
        <f t="shared" si="89"/>
        <v>44667.458333327195</v>
      </c>
      <c r="Y2548">
        <f t="shared" si="90"/>
        <v>2973.0238095238178</v>
      </c>
    </row>
    <row r="2549" spans="24:25" x14ac:dyDescent="0.4">
      <c r="X2549" s="79">
        <f t="shared" si="89"/>
        <v>44667.499999993859</v>
      </c>
      <c r="Y2549">
        <f t="shared" si="90"/>
        <v>2973.0238095238178</v>
      </c>
    </row>
    <row r="2550" spans="24:25" x14ac:dyDescent="0.4">
      <c r="X2550" s="79">
        <f t="shared" si="89"/>
        <v>44667.541666660523</v>
      </c>
      <c r="Y2550">
        <f t="shared" si="90"/>
        <v>2973.0238095238178</v>
      </c>
    </row>
    <row r="2551" spans="24:25" x14ac:dyDescent="0.4">
      <c r="X2551" s="79">
        <f t="shared" si="89"/>
        <v>44667.583333327188</v>
      </c>
      <c r="Y2551">
        <f t="shared" si="90"/>
        <v>2973.0238095238178</v>
      </c>
    </row>
    <row r="2552" spans="24:25" x14ac:dyDescent="0.4">
      <c r="X2552" s="79">
        <f t="shared" si="89"/>
        <v>44667.624999993852</v>
      </c>
      <c r="Y2552">
        <f t="shared" si="90"/>
        <v>2973.0238095238178</v>
      </c>
    </row>
    <row r="2553" spans="24:25" x14ac:dyDescent="0.4">
      <c r="X2553" s="79">
        <f t="shared" si="89"/>
        <v>44667.666666660516</v>
      </c>
      <c r="Y2553">
        <f t="shared" si="90"/>
        <v>2973.0238095238178</v>
      </c>
    </row>
    <row r="2554" spans="24:25" x14ac:dyDescent="0.4">
      <c r="X2554" s="79">
        <f t="shared" si="89"/>
        <v>44667.70833332718</v>
      </c>
      <c r="Y2554">
        <f t="shared" si="90"/>
        <v>2973.0238095238178</v>
      </c>
    </row>
    <row r="2555" spans="24:25" x14ac:dyDescent="0.4">
      <c r="X2555" s="79">
        <f t="shared" si="89"/>
        <v>44667.749999993845</v>
      </c>
      <c r="Y2555">
        <f t="shared" si="90"/>
        <v>2973.0238095238178</v>
      </c>
    </row>
    <row r="2556" spans="24:25" x14ac:dyDescent="0.4">
      <c r="X2556" s="79">
        <f t="shared" si="89"/>
        <v>44667.791666660509</v>
      </c>
      <c r="Y2556">
        <f t="shared" si="90"/>
        <v>2973.0238095238178</v>
      </c>
    </row>
    <row r="2557" spans="24:25" x14ac:dyDescent="0.4">
      <c r="X2557" s="79">
        <f t="shared" si="89"/>
        <v>44667.833333327173</v>
      </c>
      <c r="Y2557">
        <f t="shared" si="90"/>
        <v>2973.0238095238178</v>
      </c>
    </row>
    <row r="2558" spans="24:25" x14ac:dyDescent="0.4">
      <c r="X2558" s="79">
        <f t="shared" si="89"/>
        <v>44667.874999993837</v>
      </c>
      <c r="Y2558">
        <f t="shared" si="90"/>
        <v>2973.0238095238178</v>
      </c>
    </row>
    <row r="2559" spans="24:25" x14ac:dyDescent="0.4">
      <c r="X2559" s="79">
        <f t="shared" si="89"/>
        <v>44667.916666660502</v>
      </c>
      <c r="Y2559">
        <f t="shared" si="90"/>
        <v>2973.0238095238178</v>
      </c>
    </row>
    <row r="2560" spans="24:25" x14ac:dyDescent="0.4">
      <c r="X2560" s="79">
        <f t="shared" si="89"/>
        <v>44667.958333327166</v>
      </c>
      <c r="Y2560">
        <f t="shared" si="90"/>
        <v>2973.0238095238178</v>
      </c>
    </row>
    <row r="2561" spans="24:25" x14ac:dyDescent="0.4">
      <c r="X2561" s="79">
        <f t="shared" si="89"/>
        <v>44667.99999999383</v>
      </c>
      <c r="Y2561">
        <f t="shared" si="90"/>
        <v>2973.0238095238178</v>
      </c>
    </row>
    <row r="2562" spans="24:25" x14ac:dyDescent="0.4">
      <c r="X2562" s="79">
        <f t="shared" si="89"/>
        <v>44668.041666660494</v>
      </c>
      <c r="Y2562">
        <f t="shared" si="90"/>
        <v>2973.0238095238178</v>
      </c>
    </row>
    <row r="2563" spans="24:25" x14ac:dyDescent="0.4">
      <c r="X2563" s="79">
        <f t="shared" si="89"/>
        <v>44668.083333327158</v>
      </c>
      <c r="Y2563">
        <f t="shared" si="90"/>
        <v>2973.0238095238178</v>
      </c>
    </row>
    <row r="2564" spans="24:25" x14ac:dyDescent="0.4">
      <c r="X2564" s="79">
        <f t="shared" si="89"/>
        <v>44668.124999993823</v>
      </c>
      <c r="Y2564">
        <f t="shared" si="90"/>
        <v>2973.0238095238178</v>
      </c>
    </row>
    <row r="2565" spans="24:25" x14ac:dyDescent="0.4">
      <c r="X2565" s="79">
        <f t="shared" si="89"/>
        <v>44668.166666660487</v>
      </c>
      <c r="Y2565">
        <f t="shared" si="90"/>
        <v>2973.0238095238178</v>
      </c>
    </row>
    <row r="2566" spans="24:25" x14ac:dyDescent="0.4">
      <c r="X2566" s="79">
        <f t="shared" ref="X2566:X2629" si="91">X2565+1/24</f>
        <v>44668.208333327151</v>
      </c>
      <c r="Y2566">
        <f t="shared" si="90"/>
        <v>2973.0238095238178</v>
      </c>
    </row>
    <row r="2567" spans="24:25" x14ac:dyDescent="0.4">
      <c r="X2567" s="79">
        <f t="shared" si="91"/>
        <v>44668.249999993815</v>
      </c>
      <c r="Y2567">
        <f t="shared" si="90"/>
        <v>2973.0238095238178</v>
      </c>
    </row>
    <row r="2568" spans="24:25" x14ac:dyDescent="0.4">
      <c r="X2568" s="79">
        <f t="shared" si="91"/>
        <v>44668.29166666048</v>
      </c>
      <c r="Y2568">
        <f t="shared" si="90"/>
        <v>2973.0238095238178</v>
      </c>
    </row>
    <row r="2569" spans="24:25" x14ac:dyDescent="0.4">
      <c r="X2569" s="79">
        <f t="shared" si="91"/>
        <v>44668.333333327144</v>
      </c>
      <c r="Y2569">
        <f t="shared" si="90"/>
        <v>2973.0238095238178</v>
      </c>
    </row>
    <row r="2570" spans="24:25" x14ac:dyDescent="0.4">
      <c r="X2570" s="79">
        <f t="shared" si="91"/>
        <v>44668.374999993808</v>
      </c>
      <c r="Y2570">
        <f t="shared" si="90"/>
        <v>2973.0238095238178</v>
      </c>
    </row>
    <row r="2571" spans="24:25" x14ac:dyDescent="0.4">
      <c r="X2571" s="79">
        <f t="shared" si="91"/>
        <v>44668.416666660472</v>
      </c>
      <c r="Y2571">
        <f t="shared" si="90"/>
        <v>2973.0238095238178</v>
      </c>
    </row>
    <row r="2572" spans="24:25" x14ac:dyDescent="0.4">
      <c r="X2572" s="79">
        <f t="shared" si="91"/>
        <v>44668.458333327137</v>
      </c>
      <c r="Y2572">
        <f t="shared" si="90"/>
        <v>2973.0238095238178</v>
      </c>
    </row>
    <row r="2573" spans="24:25" x14ac:dyDescent="0.4">
      <c r="X2573" s="79">
        <f t="shared" si="91"/>
        <v>44668.499999993801</v>
      </c>
      <c r="Y2573">
        <f t="shared" si="90"/>
        <v>2973.0238095238178</v>
      </c>
    </row>
    <row r="2574" spans="24:25" x14ac:dyDescent="0.4">
      <c r="X2574" s="79">
        <f t="shared" si="91"/>
        <v>44668.541666660465</v>
      </c>
      <c r="Y2574">
        <f t="shared" si="90"/>
        <v>2973.0238095238178</v>
      </c>
    </row>
    <row r="2575" spans="24:25" x14ac:dyDescent="0.4">
      <c r="X2575" s="79">
        <f t="shared" si="91"/>
        <v>44668.583333327129</v>
      </c>
      <c r="Y2575">
        <f t="shared" si="90"/>
        <v>2973.0238095238178</v>
      </c>
    </row>
    <row r="2576" spans="24:25" x14ac:dyDescent="0.4">
      <c r="X2576" s="79">
        <f t="shared" si="91"/>
        <v>44668.624999993794</v>
      </c>
      <c r="Y2576">
        <f t="shared" si="90"/>
        <v>2973.0238095238178</v>
      </c>
    </row>
    <row r="2577" spans="24:25" x14ac:dyDescent="0.4">
      <c r="X2577" s="79">
        <f t="shared" si="91"/>
        <v>44668.666666660458</v>
      </c>
      <c r="Y2577">
        <f t="shared" si="90"/>
        <v>2973.0238095238178</v>
      </c>
    </row>
    <row r="2578" spans="24:25" x14ac:dyDescent="0.4">
      <c r="X2578" s="79">
        <f t="shared" si="91"/>
        <v>44668.708333327122</v>
      </c>
      <c r="Y2578">
        <f t="shared" ref="Y2578:Y2641" si="92">VLOOKUP(MONTH(X2578),$T$28:$V$39,3)</f>
        <v>2973.0238095238178</v>
      </c>
    </row>
    <row r="2579" spans="24:25" x14ac:dyDescent="0.4">
      <c r="X2579" s="79">
        <f t="shared" si="91"/>
        <v>44668.749999993786</v>
      </c>
      <c r="Y2579">
        <f t="shared" si="92"/>
        <v>2973.0238095238178</v>
      </c>
    </row>
    <row r="2580" spans="24:25" x14ac:dyDescent="0.4">
      <c r="X2580" s="79">
        <f t="shared" si="91"/>
        <v>44668.791666660451</v>
      </c>
      <c r="Y2580">
        <f t="shared" si="92"/>
        <v>2973.0238095238178</v>
      </c>
    </row>
    <row r="2581" spans="24:25" x14ac:dyDescent="0.4">
      <c r="X2581" s="79">
        <f t="shared" si="91"/>
        <v>44668.833333327115</v>
      </c>
      <c r="Y2581">
        <f t="shared" si="92"/>
        <v>2973.0238095238178</v>
      </c>
    </row>
    <row r="2582" spans="24:25" x14ac:dyDescent="0.4">
      <c r="X2582" s="79">
        <f t="shared" si="91"/>
        <v>44668.874999993779</v>
      </c>
      <c r="Y2582">
        <f t="shared" si="92"/>
        <v>2973.0238095238178</v>
      </c>
    </row>
    <row r="2583" spans="24:25" x14ac:dyDescent="0.4">
      <c r="X2583" s="79">
        <f t="shared" si="91"/>
        <v>44668.916666660443</v>
      </c>
      <c r="Y2583">
        <f t="shared" si="92"/>
        <v>2973.0238095238178</v>
      </c>
    </row>
    <row r="2584" spans="24:25" x14ac:dyDescent="0.4">
      <c r="X2584" s="79">
        <f t="shared" si="91"/>
        <v>44668.958333327108</v>
      </c>
      <c r="Y2584">
        <f t="shared" si="92"/>
        <v>2973.0238095238178</v>
      </c>
    </row>
    <row r="2585" spans="24:25" x14ac:dyDescent="0.4">
      <c r="X2585" s="79">
        <f t="shared" si="91"/>
        <v>44668.999999993772</v>
      </c>
      <c r="Y2585">
        <f t="shared" si="92"/>
        <v>2973.0238095238178</v>
      </c>
    </row>
    <row r="2586" spans="24:25" x14ac:dyDescent="0.4">
      <c r="X2586" s="79">
        <f t="shared" si="91"/>
        <v>44669.041666660436</v>
      </c>
      <c r="Y2586">
        <f t="shared" si="92"/>
        <v>2973.0238095238178</v>
      </c>
    </row>
    <row r="2587" spans="24:25" x14ac:dyDescent="0.4">
      <c r="X2587" s="79">
        <f t="shared" si="91"/>
        <v>44669.0833333271</v>
      </c>
      <c r="Y2587">
        <f t="shared" si="92"/>
        <v>2973.0238095238178</v>
      </c>
    </row>
    <row r="2588" spans="24:25" x14ac:dyDescent="0.4">
      <c r="X2588" s="79">
        <f t="shared" si="91"/>
        <v>44669.124999993765</v>
      </c>
      <c r="Y2588">
        <f t="shared" si="92"/>
        <v>2973.0238095238178</v>
      </c>
    </row>
    <row r="2589" spans="24:25" x14ac:dyDescent="0.4">
      <c r="X2589" s="79">
        <f t="shared" si="91"/>
        <v>44669.166666660429</v>
      </c>
      <c r="Y2589">
        <f t="shared" si="92"/>
        <v>2973.0238095238178</v>
      </c>
    </row>
    <row r="2590" spans="24:25" x14ac:dyDescent="0.4">
      <c r="X2590" s="79">
        <f t="shared" si="91"/>
        <v>44669.208333327093</v>
      </c>
      <c r="Y2590">
        <f t="shared" si="92"/>
        <v>2973.0238095238178</v>
      </c>
    </row>
    <row r="2591" spans="24:25" x14ac:dyDescent="0.4">
      <c r="X2591" s="79">
        <f t="shared" si="91"/>
        <v>44669.249999993757</v>
      </c>
      <c r="Y2591">
        <f t="shared" si="92"/>
        <v>2973.0238095238178</v>
      </c>
    </row>
    <row r="2592" spans="24:25" x14ac:dyDescent="0.4">
      <c r="X2592" s="79">
        <f t="shared" si="91"/>
        <v>44669.291666660421</v>
      </c>
      <c r="Y2592">
        <f t="shared" si="92"/>
        <v>2973.0238095238178</v>
      </c>
    </row>
    <row r="2593" spans="24:25" x14ac:dyDescent="0.4">
      <c r="X2593" s="79">
        <f t="shared" si="91"/>
        <v>44669.333333327086</v>
      </c>
      <c r="Y2593">
        <f t="shared" si="92"/>
        <v>2973.0238095238178</v>
      </c>
    </row>
    <row r="2594" spans="24:25" x14ac:dyDescent="0.4">
      <c r="X2594" s="79">
        <f t="shared" si="91"/>
        <v>44669.37499999375</v>
      </c>
      <c r="Y2594">
        <f t="shared" si="92"/>
        <v>2973.0238095238178</v>
      </c>
    </row>
    <row r="2595" spans="24:25" x14ac:dyDescent="0.4">
      <c r="X2595" s="79">
        <f t="shared" si="91"/>
        <v>44669.416666660414</v>
      </c>
      <c r="Y2595">
        <f t="shared" si="92"/>
        <v>2973.0238095238178</v>
      </c>
    </row>
    <row r="2596" spans="24:25" x14ac:dyDescent="0.4">
      <c r="X2596" s="79">
        <f t="shared" si="91"/>
        <v>44669.458333327078</v>
      </c>
      <c r="Y2596">
        <f t="shared" si="92"/>
        <v>2973.0238095238178</v>
      </c>
    </row>
    <row r="2597" spans="24:25" x14ac:dyDescent="0.4">
      <c r="X2597" s="79">
        <f t="shared" si="91"/>
        <v>44669.499999993743</v>
      </c>
      <c r="Y2597">
        <f t="shared" si="92"/>
        <v>2973.0238095238178</v>
      </c>
    </row>
    <row r="2598" spans="24:25" x14ac:dyDescent="0.4">
      <c r="X2598" s="79">
        <f t="shared" si="91"/>
        <v>44669.541666660407</v>
      </c>
      <c r="Y2598">
        <f t="shared" si="92"/>
        <v>2973.0238095238178</v>
      </c>
    </row>
    <row r="2599" spans="24:25" x14ac:dyDescent="0.4">
      <c r="X2599" s="79">
        <f t="shared" si="91"/>
        <v>44669.583333327071</v>
      </c>
      <c r="Y2599">
        <f t="shared" si="92"/>
        <v>2973.0238095238178</v>
      </c>
    </row>
    <row r="2600" spans="24:25" x14ac:dyDescent="0.4">
      <c r="X2600" s="79">
        <f t="shared" si="91"/>
        <v>44669.624999993735</v>
      </c>
      <c r="Y2600">
        <f t="shared" si="92"/>
        <v>2973.0238095238178</v>
      </c>
    </row>
    <row r="2601" spans="24:25" x14ac:dyDescent="0.4">
      <c r="X2601" s="79">
        <f t="shared" si="91"/>
        <v>44669.6666666604</v>
      </c>
      <c r="Y2601">
        <f t="shared" si="92"/>
        <v>2973.0238095238178</v>
      </c>
    </row>
    <row r="2602" spans="24:25" x14ac:dyDescent="0.4">
      <c r="X2602" s="79">
        <f t="shared" si="91"/>
        <v>44669.708333327064</v>
      </c>
      <c r="Y2602">
        <f t="shared" si="92"/>
        <v>2973.0238095238178</v>
      </c>
    </row>
    <row r="2603" spans="24:25" x14ac:dyDescent="0.4">
      <c r="X2603" s="79">
        <f t="shared" si="91"/>
        <v>44669.749999993728</v>
      </c>
      <c r="Y2603">
        <f t="shared" si="92"/>
        <v>2973.0238095238178</v>
      </c>
    </row>
    <row r="2604" spans="24:25" x14ac:dyDescent="0.4">
      <c r="X2604" s="79">
        <f t="shared" si="91"/>
        <v>44669.791666660392</v>
      </c>
      <c r="Y2604">
        <f t="shared" si="92"/>
        <v>2973.0238095238178</v>
      </c>
    </row>
    <row r="2605" spans="24:25" x14ac:dyDescent="0.4">
      <c r="X2605" s="79">
        <f t="shared" si="91"/>
        <v>44669.833333327057</v>
      </c>
      <c r="Y2605">
        <f t="shared" si="92"/>
        <v>2973.0238095238178</v>
      </c>
    </row>
    <row r="2606" spans="24:25" x14ac:dyDescent="0.4">
      <c r="X2606" s="79">
        <f t="shared" si="91"/>
        <v>44669.874999993721</v>
      </c>
      <c r="Y2606">
        <f t="shared" si="92"/>
        <v>2973.0238095238178</v>
      </c>
    </row>
    <row r="2607" spans="24:25" x14ac:dyDescent="0.4">
      <c r="X2607" s="79">
        <f t="shared" si="91"/>
        <v>44669.916666660385</v>
      </c>
      <c r="Y2607">
        <f t="shared" si="92"/>
        <v>2973.0238095238178</v>
      </c>
    </row>
    <row r="2608" spans="24:25" x14ac:dyDescent="0.4">
      <c r="X2608" s="79">
        <f t="shared" si="91"/>
        <v>44669.958333327049</v>
      </c>
      <c r="Y2608">
        <f t="shared" si="92"/>
        <v>2973.0238095238178</v>
      </c>
    </row>
    <row r="2609" spans="24:25" x14ac:dyDescent="0.4">
      <c r="X2609" s="79">
        <f t="shared" si="91"/>
        <v>44669.999999993714</v>
      </c>
      <c r="Y2609">
        <f t="shared" si="92"/>
        <v>2973.0238095238178</v>
      </c>
    </row>
    <row r="2610" spans="24:25" x14ac:dyDescent="0.4">
      <c r="X2610" s="79">
        <f t="shared" si="91"/>
        <v>44670.041666660378</v>
      </c>
      <c r="Y2610">
        <f t="shared" si="92"/>
        <v>2973.0238095238178</v>
      </c>
    </row>
    <row r="2611" spans="24:25" x14ac:dyDescent="0.4">
      <c r="X2611" s="79">
        <f t="shared" si="91"/>
        <v>44670.083333327042</v>
      </c>
      <c r="Y2611">
        <f t="shared" si="92"/>
        <v>2973.0238095238178</v>
      </c>
    </row>
    <row r="2612" spans="24:25" x14ac:dyDescent="0.4">
      <c r="X2612" s="79">
        <f t="shared" si="91"/>
        <v>44670.124999993706</v>
      </c>
      <c r="Y2612">
        <f t="shared" si="92"/>
        <v>2973.0238095238178</v>
      </c>
    </row>
    <row r="2613" spans="24:25" x14ac:dyDescent="0.4">
      <c r="X2613" s="79">
        <f t="shared" si="91"/>
        <v>44670.166666660371</v>
      </c>
      <c r="Y2613">
        <f t="shared" si="92"/>
        <v>2973.0238095238178</v>
      </c>
    </row>
    <row r="2614" spans="24:25" x14ac:dyDescent="0.4">
      <c r="X2614" s="79">
        <f t="shared" si="91"/>
        <v>44670.208333327035</v>
      </c>
      <c r="Y2614">
        <f t="shared" si="92"/>
        <v>2973.0238095238178</v>
      </c>
    </row>
    <row r="2615" spans="24:25" x14ac:dyDescent="0.4">
      <c r="X2615" s="79">
        <f t="shared" si="91"/>
        <v>44670.249999993699</v>
      </c>
      <c r="Y2615">
        <f t="shared" si="92"/>
        <v>2973.0238095238178</v>
      </c>
    </row>
    <row r="2616" spans="24:25" x14ac:dyDescent="0.4">
      <c r="X2616" s="79">
        <f t="shared" si="91"/>
        <v>44670.291666660363</v>
      </c>
      <c r="Y2616">
        <f t="shared" si="92"/>
        <v>2973.0238095238178</v>
      </c>
    </row>
    <row r="2617" spans="24:25" x14ac:dyDescent="0.4">
      <c r="X2617" s="79">
        <f t="shared" si="91"/>
        <v>44670.333333327028</v>
      </c>
      <c r="Y2617">
        <f t="shared" si="92"/>
        <v>2973.0238095238178</v>
      </c>
    </row>
    <row r="2618" spans="24:25" x14ac:dyDescent="0.4">
      <c r="X2618" s="79">
        <f t="shared" si="91"/>
        <v>44670.374999993692</v>
      </c>
      <c r="Y2618">
        <f t="shared" si="92"/>
        <v>2973.0238095238178</v>
      </c>
    </row>
    <row r="2619" spans="24:25" x14ac:dyDescent="0.4">
      <c r="X2619" s="79">
        <f t="shared" si="91"/>
        <v>44670.416666660356</v>
      </c>
      <c r="Y2619">
        <f t="shared" si="92"/>
        <v>2973.0238095238178</v>
      </c>
    </row>
    <row r="2620" spans="24:25" x14ac:dyDescent="0.4">
      <c r="X2620" s="79">
        <f t="shared" si="91"/>
        <v>44670.45833332702</v>
      </c>
      <c r="Y2620">
        <f t="shared" si="92"/>
        <v>2973.0238095238178</v>
      </c>
    </row>
    <row r="2621" spans="24:25" x14ac:dyDescent="0.4">
      <c r="X2621" s="79">
        <f t="shared" si="91"/>
        <v>44670.499999993684</v>
      </c>
      <c r="Y2621">
        <f t="shared" si="92"/>
        <v>2973.0238095238178</v>
      </c>
    </row>
    <row r="2622" spans="24:25" x14ac:dyDescent="0.4">
      <c r="X2622" s="79">
        <f t="shared" si="91"/>
        <v>44670.541666660349</v>
      </c>
      <c r="Y2622">
        <f t="shared" si="92"/>
        <v>2973.0238095238178</v>
      </c>
    </row>
    <row r="2623" spans="24:25" x14ac:dyDescent="0.4">
      <c r="X2623" s="79">
        <f t="shared" si="91"/>
        <v>44670.583333327013</v>
      </c>
      <c r="Y2623">
        <f t="shared" si="92"/>
        <v>2973.0238095238178</v>
      </c>
    </row>
    <row r="2624" spans="24:25" x14ac:dyDescent="0.4">
      <c r="X2624" s="79">
        <f t="shared" si="91"/>
        <v>44670.624999993677</v>
      </c>
      <c r="Y2624">
        <f t="shared" si="92"/>
        <v>2973.0238095238178</v>
      </c>
    </row>
    <row r="2625" spans="24:25" x14ac:dyDescent="0.4">
      <c r="X2625" s="79">
        <f t="shared" si="91"/>
        <v>44670.666666660341</v>
      </c>
      <c r="Y2625">
        <f t="shared" si="92"/>
        <v>2973.0238095238178</v>
      </c>
    </row>
    <row r="2626" spans="24:25" x14ac:dyDescent="0.4">
      <c r="X2626" s="79">
        <f t="shared" si="91"/>
        <v>44670.708333327006</v>
      </c>
      <c r="Y2626">
        <f t="shared" si="92"/>
        <v>2973.0238095238178</v>
      </c>
    </row>
    <row r="2627" spans="24:25" x14ac:dyDescent="0.4">
      <c r="X2627" s="79">
        <f t="shared" si="91"/>
        <v>44670.74999999367</v>
      </c>
      <c r="Y2627">
        <f t="shared" si="92"/>
        <v>2973.0238095238178</v>
      </c>
    </row>
    <row r="2628" spans="24:25" x14ac:dyDescent="0.4">
      <c r="X2628" s="79">
        <f t="shared" si="91"/>
        <v>44670.791666660334</v>
      </c>
      <c r="Y2628">
        <f t="shared" si="92"/>
        <v>2973.0238095238178</v>
      </c>
    </row>
    <row r="2629" spans="24:25" x14ac:dyDescent="0.4">
      <c r="X2629" s="79">
        <f t="shared" si="91"/>
        <v>44670.833333326998</v>
      </c>
      <c r="Y2629">
        <f t="shared" si="92"/>
        <v>2973.0238095238178</v>
      </c>
    </row>
    <row r="2630" spans="24:25" x14ac:dyDescent="0.4">
      <c r="X2630" s="79">
        <f t="shared" ref="X2630:X2693" si="93">X2629+1/24</f>
        <v>44670.874999993663</v>
      </c>
      <c r="Y2630">
        <f t="shared" si="92"/>
        <v>2973.0238095238178</v>
      </c>
    </row>
    <row r="2631" spans="24:25" x14ac:dyDescent="0.4">
      <c r="X2631" s="79">
        <f t="shared" si="93"/>
        <v>44670.916666660327</v>
      </c>
      <c r="Y2631">
        <f t="shared" si="92"/>
        <v>2973.0238095238178</v>
      </c>
    </row>
    <row r="2632" spans="24:25" x14ac:dyDescent="0.4">
      <c r="X2632" s="79">
        <f t="shared" si="93"/>
        <v>44670.958333326991</v>
      </c>
      <c r="Y2632">
        <f t="shared" si="92"/>
        <v>2973.0238095238178</v>
      </c>
    </row>
    <row r="2633" spans="24:25" x14ac:dyDescent="0.4">
      <c r="X2633" s="79">
        <f t="shared" si="93"/>
        <v>44670.999999993655</v>
      </c>
      <c r="Y2633">
        <f t="shared" si="92"/>
        <v>2973.0238095238178</v>
      </c>
    </row>
    <row r="2634" spans="24:25" x14ac:dyDescent="0.4">
      <c r="X2634" s="79">
        <f t="shared" si="93"/>
        <v>44671.04166666032</v>
      </c>
      <c r="Y2634">
        <f t="shared" si="92"/>
        <v>2973.0238095238178</v>
      </c>
    </row>
    <row r="2635" spans="24:25" x14ac:dyDescent="0.4">
      <c r="X2635" s="79">
        <f t="shared" si="93"/>
        <v>44671.083333326984</v>
      </c>
      <c r="Y2635">
        <f t="shared" si="92"/>
        <v>2973.0238095238178</v>
      </c>
    </row>
    <row r="2636" spans="24:25" x14ac:dyDescent="0.4">
      <c r="X2636" s="79">
        <f t="shared" si="93"/>
        <v>44671.124999993648</v>
      </c>
      <c r="Y2636">
        <f t="shared" si="92"/>
        <v>2973.0238095238178</v>
      </c>
    </row>
    <row r="2637" spans="24:25" x14ac:dyDescent="0.4">
      <c r="X2637" s="79">
        <f t="shared" si="93"/>
        <v>44671.166666660312</v>
      </c>
      <c r="Y2637">
        <f t="shared" si="92"/>
        <v>2973.0238095238178</v>
      </c>
    </row>
    <row r="2638" spans="24:25" x14ac:dyDescent="0.4">
      <c r="X2638" s="79">
        <f t="shared" si="93"/>
        <v>44671.208333326977</v>
      </c>
      <c r="Y2638">
        <f t="shared" si="92"/>
        <v>2973.0238095238178</v>
      </c>
    </row>
    <row r="2639" spans="24:25" x14ac:dyDescent="0.4">
      <c r="X2639" s="79">
        <f t="shared" si="93"/>
        <v>44671.249999993641</v>
      </c>
      <c r="Y2639">
        <f t="shared" si="92"/>
        <v>2973.0238095238178</v>
      </c>
    </row>
    <row r="2640" spans="24:25" x14ac:dyDescent="0.4">
      <c r="X2640" s="79">
        <f t="shared" si="93"/>
        <v>44671.291666660305</v>
      </c>
      <c r="Y2640">
        <f t="shared" si="92"/>
        <v>2973.0238095238178</v>
      </c>
    </row>
    <row r="2641" spans="24:25" x14ac:dyDescent="0.4">
      <c r="X2641" s="79">
        <f t="shared" si="93"/>
        <v>44671.333333326969</v>
      </c>
      <c r="Y2641">
        <f t="shared" si="92"/>
        <v>2973.0238095238178</v>
      </c>
    </row>
    <row r="2642" spans="24:25" x14ac:dyDescent="0.4">
      <c r="X2642" s="79">
        <f t="shared" si="93"/>
        <v>44671.374999993634</v>
      </c>
      <c r="Y2642">
        <f t="shared" ref="Y2642:Y2705" si="94">VLOOKUP(MONTH(X2642),$T$28:$V$39,3)</f>
        <v>2973.0238095238178</v>
      </c>
    </row>
    <row r="2643" spans="24:25" x14ac:dyDescent="0.4">
      <c r="X2643" s="79">
        <f t="shared" si="93"/>
        <v>44671.416666660298</v>
      </c>
      <c r="Y2643">
        <f t="shared" si="94"/>
        <v>2973.0238095238178</v>
      </c>
    </row>
    <row r="2644" spans="24:25" x14ac:dyDescent="0.4">
      <c r="X2644" s="79">
        <f t="shared" si="93"/>
        <v>44671.458333326962</v>
      </c>
      <c r="Y2644">
        <f t="shared" si="94"/>
        <v>2973.0238095238178</v>
      </c>
    </row>
    <row r="2645" spans="24:25" x14ac:dyDescent="0.4">
      <c r="X2645" s="79">
        <f t="shared" si="93"/>
        <v>44671.499999993626</v>
      </c>
      <c r="Y2645">
        <f t="shared" si="94"/>
        <v>2973.0238095238178</v>
      </c>
    </row>
    <row r="2646" spans="24:25" x14ac:dyDescent="0.4">
      <c r="X2646" s="79">
        <f t="shared" si="93"/>
        <v>44671.541666660291</v>
      </c>
      <c r="Y2646">
        <f t="shared" si="94"/>
        <v>2973.0238095238178</v>
      </c>
    </row>
    <row r="2647" spans="24:25" x14ac:dyDescent="0.4">
      <c r="X2647" s="79">
        <f t="shared" si="93"/>
        <v>44671.583333326955</v>
      </c>
      <c r="Y2647">
        <f t="shared" si="94"/>
        <v>2973.0238095238178</v>
      </c>
    </row>
    <row r="2648" spans="24:25" x14ac:dyDescent="0.4">
      <c r="X2648" s="79">
        <f t="shared" si="93"/>
        <v>44671.624999993619</v>
      </c>
      <c r="Y2648">
        <f t="shared" si="94"/>
        <v>2973.0238095238178</v>
      </c>
    </row>
    <row r="2649" spans="24:25" x14ac:dyDescent="0.4">
      <c r="X2649" s="79">
        <f t="shared" si="93"/>
        <v>44671.666666660283</v>
      </c>
      <c r="Y2649">
        <f t="shared" si="94"/>
        <v>2973.0238095238178</v>
      </c>
    </row>
    <row r="2650" spans="24:25" x14ac:dyDescent="0.4">
      <c r="X2650" s="79">
        <f t="shared" si="93"/>
        <v>44671.708333326947</v>
      </c>
      <c r="Y2650">
        <f t="shared" si="94"/>
        <v>2973.0238095238178</v>
      </c>
    </row>
    <row r="2651" spans="24:25" x14ac:dyDescent="0.4">
      <c r="X2651" s="79">
        <f t="shared" si="93"/>
        <v>44671.749999993612</v>
      </c>
      <c r="Y2651">
        <f t="shared" si="94"/>
        <v>2973.0238095238178</v>
      </c>
    </row>
    <row r="2652" spans="24:25" x14ac:dyDescent="0.4">
      <c r="X2652" s="79">
        <f t="shared" si="93"/>
        <v>44671.791666660276</v>
      </c>
      <c r="Y2652">
        <f t="shared" si="94"/>
        <v>2973.0238095238178</v>
      </c>
    </row>
    <row r="2653" spans="24:25" x14ac:dyDescent="0.4">
      <c r="X2653" s="79">
        <f t="shared" si="93"/>
        <v>44671.83333332694</v>
      </c>
      <c r="Y2653">
        <f t="shared" si="94"/>
        <v>2973.0238095238178</v>
      </c>
    </row>
    <row r="2654" spans="24:25" x14ac:dyDescent="0.4">
      <c r="X2654" s="79">
        <f t="shared" si="93"/>
        <v>44671.874999993604</v>
      </c>
      <c r="Y2654">
        <f t="shared" si="94"/>
        <v>2973.0238095238178</v>
      </c>
    </row>
    <row r="2655" spans="24:25" x14ac:dyDescent="0.4">
      <c r="X2655" s="79">
        <f t="shared" si="93"/>
        <v>44671.916666660269</v>
      </c>
      <c r="Y2655">
        <f t="shared" si="94"/>
        <v>2973.0238095238178</v>
      </c>
    </row>
    <row r="2656" spans="24:25" x14ac:dyDescent="0.4">
      <c r="X2656" s="79">
        <f t="shared" si="93"/>
        <v>44671.958333326933</v>
      </c>
      <c r="Y2656">
        <f t="shared" si="94"/>
        <v>2973.0238095238178</v>
      </c>
    </row>
    <row r="2657" spans="24:25" x14ac:dyDescent="0.4">
      <c r="X2657" s="79">
        <f t="shared" si="93"/>
        <v>44671.999999993597</v>
      </c>
      <c r="Y2657">
        <f t="shared" si="94"/>
        <v>2973.0238095238178</v>
      </c>
    </row>
    <row r="2658" spans="24:25" x14ac:dyDescent="0.4">
      <c r="X2658" s="79">
        <f t="shared" si="93"/>
        <v>44672.041666660261</v>
      </c>
      <c r="Y2658">
        <f t="shared" si="94"/>
        <v>2973.0238095238178</v>
      </c>
    </row>
    <row r="2659" spans="24:25" x14ac:dyDescent="0.4">
      <c r="X2659" s="79">
        <f t="shared" si="93"/>
        <v>44672.083333326926</v>
      </c>
      <c r="Y2659">
        <f t="shared" si="94"/>
        <v>2973.0238095238178</v>
      </c>
    </row>
    <row r="2660" spans="24:25" x14ac:dyDescent="0.4">
      <c r="X2660" s="79">
        <f t="shared" si="93"/>
        <v>44672.12499999359</v>
      </c>
      <c r="Y2660">
        <f t="shared" si="94"/>
        <v>2973.0238095238178</v>
      </c>
    </row>
    <row r="2661" spans="24:25" x14ac:dyDescent="0.4">
      <c r="X2661" s="79">
        <f t="shared" si="93"/>
        <v>44672.166666660254</v>
      </c>
      <c r="Y2661">
        <f t="shared" si="94"/>
        <v>2973.0238095238178</v>
      </c>
    </row>
    <row r="2662" spans="24:25" x14ac:dyDescent="0.4">
      <c r="X2662" s="79">
        <f t="shared" si="93"/>
        <v>44672.208333326918</v>
      </c>
      <c r="Y2662">
        <f t="shared" si="94"/>
        <v>2973.0238095238178</v>
      </c>
    </row>
    <row r="2663" spans="24:25" x14ac:dyDescent="0.4">
      <c r="X2663" s="79">
        <f t="shared" si="93"/>
        <v>44672.249999993583</v>
      </c>
      <c r="Y2663">
        <f t="shared" si="94"/>
        <v>2973.0238095238178</v>
      </c>
    </row>
    <row r="2664" spans="24:25" x14ac:dyDescent="0.4">
      <c r="X2664" s="79">
        <f t="shared" si="93"/>
        <v>44672.291666660247</v>
      </c>
      <c r="Y2664">
        <f t="shared" si="94"/>
        <v>2973.0238095238178</v>
      </c>
    </row>
    <row r="2665" spans="24:25" x14ac:dyDescent="0.4">
      <c r="X2665" s="79">
        <f t="shared" si="93"/>
        <v>44672.333333326911</v>
      </c>
      <c r="Y2665">
        <f t="shared" si="94"/>
        <v>2973.0238095238178</v>
      </c>
    </row>
    <row r="2666" spans="24:25" x14ac:dyDescent="0.4">
      <c r="X2666" s="79">
        <f t="shared" si="93"/>
        <v>44672.374999993575</v>
      </c>
      <c r="Y2666">
        <f t="shared" si="94"/>
        <v>2973.0238095238178</v>
      </c>
    </row>
    <row r="2667" spans="24:25" x14ac:dyDescent="0.4">
      <c r="X2667" s="79">
        <f t="shared" si="93"/>
        <v>44672.41666666024</v>
      </c>
      <c r="Y2667">
        <f t="shared" si="94"/>
        <v>2973.0238095238178</v>
      </c>
    </row>
    <row r="2668" spans="24:25" x14ac:dyDescent="0.4">
      <c r="X2668" s="79">
        <f t="shared" si="93"/>
        <v>44672.458333326904</v>
      </c>
      <c r="Y2668">
        <f t="shared" si="94"/>
        <v>2973.0238095238178</v>
      </c>
    </row>
    <row r="2669" spans="24:25" x14ac:dyDescent="0.4">
      <c r="X2669" s="79">
        <f t="shared" si="93"/>
        <v>44672.499999993568</v>
      </c>
      <c r="Y2669">
        <f t="shared" si="94"/>
        <v>2973.0238095238178</v>
      </c>
    </row>
    <row r="2670" spans="24:25" x14ac:dyDescent="0.4">
      <c r="X2670" s="79">
        <f t="shared" si="93"/>
        <v>44672.541666660232</v>
      </c>
      <c r="Y2670">
        <f t="shared" si="94"/>
        <v>2973.0238095238178</v>
      </c>
    </row>
    <row r="2671" spans="24:25" x14ac:dyDescent="0.4">
      <c r="X2671" s="79">
        <f t="shared" si="93"/>
        <v>44672.583333326897</v>
      </c>
      <c r="Y2671">
        <f t="shared" si="94"/>
        <v>2973.0238095238178</v>
      </c>
    </row>
    <row r="2672" spans="24:25" x14ac:dyDescent="0.4">
      <c r="X2672" s="79">
        <f t="shared" si="93"/>
        <v>44672.624999993561</v>
      </c>
      <c r="Y2672">
        <f t="shared" si="94"/>
        <v>2973.0238095238178</v>
      </c>
    </row>
    <row r="2673" spans="24:25" x14ac:dyDescent="0.4">
      <c r="X2673" s="79">
        <f t="shared" si="93"/>
        <v>44672.666666660225</v>
      </c>
      <c r="Y2673">
        <f t="shared" si="94"/>
        <v>2973.0238095238178</v>
      </c>
    </row>
    <row r="2674" spans="24:25" x14ac:dyDescent="0.4">
      <c r="X2674" s="79">
        <f t="shared" si="93"/>
        <v>44672.708333326889</v>
      </c>
      <c r="Y2674">
        <f t="shared" si="94"/>
        <v>2973.0238095238178</v>
      </c>
    </row>
    <row r="2675" spans="24:25" x14ac:dyDescent="0.4">
      <c r="X2675" s="79">
        <f t="shared" si="93"/>
        <v>44672.749999993554</v>
      </c>
      <c r="Y2675">
        <f t="shared" si="94"/>
        <v>2973.0238095238178</v>
      </c>
    </row>
    <row r="2676" spans="24:25" x14ac:dyDescent="0.4">
      <c r="X2676" s="79">
        <f t="shared" si="93"/>
        <v>44672.791666660218</v>
      </c>
      <c r="Y2676">
        <f t="shared" si="94"/>
        <v>2973.0238095238178</v>
      </c>
    </row>
    <row r="2677" spans="24:25" x14ac:dyDescent="0.4">
      <c r="X2677" s="79">
        <f t="shared" si="93"/>
        <v>44672.833333326882</v>
      </c>
      <c r="Y2677">
        <f t="shared" si="94"/>
        <v>2973.0238095238178</v>
      </c>
    </row>
    <row r="2678" spans="24:25" x14ac:dyDescent="0.4">
      <c r="X2678" s="79">
        <f t="shared" si="93"/>
        <v>44672.874999993546</v>
      </c>
      <c r="Y2678">
        <f t="shared" si="94"/>
        <v>2973.0238095238178</v>
      </c>
    </row>
    <row r="2679" spans="24:25" x14ac:dyDescent="0.4">
      <c r="X2679" s="79">
        <f t="shared" si="93"/>
        <v>44672.91666666021</v>
      </c>
      <c r="Y2679">
        <f t="shared" si="94"/>
        <v>2973.0238095238178</v>
      </c>
    </row>
    <row r="2680" spans="24:25" x14ac:dyDescent="0.4">
      <c r="X2680" s="79">
        <f t="shared" si="93"/>
        <v>44672.958333326875</v>
      </c>
      <c r="Y2680">
        <f t="shared" si="94"/>
        <v>2973.0238095238178</v>
      </c>
    </row>
    <row r="2681" spans="24:25" x14ac:dyDescent="0.4">
      <c r="X2681" s="79">
        <f t="shared" si="93"/>
        <v>44672.999999993539</v>
      </c>
      <c r="Y2681">
        <f t="shared" si="94"/>
        <v>2973.0238095238178</v>
      </c>
    </row>
    <row r="2682" spans="24:25" x14ac:dyDescent="0.4">
      <c r="X2682" s="79">
        <f t="shared" si="93"/>
        <v>44673.041666660203</v>
      </c>
      <c r="Y2682">
        <f t="shared" si="94"/>
        <v>2973.0238095238178</v>
      </c>
    </row>
    <row r="2683" spans="24:25" x14ac:dyDescent="0.4">
      <c r="X2683" s="79">
        <f t="shared" si="93"/>
        <v>44673.083333326867</v>
      </c>
      <c r="Y2683">
        <f t="shared" si="94"/>
        <v>2973.0238095238178</v>
      </c>
    </row>
    <row r="2684" spans="24:25" x14ac:dyDescent="0.4">
      <c r="X2684" s="79">
        <f t="shared" si="93"/>
        <v>44673.124999993532</v>
      </c>
      <c r="Y2684">
        <f t="shared" si="94"/>
        <v>2973.0238095238178</v>
      </c>
    </row>
    <row r="2685" spans="24:25" x14ac:dyDescent="0.4">
      <c r="X2685" s="79">
        <f t="shared" si="93"/>
        <v>44673.166666660196</v>
      </c>
      <c r="Y2685">
        <f t="shared" si="94"/>
        <v>2973.0238095238178</v>
      </c>
    </row>
    <row r="2686" spans="24:25" x14ac:dyDescent="0.4">
      <c r="X2686" s="79">
        <f t="shared" si="93"/>
        <v>44673.20833332686</v>
      </c>
      <c r="Y2686">
        <f t="shared" si="94"/>
        <v>2973.0238095238178</v>
      </c>
    </row>
    <row r="2687" spans="24:25" x14ac:dyDescent="0.4">
      <c r="X2687" s="79">
        <f t="shared" si="93"/>
        <v>44673.249999993524</v>
      </c>
      <c r="Y2687">
        <f t="shared" si="94"/>
        <v>2973.0238095238178</v>
      </c>
    </row>
    <row r="2688" spans="24:25" x14ac:dyDescent="0.4">
      <c r="X2688" s="79">
        <f t="shared" si="93"/>
        <v>44673.291666660189</v>
      </c>
      <c r="Y2688">
        <f t="shared" si="94"/>
        <v>2973.0238095238178</v>
      </c>
    </row>
    <row r="2689" spans="24:25" x14ac:dyDescent="0.4">
      <c r="X2689" s="79">
        <f t="shared" si="93"/>
        <v>44673.333333326853</v>
      </c>
      <c r="Y2689">
        <f t="shared" si="94"/>
        <v>2973.0238095238178</v>
      </c>
    </row>
    <row r="2690" spans="24:25" x14ac:dyDescent="0.4">
      <c r="X2690" s="79">
        <f t="shared" si="93"/>
        <v>44673.374999993517</v>
      </c>
      <c r="Y2690">
        <f t="shared" si="94"/>
        <v>2973.0238095238178</v>
      </c>
    </row>
    <row r="2691" spans="24:25" x14ac:dyDescent="0.4">
      <c r="X2691" s="79">
        <f t="shared" si="93"/>
        <v>44673.416666660181</v>
      </c>
      <c r="Y2691">
        <f t="shared" si="94"/>
        <v>2973.0238095238178</v>
      </c>
    </row>
    <row r="2692" spans="24:25" x14ac:dyDescent="0.4">
      <c r="X2692" s="79">
        <f t="shared" si="93"/>
        <v>44673.458333326846</v>
      </c>
      <c r="Y2692">
        <f t="shared" si="94"/>
        <v>2973.0238095238178</v>
      </c>
    </row>
    <row r="2693" spans="24:25" x14ac:dyDescent="0.4">
      <c r="X2693" s="79">
        <f t="shared" si="93"/>
        <v>44673.49999999351</v>
      </c>
      <c r="Y2693">
        <f t="shared" si="94"/>
        <v>2973.0238095238178</v>
      </c>
    </row>
    <row r="2694" spans="24:25" x14ac:dyDescent="0.4">
      <c r="X2694" s="79">
        <f t="shared" ref="X2694:X2757" si="95">X2693+1/24</f>
        <v>44673.541666660174</v>
      </c>
      <c r="Y2694">
        <f t="shared" si="94"/>
        <v>2973.0238095238178</v>
      </c>
    </row>
    <row r="2695" spans="24:25" x14ac:dyDescent="0.4">
      <c r="X2695" s="79">
        <f t="shared" si="95"/>
        <v>44673.583333326838</v>
      </c>
      <c r="Y2695">
        <f t="shared" si="94"/>
        <v>2973.0238095238178</v>
      </c>
    </row>
    <row r="2696" spans="24:25" x14ac:dyDescent="0.4">
      <c r="X2696" s="79">
        <f t="shared" si="95"/>
        <v>44673.624999993503</v>
      </c>
      <c r="Y2696">
        <f t="shared" si="94"/>
        <v>2973.0238095238178</v>
      </c>
    </row>
    <row r="2697" spans="24:25" x14ac:dyDescent="0.4">
      <c r="X2697" s="79">
        <f t="shared" si="95"/>
        <v>44673.666666660167</v>
      </c>
      <c r="Y2697">
        <f t="shared" si="94"/>
        <v>2973.0238095238178</v>
      </c>
    </row>
    <row r="2698" spans="24:25" x14ac:dyDescent="0.4">
      <c r="X2698" s="79">
        <f t="shared" si="95"/>
        <v>44673.708333326831</v>
      </c>
      <c r="Y2698">
        <f t="shared" si="94"/>
        <v>2973.0238095238178</v>
      </c>
    </row>
    <row r="2699" spans="24:25" x14ac:dyDescent="0.4">
      <c r="X2699" s="79">
        <f t="shared" si="95"/>
        <v>44673.749999993495</v>
      </c>
      <c r="Y2699">
        <f t="shared" si="94"/>
        <v>2973.0238095238178</v>
      </c>
    </row>
    <row r="2700" spans="24:25" x14ac:dyDescent="0.4">
      <c r="X2700" s="79">
        <f t="shared" si="95"/>
        <v>44673.79166666016</v>
      </c>
      <c r="Y2700">
        <f t="shared" si="94"/>
        <v>2973.0238095238178</v>
      </c>
    </row>
    <row r="2701" spans="24:25" x14ac:dyDescent="0.4">
      <c r="X2701" s="79">
        <f t="shared" si="95"/>
        <v>44673.833333326824</v>
      </c>
      <c r="Y2701">
        <f t="shared" si="94"/>
        <v>2973.0238095238178</v>
      </c>
    </row>
    <row r="2702" spans="24:25" x14ac:dyDescent="0.4">
      <c r="X2702" s="79">
        <f t="shared" si="95"/>
        <v>44673.874999993488</v>
      </c>
      <c r="Y2702">
        <f t="shared" si="94"/>
        <v>2973.0238095238178</v>
      </c>
    </row>
    <row r="2703" spans="24:25" x14ac:dyDescent="0.4">
      <c r="X2703" s="79">
        <f t="shared" si="95"/>
        <v>44673.916666660152</v>
      </c>
      <c r="Y2703">
        <f t="shared" si="94"/>
        <v>2973.0238095238178</v>
      </c>
    </row>
    <row r="2704" spans="24:25" x14ac:dyDescent="0.4">
      <c r="X2704" s="79">
        <f t="shared" si="95"/>
        <v>44673.958333326817</v>
      </c>
      <c r="Y2704">
        <f t="shared" si="94"/>
        <v>2973.0238095238178</v>
      </c>
    </row>
    <row r="2705" spans="24:25" x14ac:dyDescent="0.4">
      <c r="X2705" s="79">
        <f t="shared" si="95"/>
        <v>44673.999999993481</v>
      </c>
      <c r="Y2705">
        <f t="shared" si="94"/>
        <v>2973.0238095238178</v>
      </c>
    </row>
    <row r="2706" spans="24:25" x14ac:dyDescent="0.4">
      <c r="X2706" s="79">
        <f t="shared" si="95"/>
        <v>44674.041666660145</v>
      </c>
      <c r="Y2706">
        <f t="shared" ref="Y2706:Y2769" si="96">VLOOKUP(MONTH(X2706),$T$28:$V$39,3)</f>
        <v>2973.0238095238178</v>
      </c>
    </row>
    <row r="2707" spans="24:25" x14ac:dyDescent="0.4">
      <c r="X2707" s="79">
        <f t="shared" si="95"/>
        <v>44674.083333326809</v>
      </c>
      <c r="Y2707">
        <f t="shared" si="96"/>
        <v>2973.0238095238178</v>
      </c>
    </row>
    <row r="2708" spans="24:25" x14ac:dyDescent="0.4">
      <c r="X2708" s="79">
        <f t="shared" si="95"/>
        <v>44674.124999993473</v>
      </c>
      <c r="Y2708">
        <f t="shared" si="96"/>
        <v>2973.0238095238178</v>
      </c>
    </row>
    <row r="2709" spans="24:25" x14ac:dyDescent="0.4">
      <c r="X2709" s="79">
        <f t="shared" si="95"/>
        <v>44674.166666660138</v>
      </c>
      <c r="Y2709">
        <f t="shared" si="96"/>
        <v>2973.0238095238178</v>
      </c>
    </row>
    <row r="2710" spans="24:25" x14ac:dyDescent="0.4">
      <c r="X2710" s="79">
        <f t="shared" si="95"/>
        <v>44674.208333326802</v>
      </c>
      <c r="Y2710">
        <f t="shared" si="96"/>
        <v>2973.0238095238178</v>
      </c>
    </row>
    <row r="2711" spans="24:25" x14ac:dyDescent="0.4">
      <c r="X2711" s="79">
        <f t="shared" si="95"/>
        <v>44674.249999993466</v>
      </c>
      <c r="Y2711">
        <f t="shared" si="96"/>
        <v>2973.0238095238178</v>
      </c>
    </row>
    <row r="2712" spans="24:25" x14ac:dyDescent="0.4">
      <c r="X2712" s="79">
        <f t="shared" si="95"/>
        <v>44674.29166666013</v>
      </c>
      <c r="Y2712">
        <f t="shared" si="96"/>
        <v>2973.0238095238178</v>
      </c>
    </row>
    <row r="2713" spans="24:25" x14ac:dyDescent="0.4">
      <c r="X2713" s="79">
        <f t="shared" si="95"/>
        <v>44674.333333326795</v>
      </c>
      <c r="Y2713">
        <f t="shared" si="96"/>
        <v>2973.0238095238178</v>
      </c>
    </row>
    <row r="2714" spans="24:25" x14ac:dyDescent="0.4">
      <c r="X2714" s="79">
        <f t="shared" si="95"/>
        <v>44674.374999993459</v>
      </c>
      <c r="Y2714">
        <f t="shared" si="96"/>
        <v>2973.0238095238178</v>
      </c>
    </row>
    <row r="2715" spans="24:25" x14ac:dyDescent="0.4">
      <c r="X2715" s="79">
        <f t="shared" si="95"/>
        <v>44674.416666660123</v>
      </c>
      <c r="Y2715">
        <f t="shared" si="96"/>
        <v>2973.0238095238178</v>
      </c>
    </row>
    <row r="2716" spans="24:25" x14ac:dyDescent="0.4">
      <c r="X2716" s="79">
        <f t="shared" si="95"/>
        <v>44674.458333326787</v>
      </c>
      <c r="Y2716">
        <f t="shared" si="96"/>
        <v>2973.0238095238178</v>
      </c>
    </row>
    <row r="2717" spans="24:25" x14ac:dyDescent="0.4">
      <c r="X2717" s="79">
        <f t="shared" si="95"/>
        <v>44674.499999993452</v>
      </c>
      <c r="Y2717">
        <f t="shared" si="96"/>
        <v>2973.0238095238178</v>
      </c>
    </row>
    <row r="2718" spans="24:25" x14ac:dyDescent="0.4">
      <c r="X2718" s="79">
        <f t="shared" si="95"/>
        <v>44674.541666660116</v>
      </c>
      <c r="Y2718">
        <f t="shared" si="96"/>
        <v>2973.0238095238178</v>
      </c>
    </row>
    <row r="2719" spans="24:25" x14ac:dyDescent="0.4">
      <c r="X2719" s="79">
        <f t="shared" si="95"/>
        <v>44674.58333332678</v>
      </c>
      <c r="Y2719">
        <f t="shared" si="96"/>
        <v>2973.0238095238178</v>
      </c>
    </row>
    <row r="2720" spans="24:25" x14ac:dyDescent="0.4">
      <c r="X2720" s="79">
        <f t="shared" si="95"/>
        <v>44674.624999993444</v>
      </c>
      <c r="Y2720">
        <f t="shared" si="96"/>
        <v>2973.0238095238178</v>
      </c>
    </row>
    <row r="2721" spans="24:25" x14ac:dyDescent="0.4">
      <c r="X2721" s="79">
        <f t="shared" si="95"/>
        <v>44674.666666660109</v>
      </c>
      <c r="Y2721">
        <f t="shared" si="96"/>
        <v>2973.0238095238178</v>
      </c>
    </row>
    <row r="2722" spans="24:25" x14ac:dyDescent="0.4">
      <c r="X2722" s="79">
        <f t="shared" si="95"/>
        <v>44674.708333326773</v>
      </c>
      <c r="Y2722">
        <f t="shared" si="96"/>
        <v>2973.0238095238178</v>
      </c>
    </row>
    <row r="2723" spans="24:25" x14ac:dyDescent="0.4">
      <c r="X2723" s="79">
        <f t="shared" si="95"/>
        <v>44674.749999993437</v>
      </c>
      <c r="Y2723">
        <f t="shared" si="96"/>
        <v>2973.0238095238178</v>
      </c>
    </row>
    <row r="2724" spans="24:25" x14ac:dyDescent="0.4">
      <c r="X2724" s="79">
        <f t="shared" si="95"/>
        <v>44674.791666660101</v>
      </c>
      <c r="Y2724">
        <f t="shared" si="96"/>
        <v>2973.0238095238178</v>
      </c>
    </row>
    <row r="2725" spans="24:25" x14ac:dyDescent="0.4">
      <c r="X2725" s="79">
        <f t="shared" si="95"/>
        <v>44674.833333326766</v>
      </c>
      <c r="Y2725">
        <f t="shared" si="96"/>
        <v>2973.0238095238178</v>
      </c>
    </row>
    <row r="2726" spans="24:25" x14ac:dyDescent="0.4">
      <c r="X2726" s="79">
        <f t="shared" si="95"/>
        <v>44674.87499999343</v>
      </c>
      <c r="Y2726">
        <f t="shared" si="96"/>
        <v>2973.0238095238178</v>
      </c>
    </row>
    <row r="2727" spans="24:25" x14ac:dyDescent="0.4">
      <c r="X2727" s="79">
        <f t="shared" si="95"/>
        <v>44674.916666660094</v>
      </c>
      <c r="Y2727">
        <f t="shared" si="96"/>
        <v>2973.0238095238178</v>
      </c>
    </row>
    <row r="2728" spans="24:25" x14ac:dyDescent="0.4">
      <c r="X2728" s="79">
        <f t="shared" si="95"/>
        <v>44674.958333326758</v>
      </c>
      <c r="Y2728">
        <f t="shared" si="96"/>
        <v>2973.0238095238178</v>
      </c>
    </row>
    <row r="2729" spans="24:25" x14ac:dyDescent="0.4">
      <c r="X2729" s="79">
        <f t="shared" si="95"/>
        <v>44674.999999993423</v>
      </c>
      <c r="Y2729">
        <f t="shared" si="96"/>
        <v>2973.0238095238178</v>
      </c>
    </row>
    <row r="2730" spans="24:25" x14ac:dyDescent="0.4">
      <c r="X2730" s="79">
        <f t="shared" si="95"/>
        <v>44675.041666660087</v>
      </c>
      <c r="Y2730">
        <f t="shared" si="96"/>
        <v>2973.0238095238178</v>
      </c>
    </row>
    <row r="2731" spans="24:25" x14ac:dyDescent="0.4">
      <c r="X2731" s="79">
        <f t="shared" si="95"/>
        <v>44675.083333326751</v>
      </c>
      <c r="Y2731">
        <f t="shared" si="96"/>
        <v>2973.0238095238178</v>
      </c>
    </row>
    <row r="2732" spans="24:25" x14ac:dyDescent="0.4">
      <c r="X2732" s="79">
        <f t="shared" si="95"/>
        <v>44675.124999993415</v>
      </c>
      <c r="Y2732">
        <f t="shared" si="96"/>
        <v>2973.0238095238178</v>
      </c>
    </row>
    <row r="2733" spans="24:25" x14ac:dyDescent="0.4">
      <c r="X2733" s="79">
        <f t="shared" si="95"/>
        <v>44675.166666660079</v>
      </c>
      <c r="Y2733">
        <f t="shared" si="96"/>
        <v>2973.0238095238178</v>
      </c>
    </row>
    <row r="2734" spans="24:25" x14ac:dyDescent="0.4">
      <c r="X2734" s="79">
        <f t="shared" si="95"/>
        <v>44675.208333326744</v>
      </c>
      <c r="Y2734">
        <f t="shared" si="96"/>
        <v>2973.0238095238178</v>
      </c>
    </row>
    <row r="2735" spans="24:25" x14ac:dyDescent="0.4">
      <c r="X2735" s="79">
        <f t="shared" si="95"/>
        <v>44675.249999993408</v>
      </c>
      <c r="Y2735">
        <f t="shared" si="96"/>
        <v>2973.0238095238178</v>
      </c>
    </row>
    <row r="2736" spans="24:25" x14ac:dyDescent="0.4">
      <c r="X2736" s="79">
        <f t="shared" si="95"/>
        <v>44675.291666660072</v>
      </c>
      <c r="Y2736">
        <f t="shared" si="96"/>
        <v>2973.0238095238178</v>
      </c>
    </row>
    <row r="2737" spans="24:25" x14ac:dyDescent="0.4">
      <c r="X2737" s="79">
        <f t="shared" si="95"/>
        <v>44675.333333326736</v>
      </c>
      <c r="Y2737">
        <f t="shared" si="96"/>
        <v>2973.0238095238178</v>
      </c>
    </row>
    <row r="2738" spans="24:25" x14ac:dyDescent="0.4">
      <c r="X2738" s="79">
        <f t="shared" si="95"/>
        <v>44675.374999993401</v>
      </c>
      <c r="Y2738">
        <f t="shared" si="96"/>
        <v>2973.0238095238178</v>
      </c>
    </row>
    <row r="2739" spans="24:25" x14ac:dyDescent="0.4">
      <c r="X2739" s="79">
        <f t="shared" si="95"/>
        <v>44675.416666660065</v>
      </c>
      <c r="Y2739">
        <f t="shared" si="96"/>
        <v>2973.0238095238178</v>
      </c>
    </row>
    <row r="2740" spans="24:25" x14ac:dyDescent="0.4">
      <c r="X2740" s="79">
        <f t="shared" si="95"/>
        <v>44675.458333326729</v>
      </c>
      <c r="Y2740">
        <f t="shared" si="96"/>
        <v>2973.0238095238178</v>
      </c>
    </row>
    <row r="2741" spans="24:25" x14ac:dyDescent="0.4">
      <c r="X2741" s="79">
        <f t="shared" si="95"/>
        <v>44675.499999993393</v>
      </c>
      <c r="Y2741">
        <f t="shared" si="96"/>
        <v>2973.0238095238178</v>
      </c>
    </row>
    <row r="2742" spans="24:25" x14ac:dyDescent="0.4">
      <c r="X2742" s="79">
        <f t="shared" si="95"/>
        <v>44675.541666660058</v>
      </c>
      <c r="Y2742">
        <f t="shared" si="96"/>
        <v>2973.0238095238178</v>
      </c>
    </row>
    <row r="2743" spans="24:25" x14ac:dyDescent="0.4">
      <c r="X2743" s="79">
        <f t="shared" si="95"/>
        <v>44675.583333326722</v>
      </c>
      <c r="Y2743">
        <f t="shared" si="96"/>
        <v>2973.0238095238178</v>
      </c>
    </row>
    <row r="2744" spans="24:25" x14ac:dyDescent="0.4">
      <c r="X2744" s="79">
        <f t="shared" si="95"/>
        <v>44675.624999993386</v>
      </c>
      <c r="Y2744">
        <f t="shared" si="96"/>
        <v>2973.0238095238178</v>
      </c>
    </row>
    <row r="2745" spans="24:25" x14ac:dyDescent="0.4">
      <c r="X2745" s="79">
        <f t="shared" si="95"/>
        <v>44675.66666666005</v>
      </c>
      <c r="Y2745">
        <f t="shared" si="96"/>
        <v>2973.0238095238178</v>
      </c>
    </row>
    <row r="2746" spans="24:25" x14ac:dyDescent="0.4">
      <c r="X2746" s="79">
        <f t="shared" si="95"/>
        <v>44675.708333326715</v>
      </c>
      <c r="Y2746">
        <f t="shared" si="96"/>
        <v>2973.0238095238178</v>
      </c>
    </row>
    <row r="2747" spans="24:25" x14ac:dyDescent="0.4">
      <c r="X2747" s="79">
        <f t="shared" si="95"/>
        <v>44675.749999993379</v>
      </c>
      <c r="Y2747">
        <f t="shared" si="96"/>
        <v>2973.0238095238178</v>
      </c>
    </row>
    <row r="2748" spans="24:25" x14ac:dyDescent="0.4">
      <c r="X2748" s="79">
        <f t="shared" si="95"/>
        <v>44675.791666660043</v>
      </c>
      <c r="Y2748">
        <f t="shared" si="96"/>
        <v>2973.0238095238178</v>
      </c>
    </row>
    <row r="2749" spans="24:25" x14ac:dyDescent="0.4">
      <c r="X2749" s="79">
        <f t="shared" si="95"/>
        <v>44675.833333326707</v>
      </c>
      <c r="Y2749">
        <f t="shared" si="96"/>
        <v>2973.0238095238178</v>
      </c>
    </row>
    <row r="2750" spans="24:25" x14ac:dyDescent="0.4">
      <c r="X2750" s="79">
        <f t="shared" si="95"/>
        <v>44675.874999993372</v>
      </c>
      <c r="Y2750">
        <f t="shared" si="96"/>
        <v>2973.0238095238178</v>
      </c>
    </row>
    <row r="2751" spans="24:25" x14ac:dyDescent="0.4">
      <c r="X2751" s="79">
        <f t="shared" si="95"/>
        <v>44675.916666660036</v>
      </c>
      <c r="Y2751">
        <f t="shared" si="96"/>
        <v>2973.0238095238178</v>
      </c>
    </row>
    <row r="2752" spans="24:25" x14ac:dyDescent="0.4">
      <c r="X2752" s="79">
        <f t="shared" si="95"/>
        <v>44675.9583333267</v>
      </c>
      <c r="Y2752">
        <f t="shared" si="96"/>
        <v>2973.0238095238178</v>
      </c>
    </row>
    <row r="2753" spans="24:25" x14ac:dyDescent="0.4">
      <c r="X2753" s="79">
        <f t="shared" si="95"/>
        <v>44675.999999993364</v>
      </c>
      <c r="Y2753">
        <f t="shared" si="96"/>
        <v>2973.0238095238178</v>
      </c>
    </row>
    <row r="2754" spans="24:25" x14ac:dyDescent="0.4">
      <c r="X2754" s="79">
        <f t="shared" si="95"/>
        <v>44676.041666660029</v>
      </c>
      <c r="Y2754">
        <f t="shared" si="96"/>
        <v>2973.0238095238178</v>
      </c>
    </row>
    <row r="2755" spans="24:25" x14ac:dyDescent="0.4">
      <c r="X2755" s="79">
        <f t="shared" si="95"/>
        <v>44676.083333326693</v>
      </c>
      <c r="Y2755">
        <f t="shared" si="96"/>
        <v>2973.0238095238178</v>
      </c>
    </row>
    <row r="2756" spans="24:25" x14ac:dyDescent="0.4">
      <c r="X2756" s="79">
        <f t="shared" si="95"/>
        <v>44676.124999993357</v>
      </c>
      <c r="Y2756">
        <f t="shared" si="96"/>
        <v>2973.0238095238178</v>
      </c>
    </row>
    <row r="2757" spans="24:25" x14ac:dyDescent="0.4">
      <c r="X2757" s="79">
        <f t="shared" si="95"/>
        <v>44676.166666660021</v>
      </c>
      <c r="Y2757">
        <f t="shared" si="96"/>
        <v>2973.0238095238178</v>
      </c>
    </row>
    <row r="2758" spans="24:25" x14ac:dyDescent="0.4">
      <c r="X2758" s="79">
        <f t="shared" ref="X2758:X2821" si="97">X2757+1/24</f>
        <v>44676.208333326686</v>
      </c>
      <c r="Y2758">
        <f t="shared" si="96"/>
        <v>2973.0238095238178</v>
      </c>
    </row>
    <row r="2759" spans="24:25" x14ac:dyDescent="0.4">
      <c r="X2759" s="79">
        <f t="shared" si="97"/>
        <v>44676.24999999335</v>
      </c>
      <c r="Y2759">
        <f t="shared" si="96"/>
        <v>2973.0238095238178</v>
      </c>
    </row>
    <row r="2760" spans="24:25" x14ac:dyDescent="0.4">
      <c r="X2760" s="79">
        <f t="shared" si="97"/>
        <v>44676.291666660014</v>
      </c>
      <c r="Y2760">
        <f t="shared" si="96"/>
        <v>2973.0238095238178</v>
      </c>
    </row>
    <row r="2761" spans="24:25" x14ac:dyDescent="0.4">
      <c r="X2761" s="79">
        <f t="shared" si="97"/>
        <v>44676.333333326678</v>
      </c>
      <c r="Y2761">
        <f t="shared" si="96"/>
        <v>2973.0238095238178</v>
      </c>
    </row>
    <row r="2762" spans="24:25" x14ac:dyDescent="0.4">
      <c r="X2762" s="79">
        <f t="shared" si="97"/>
        <v>44676.374999993342</v>
      </c>
      <c r="Y2762">
        <f t="shared" si="96"/>
        <v>2973.0238095238178</v>
      </c>
    </row>
    <row r="2763" spans="24:25" x14ac:dyDescent="0.4">
      <c r="X2763" s="79">
        <f t="shared" si="97"/>
        <v>44676.416666660007</v>
      </c>
      <c r="Y2763">
        <f t="shared" si="96"/>
        <v>2973.0238095238178</v>
      </c>
    </row>
    <row r="2764" spans="24:25" x14ac:dyDescent="0.4">
      <c r="X2764" s="79">
        <f t="shared" si="97"/>
        <v>44676.458333326671</v>
      </c>
      <c r="Y2764">
        <f t="shared" si="96"/>
        <v>2973.0238095238178</v>
      </c>
    </row>
    <row r="2765" spans="24:25" x14ac:dyDescent="0.4">
      <c r="X2765" s="79">
        <f t="shared" si="97"/>
        <v>44676.499999993335</v>
      </c>
      <c r="Y2765">
        <f t="shared" si="96"/>
        <v>2973.0238095238178</v>
      </c>
    </row>
    <row r="2766" spans="24:25" x14ac:dyDescent="0.4">
      <c r="X2766" s="79">
        <f t="shared" si="97"/>
        <v>44676.541666659999</v>
      </c>
      <c r="Y2766">
        <f t="shared" si="96"/>
        <v>2973.0238095238178</v>
      </c>
    </row>
    <row r="2767" spans="24:25" x14ac:dyDescent="0.4">
      <c r="X2767" s="79">
        <f t="shared" si="97"/>
        <v>44676.583333326664</v>
      </c>
      <c r="Y2767">
        <f t="shared" si="96"/>
        <v>2973.0238095238178</v>
      </c>
    </row>
    <row r="2768" spans="24:25" x14ac:dyDescent="0.4">
      <c r="X2768" s="79">
        <f t="shared" si="97"/>
        <v>44676.624999993328</v>
      </c>
      <c r="Y2768">
        <f t="shared" si="96"/>
        <v>2973.0238095238178</v>
      </c>
    </row>
    <row r="2769" spans="24:25" x14ac:dyDescent="0.4">
      <c r="X2769" s="79">
        <f t="shared" si="97"/>
        <v>44676.666666659992</v>
      </c>
      <c r="Y2769">
        <f t="shared" si="96"/>
        <v>2973.0238095238178</v>
      </c>
    </row>
    <row r="2770" spans="24:25" x14ac:dyDescent="0.4">
      <c r="X2770" s="79">
        <f t="shared" si="97"/>
        <v>44676.708333326656</v>
      </c>
      <c r="Y2770">
        <f t="shared" ref="Y2770:Y2833" si="98">VLOOKUP(MONTH(X2770),$T$28:$V$39,3)</f>
        <v>2973.0238095238178</v>
      </c>
    </row>
    <row r="2771" spans="24:25" x14ac:dyDescent="0.4">
      <c r="X2771" s="79">
        <f t="shared" si="97"/>
        <v>44676.749999993321</v>
      </c>
      <c r="Y2771">
        <f t="shared" si="98"/>
        <v>2973.0238095238178</v>
      </c>
    </row>
    <row r="2772" spans="24:25" x14ac:dyDescent="0.4">
      <c r="X2772" s="79">
        <f t="shared" si="97"/>
        <v>44676.791666659985</v>
      </c>
      <c r="Y2772">
        <f t="shared" si="98"/>
        <v>2973.0238095238178</v>
      </c>
    </row>
    <row r="2773" spans="24:25" x14ac:dyDescent="0.4">
      <c r="X2773" s="79">
        <f t="shared" si="97"/>
        <v>44676.833333326649</v>
      </c>
      <c r="Y2773">
        <f t="shared" si="98"/>
        <v>2973.0238095238178</v>
      </c>
    </row>
    <row r="2774" spans="24:25" x14ac:dyDescent="0.4">
      <c r="X2774" s="79">
        <f t="shared" si="97"/>
        <v>44676.874999993313</v>
      </c>
      <c r="Y2774">
        <f t="shared" si="98"/>
        <v>2973.0238095238178</v>
      </c>
    </row>
    <row r="2775" spans="24:25" x14ac:dyDescent="0.4">
      <c r="X2775" s="79">
        <f t="shared" si="97"/>
        <v>44676.916666659978</v>
      </c>
      <c r="Y2775">
        <f t="shared" si="98"/>
        <v>2973.0238095238178</v>
      </c>
    </row>
    <row r="2776" spans="24:25" x14ac:dyDescent="0.4">
      <c r="X2776" s="79">
        <f t="shared" si="97"/>
        <v>44676.958333326642</v>
      </c>
      <c r="Y2776">
        <f t="shared" si="98"/>
        <v>2973.0238095238178</v>
      </c>
    </row>
    <row r="2777" spans="24:25" x14ac:dyDescent="0.4">
      <c r="X2777" s="79">
        <f t="shared" si="97"/>
        <v>44676.999999993306</v>
      </c>
      <c r="Y2777">
        <f t="shared" si="98"/>
        <v>2973.0238095238178</v>
      </c>
    </row>
    <row r="2778" spans="24:25" x14ac:dyDescent="0.4">
      <c r="X2778" s="79">
        <f t="shared" si="97"/>
        <v>44677.04166665997</v>
      </c>
      <c r="Y2778">
        <f t="shared" si="98"/>
        <v>2973.0238095238178</v>
      </c>
    </row>
    <row r="2779" spans="24:25" x14ac:dyDescent="0.4">
      <c r="X2779" s="79">
        <f t="shared" si="97"/>
        <v>44677.083333326635</v>
      </c>
      <c r="Y2779">
        <f t="shared" si="98"/>
        <v>2973.0238095238178</v>
      </c>
    </row>
    <row r="2780" spans="24:25" x14ac:dyDescent="0.4">
      <c r="X2780" s="79">
        <f t="shared" si="97"/>
        <v>44677.124999993299</v>
      </c>
      <c r="Y2780">
        <f t="shared" si="98"/>
        <v>2973.0238095238178</v>
      </c>
    </row>
    <row r="2781" spans="24:25" x14ac:dyDescent="0.4">
      <c r="X2781" s="79">
        <f t="shared" si="97"/>
        <v>44677.166666659963</v>
      </c>
      <c r="Y2781">
        <f t="shared" si="98"/>
        <v>2973.0238095238178</v>
      </c>
    </row>
    <row r="2782" spans="24:25" x14ac:dyDescent="0.4">
      <c r="X2782" s="79">
        <f t="shared" si="97"/>
        <v>44677.208333326627</v>
      </c>
      <c r="Y2782">
        <f t="shared" si="98"/>
        <v>2973.0238095238178</v>
      </c>
    </row>
    <row r="2783" spans="24:25" x14ac:dyDescent="0.4">
      <c r="X2783" s="79">
        <f t="shared" si="97"/>
        <v>44677.249999993292</v>
      </c>
      <c r="Y2783">
        <f t="shared" si="98"/>
        <v>2973.0238095238178</v>
      </c>
    </row>
    <row r="2784" spans="24:25" x14ac:dyDescent="0.4">
      <c r="X2784" s="79">
        <f t="shared" si="97"/>
        <v>44677.291666659956</v>
      </c>
      <c r="Y2784">
        <f t="shared" si="98"/>
        <v>2973.0238095238178</v>
      </c>
    </row>
    <row r="2785" spans="24:25" x14ac:dyDescent="0.4">
      <c r="X2785" s="79">
        <f t="shared" si="97"/>
        <v>44677.33333332662</v>
      </c>
      <c r="Y2785">
        <f t="shared" si="98"/>
        <v>2973.0238095238178</v>
      </c>
    </row>
    <row r="2786" spans="24:25" x14ac:dyDescent="0.4">
      <c r="X2786" s="79">
        <f t="shared" si="97"/>
        <v>44677.374999993284</v>
      </c>
      <c r="Y2786">
        <f t="shared" si="98"/>
        <v>2973.0238095238178</v>
      </c>
    </row>
    <row r="2787" spans="24:25" x14ac:dyDescent="0.4">
      <c r="X2787" s="79">
        <f t="shared" si="97"/>
        <v>44677.416666659949</v>
      </c>
      <c r="Y2787">
        <f t="shared" si="98"/>
        <v>2973.0238095238178</v>
      </c>
    </row>
    <row r="2788" spans="24:25" x14ac:dyDescent="0.4">
      <c r="X2788" s="79">
        <f t="shared" si="97"/>
        <v>44677.458333326613</v>
      </c>
      <c r="Y2788">
        <f t="shared" si="98"/>
        <v>2973.0238095238178</v>
      </c>
    </row>
    <row r="2789" spans="24:25" x14ac:dyDescent="0.4">
      <c r="X2789" s="79">
        <f t="shared" si="97"/>
        <v>44677.499999993277</v>
      </c>
      <c r="Y2789">
        <f t="shared" si="98"/>
        <v>2973.0238095238178</v>
      </c>
    </row>
    <row r="2790" spans="24:25" x14ac:dyDescent="0.4">
      <c r="X2790" s="79">
        <f t="shared" si="97"/>
        <v>44677.541666659941</v>
      </c>
      <c r="Y2790">
        <f t="shared" si="98"/>
        <v>2973.0238095238178</v>
      </c>
    </row>
    <row r="2791" spans="24:25" x14ac:dyDescent="0.4">
      <c r="X2791" s="79">
        <f t="shared" si="97"/>
        <v>44677.583333326605</v>
      </c>
      <c r="Y2791">
        <f t="shared" si="98"/>
        <v>2973.0238095238178</v>
      </c>
    </row>
    <row r="2792" spans="24:25" x14ac:dyDescent="0.4">
      <c r="X2792" s="79">
        <f t="shared" si="97"/>
        <v>44677.62499999327</v>
      </c>
      <c r="Y2792">
        <f t="shared" si="98"/>
        <v>2973.0238095238178</v>
      </c>
    </row>
    <row r="2793" spans="24:25" x14ac:dyDescent="0.4">
      <c r="X2793" s="79">
        <f t="shared" si="97"/>
        <v>44677.666666659934</v>
      </c>
      <c r="Y2793">
        <f t="shared" si="98"/>
        <v>2973.0238095238178</v>
      </c>
    </row>
    <row r="2794" spans="24:25" x14ac:dyDescent="0.4">
      <c r="X2794" s="79">
        <f t="shared" si="97"/>
        <v>44677.708333326598</v>
      </c>
      <c r="Y2794">
        <f t="shared" si="98"/>
        <v>2973.0238095238178</v>
      </c>
    </row>
    <row r="2795" spans="24:25" x14ac:dyDescent="0.4">
      <c r="X2795" s="79">
        <f t="shared" si="97"/>
        <v>44677.749999993262</v>
      </c>
      <c r="Y2795">
        <f t="shared" si="98"/>
        <v>2973.0238095238178</v>
      </c>
    </row>
    <row r="2796" spans="24:25" x14ac:dyDescent="0.4">
      <c r="X2796" s="79">
        <f t="shared" si="97"/>
        <v>44677.791666659927</v>
      </c>
      <c r="Y2796">
        <f t="shared" si="98"/>
        <v>2973.0238095238178</v>
      </c>
    </row>
    <row r="2797" spans="24:25" x14ac:dyDescent="0.4">
      <c r="X2797" s="79">
        <f t="shared" si="97"/>
        <v>44677.833333326591</v>
      </c>
      <c r="Y2797">
        <f t="shared" si="98"/>
        <v>2973.0238095238178</v>
      </c>
    </row>
    <row r="2798" spans="24:25" x14ac:dyDescent="0.4">
      <c r="X2798" s="79">
        <f t="shared" si="97"/>
        <v>44677.874999993255</v>
      </c>
      <c r="Y2798">
        <f t="shared" si="98"/>
        <v>2973.0238095238178</v>
      </c>
    </row>
    <row r="2799" spans="24:25" x14ac:dyDescent="0.4">
      <c r="X2799" s="79">
        <f t="shared" si="97"/>
        <v>44677.916666659919</v>
      </c>
      <c r="Y2799">
        <f t="shared" si="98"/>
        <v>2973.0238095238178</v>
      </c>
    </row>
    <row r="2800" spans="24:25" x14ac:dyDescent="0.4">
      <c r="X2800" s="79">
        <f t="shared" si="97"/>
        <v>44677.958333326584</v>
      </c>
      <c r="Y2800">
        <f t="shared" si="98"/>
        <v>2973.0238095238178</v>
      </c>
    </row>
    <row r="2801" spans="24:25" x14ac:dyDescent="0.4">
      <c r="X2801" s="79">
        <f t="shared" si="97"/>
        <v>44677.999999993248</v>
      </c>
      <c r="Y2801">
        <f t="shared" si="98"/>
        <v>2973.0238095238178</v>
      </c>
    </row>
    <row r="2802" spans="24:25" x14ac:dyDescent="0.4">
      <c r="X2802" s="79">
        <f t="shared" si="97"/>
        <v>44678.041666659912</v>
      </c>
      <c r="Y2802">
        <f t="shared" si="98"/>
        <v>2973.0238095238178</v>
      </c>
    </row>
    <row r="2803" spans="24:25" x14ac:dyDescent="0.4">
      <c r="X2803" s="79">
        <f t="shared" si="97"/>
        <v>44678.083333326576</v>
      </c>
      <c r="Y2803">
        <f t="shared" si="98"/>
        <v>2973.0238095238178</v>
      </c>
    </row>
    <row r="2804" spans="24:25" x14ac:dyDescent="0.4">
      <c r="X2804" s="79">
        <f t="shared" si="97"/>
        <v>44678.124999993241</v>
      </c>
      <c r="Y2804">
        <f t="shared" si="98"/>
        <v>2973.0238095238178</v>
      </c>
    </row>
    <row r="2805" spans="24:25" x14ac:dyDescent="0.4">
      <c r="X2805" s="79">
        <f t="shared" si="97"/>
        <v>44678.166666659905</v>
      </c>
      <c r="Y2805">
        <f t="shared" si="98"/>
        <v>2973.0238095238178</v>
      </c>
    </row>
    <row r="2806" spans="24:25" x14ac:dyDescent="0.4">
      <c r="X2806" s="79">
        <f t="shared" si="97"/>
        <v>44678.208333326569</v>
      </c>
      <c r="Y2806">
        <f t="shared" si="98"/>
        <v>2973.0238095238178</v>
      </c>
    </row>
    <row r="2807" spans="24:25" x14ac:dyDescent="0.4">
      <c r="X2807" s="79">
        <f t="shared" si="97"/>
        <v>44678.249999993233</v>
      </c>
      <c r="Y2807">
        <f t="shared" si="98"/>
        <v>2973.0238095238178</v>
      </c>
    </row>
    <row r="2808" spans="24:25" x14ac:dyDescent="0.4">
      <c r="X2808" s="79">
        <f t="shared" si="97"/>
        <v>44678.291666659898</v>
      </c>
      <c r="Y2808">
        <f t="shared" si="98"/>
        <v>2973.0238095238178</v>
      </c>
    </row>
    <row r="2809" spans="24:25" x14ac:dyDescent="0.4">
      <c r="X2809" s="79">
        <f t="shared" si="97"/>
        <v>44678.333333326562</v>
      </c>
      <c r="Y2809">
        <f t="shared" si="98"/>
        <v>2973.0238095238178</v>
      </c>
    </row>
    <row r="2810" spans="24:25" x14ac:dyDescent="0.4">
      <c r="X2810" s="79">
        <f t="shared" si="97"/>
        <v>44678.374999993226</v>
      </c>
      <c r="Y2810">
        <f t="shared" si="98"/>
        <v>2973.0238095238178</v>
      </c>
    </row>
    <row r="2811" spans="24:25" x14ac:dyDescent="0.4">
      <c r="X2811" s="79">
        <f t="shared" si="97"/>
        <v>44678.41666665989</v>
      </c>
      <c r="Y2811">
        <f t="shared" si="98"/>
        <v>2973.0238095238178</v>
      </c>
    </row>
    <row r="2812" spans="24:25" x14ac:dyDescent="0.4">
      <c r="X2812" s="79">
        <f t="shared" si="97"/>
        <v>44678.458333326555</v>
      </c>
      <c r="Y2812">
        <f t="shared" si="98"/>
        <v>2973.0238095238178</v>
      </c>
    </row>
    <row r="2813" spans="24:25" x14ac:dyDescent="0.4">
      <c r="X2813" s="79">
        <f t="shared" si="97"/>
        <v>44678.499999993219</v>
      </c>
      <c r="Y2813">
        <f t="shared" si="98"/>
        <v>2973.0238095238178</v>
      </c>
    </row>
    <row r="2814" spans="24:25" x14ac:dyDescent="0.4">
      <c r="X2814" s="79">
        <f t="shared" si="97"/>
        <v>44678.541666659883</v>
      </c>
      <c r="Y2814">
        <f t="shared" si="98"/>
        <v>2973.0238095238178</v>
      </c>
    </row>
    <row r="2815" spans="24:25" x14ac:dyDescent="0.4">
      <c r="X2815" s="79">
        <f t="shared" si="97"/>
        <v>44678.583333326547</v>
      </c>
      <c r="Y2815">
        <f t="shared" si="98"/>
        <v>2973.0238095238178</v>
      </c>
    </row>
    <row r="2816" spans="24:25" x14ac:dyDescent="0.4">
      <c r="X2816" s="79">
        <f t="shared" si="97"/>
        <v>44678.624999993212</v>
      </c>
      <c r="Y2816">
        <f t="shared" si="98"/>
        <v>2973.0238095238178</v>
      </c>
    </row>
    <row r="2817" spans="24:25" x14ac:dyDescent="0.4">
      <c r="X2817" s="79">
        <f t="shared" si="97"/>
        <v>44678.666666659876</v>
      </c>
      <c r="Y2817">
        <f t="shared" si="98"/>
        <v>2973.0238095238178</v>
      </c>
    </row>
    <row r="2818" spans="24:25" x14ac:dyDescent="0.4">
      <c r="X2818" s="79">
        <f t="shared" si="97"/>
        <v>44678.70833332654</v>
      </c>
      <c r="Y2818">
        <f t="shared" si="98"/>
        <v>2973.0238095238178</v>
      </c>
    </row>
    <row r="2819" spans="24:25" x14ac:dyDescent="0.4">
      <c r="X2819" s="79">
        <f t="shared" si="97"/>
        <v>44678.749999993204</v>
      </c>
      <c r="Y2819">
        <f t="shared" si="98"/>
        <v>2973.0238095238178</v>
      </c>
    </row>
    <row r="2820" spans="24:25" x14ac:dyDescent="0.4">
      <c r="X2820" s="79">
        <f t="shared" si="97"/>
        <v>44678.791666659868</v>
      </c>
      <c r="Y2820">
        <f t="shared" si="98"/>
        <v>2973.0238095238178</v>
      </c>
    </row>
    <row r="2821" spans="24:25" x14ac:dyDescent="0.4">
      <c r="X2821" s="79">
        <f t="shared" si="97"/>
        <v>44678.833333326533</v>
      </c>
      <c r="Y2821">
        <f t="shared" si="98"/>
        <v>2973.0238095238178</v>
      </c>
    </row>
    <row r="2822" spans="24:25" x14ac:dyDescent="0.4">
      <c r="X2822" s="79">
        <f t="shared" ref="X2822:X2885" si="99">X2821+1/24</f>
        <v>44678.874999993197</v>
      </c>
      <c r="Y2822">
        <f t="shared" si="98"/>
        <v>2973.0238095238178</v>
      </c>
    </row>
    <row r="2823" spans="24:25" x14ac:dyDescent="0.4">
      <c r="X2823" s="79">
        <f t="shared" si="99"/>
        <v>44678.916666659861</v>
      </c>
      <c r="Y2823">
        <f t="shared" si="98"/>
        <v>2973.0238095238178</v>
      </c>
    </row>
    <row r="2824" spans="24:25" x14ac:dyDescent="0.4">
      <c r="X2824" s="79">
        <f t="shared" si="99"/>
        <v>44678.958333326525</v>
      </c>
      <c r="Y2824">
        <f t="shared" si="98"/>
        <v>2973.0238095238178</v>
      </c>
    </row>
    <row r="2825" spans="24:25" x14ac:dyDescent="0.4">
      <c r="X2825" s="79">
        <f t="shared" si="99"/>
        <v>44678.99999999319</v>
      </c>
      <c r="Y2825">
        <f t="shared" si="98"/>
        <v>2973.0238095238178</v>
      </c>
    </row>
    <row r="2826" spans="24:25" x14ac:dyDescent="0.4">
      <c r="X2826" s="79">
        <f t="shared" si="99"/>
        <v>44679.041666659854</v>
      </c>
      <c r="Y2826">
        <f t="shared" si="98"/>
        <v>2973.0238095238178</v>
      </c>
    </row>
    <row r="2827" spans="24:25" x14ac:dyDescent="0.4">
      <c r="X2827" s="79">
        <f t="shared" si="99"/>
        <v>44679.083333326518</v>
      </c>
      <c r="Y2827">
        <f t="shared" si="98"/>
        <v>2973.0238095238178</v>
      </c>
    </row>
    <row r="2828" spans="24:25" x14ac:dyDescent="0.4">
      <c r="X2828" s="79">
        <f t="shared" si="99"/>
        <v>44679.124999993182</v>
      </c>
      <c r="Y2828">
        <f t="shared" si="98"/>
        <v>2973.0238095238178</v>
      </c>
    </row>
    <row r="2829" spans="24:25" x14ac:dyDescent="0.4">
      <c r="X2829" s="79">
        <f t="shared" si="99"/>
        <v>44679.166666659847</v>
      </c>
      <c r="Y2829">
        <f t="shared" si="98"/>
        <v>2973.0238095238178</v>
      </c>
    </row>
    <row r="2830" spans="24:25" x14ac:dyDescent="0.4">
      <c r="X2830" s="79">
        <f t="shared" si="99"/>
        <v>44679.208333326511</v>
      </c>
      <c r="Y2830">
        <f t="shared" si="98"/>
        <v>2973.0238095238178</v>
      </c>
    </row>
    <row r="2831" spans="24:25" x14ac:dyDescent="0.4">
      <c r="X2831" s="79">
        <f t="shared" si="99"/>
        <v>44679.249999993175</v>
      </c>
      <c r="Y2831">
        <f t="shared" si="98"/>
        <v>2973.0238095238178</v>
      </c>
    </row>
    <row r="2832" spans="24:25" x14ac:dyDescent="0.4">
      <c r="X2832" s="79">
        <f t="shared" si="99"/>
        <v>44679.291666659839</v>
      </c>
      <c r="Y2832">
        <f t="shared" si="98"/>
        <v>2973.0238095238178</v>
      </c>
    </row>
    <row r="2833" spans="24:25" x14ac:dyDescent="0.4">
      <c r="X2833" s="79">
        <f t="shared" si="99"/>
        <v>44679.333333326504</v>
      </c>
      <c r="Y2833">
        <f t="shared" si="98"/>
        <v>2973.0238095238178</v>
      </c>
    </row>
    <row r="2834" spans="24:25" x14ac:dyDescent="0.4">
      <c r="X2834" s="79">
        <f t="shared" si="99"/>
        <v>44679.374999993168</v>
      </c>
      <c r="Y2834">
        <f t="shared" ref="Y2834:Y2897" si="100">VLOOKUP(MONTH(X2834),$T$28:$V$39,3)</f>
        <v>2973.0238095238178</v>
      </c>
    </row>
    <row r="2835" spans="24:25" x14ac:dyDescent="0.4">
      <c r="X2835" s="79">
        <f t="shared" si="99"/>
        <v>44679.416666659832</v>
      </c>
      <c r="Y2835">
        <f t="shared" si="100"/>
        <v>2973.0238095238178</v>
      </c>
    </row>
    <row r="2836" spans="24:25" x14ac:dyDescent="0.4">
      <c r="X2836" s="79">
        <f t="shared" si="99"/>
        <v>44679.458333326496</v>
      </c>
      <c r="Y2836">
        <f t="shared" si="100"/>
        <v>2973.0238095238178</v>
      </c>
    </row>
    <row r="2837" spans="24:25" x14ac:dyDescent="0.4">
      <c r="X2837" s="79">
        <f t="shared" si="99"/>
        <v>44679.499999993161</v>
      </c>
      <c r="Y2837">
        <f t="shared" si="100"/>
        <v>2973.0238095238178</v>
      </c>
    </row>
    <row r="2838" spans="24:25" x14ac:dyDescent="0.4">
      <c r="X2838" s="79">
        <f t="shared" si="99"/>
        <v>44679.541666659825</v>
      </c>
      <c r="Y2838">
        <f t="shared" si="100"/>
        <v>2973.0238095238178</v>
      </c>
    </row>
    <row r="2839" spans="24:25" x14ac:dyDescent="0.4">
      <c r="X2839" s="79">
        <f t="shared" si="99"/>
        <v>44679.583333326489</v>
      </c>
      <c r="Y2839">
        <f t="shared" si="100"/>
        <v>2973.0238095238178</v>
      </c>
    </row>
    <row r="2840" spans="24:25" x14ac:dyDescent="0.4">
      <c r="X2840" s="79">
        <f t="shared" si="99"/>
        <v>44679.624999993153</v>
      </c>
      <c r="Y2840">
        <f t="shared" si="100"/>
        <v>2973.0238095238178</v>
      </c>
    </row>
    <row r="2841" spans="24:25" x14ac:dyDescent="0.4">
      <c r="X2841" s="79">
        <f t="shared" si="99"/>
        <v>44679.666666659818</v>
      </c>
      <c r="Y2841">
        <f t="shared" si="100"/>
        <v>2973.0238095238178</v>
      </c>
    </row>
    <row r="2842" spans="24:25" x14ac:dyDescent="0.4">
      <c r="X2842" s="79">
        <f t="shared" si="99"/>
        <v>44679.708333326482</v>
      </c>
      <c r="Y2842">
        <f t="shared" si="100"/>
        <v>2973.0238095238178</v>
      </c>
    </row>
    <row r="2843" spans="24:25" x14ac:dyDescent="0.4">
      <c r="X2843" s="79">
        <f t="shared" si="99"/>
        <v>44679.749999993146</v>
      </c>
      <c r="Y2843">
        <f t="shared" si="100"/>
        <v>2973.0238095238178</v>
      </c>
    </row>
    <row r="2844" spans="24:25" x14ac:dyDescent="0.4">
      <c r="X2844" s="79">
        <f t="shared" si="99"/>
        <v>44679.79166665981</v>
      </c>
      <c r="Y2844">
        <f t="shared" si="100"/>
        <v>2973.0238095238178</v>
      </c>
    </row>
    <row r="2845" spans="24:25" x14ac:dyDescent="0.4">
      <c r="X2845" s="79">
        <f t="shared" si="99"/>
        <v>44679.833333326475</v>
      </c>
      <c r="Y2845">
        <f t="shared" si="100"/>
        <v>2973.0238095238178</v>
      </c>
    </row>
    <row r="2846" spans="24:25" x14ac:dyDescent="0.4">
      <c r="X2846" s="79">
        <f t="shared" si="99"/>
        <v>44679.874999993139</v>
      </c>
      <c r="Y2846">
        <f t="shared" si="100"/>
        <v>2973.0238095238178</v>
      </c>
    </row>
    <row r="2847" spans="24:25" x14ac:dyDescent="0.4">
      <c r="X2847" s="79">
        <f t="shared" si="99"/>
        <v>44679.916666659803</v>
      </c>
      <c r="Y2847">
        <f t="shared" si="100"/>
        <v>2973.0238095238178</v>
      </c>
    </row>
    <row r="2848" spans="24:25" x14ac:dyDescent="0.4">
      <c r="X2848" s="79">
        <f t="shared" si="99"/>
        <v>44679.958333326467</v>
      </c>
      <c r="Y2848">
        <f t="shared" si="100"/>
        <v>2973.0238095238178</v>
      </c>
    </row>
    <row r="2849" spans="24:25" x14ac:dyDescent="0.4">
      <c r="X2849" s="79">
        <f t="shared" si="99"/>
        <v>44679.999999993131</v>
      </c>
      <c r="Y2849">
        <f t="shared" si="100"/>
        <v>2973.0238095238178</v>
      </c>
    </row>
    <row r="2850" spans="24:25" x14ac:dyDescent="0.4">
      <c r="X2850" s="79">
        <f t="shared" si="99"/>
        <v>44680.041666659796</v>
      </c>
      <c r="Y2850">
        <f t="shared" si="100"/>
        <v>2973.0238095238178</v>
      </c>
    </row>
    <row r="2851" spans="24:25" x14ac:dyDescent="0.4">
      <c r="X2851" s="79">
        <f t="shared" si="99"/>
        <v>44680.08333332646</v>
      </c>
      <c r="Y2851">
        <f t="shared" si="100"/>
        <v>2973.0238095238178</v>
      </c>
    </row>
    <row r="2852" spans="24:25" x14ac:dyDescent="0.4">
      <c r="X2852" s="79">
        <f t="shared" si="99"/>
        <v>44680.124999993124</v>
      </c>
      <c r="Y2852">
        <f t="shared" si="100"/>
        <v>2973.0238095238178</v>
      </c>
    </row>
    <row r="2853" spans="24:25" x14ac:dyDescent="0.4">
      <c r="X2853" s="79">
        <f t="shared" si="99"/>
        <v>44680.166666659788</v>
      </c>
      <c r="Y2853">
        <f t="shared" si="100"/>
        <v>2973.0238095238178</v>
      </c>
    </row>
    <row r="2854" spans="24:25" x14ac:dyDescent="0.4">
      <c r="X2854" s="79">
        <f t="shared" si="99"/>
        <v>44680.208333326453</v>
      </c>
      <c r="Y2854">
        <f t="shared" si="100"/>
        <v>2973.0238095238178</v>
      </c>
    </row>
    <row r="2855" spans="24:25" x14ac:dyDescent="0.4">
      <c r="X2855" s="79">
        <f t="shared" si="99"/>
        <v>44680.249999993117</v>
      </c>
      <c r="Y2855">
        <f t="shared" si="100"/>
        <v>2973.0238095238178</v>
      </c>
    </row>
    <row r="2856" spans="24:25" x14ac:dyDescent="0.4">
      <c r="X2856" s="79">
        <f t="shared" si="99"/>
        <v>44680.291666659781</v>
      </c>
      <c r="Y2856">
        <f t="shared" si="100"/>
        <v>2973.0238095238178</v>
      </c>
    </row>
    <row r="2857" spans="24:25" x14ac:dyDescent="0.4">
      <c r="X2857" s="79">
        <f t="shared" si="99"/>
        <v>44680.333333326445</v>
      </c>
      <c r="Y2857">
        <f t="shared" si="100"/>
        <v>2973.0238095238178</v>
      </c>
    </row>
    <row r="2858" spans="24:25" x14ac:dyDescent="0.4">
      <c r="X2858" s="79">
        <f t="shared" si="99"/>
        <v>44680.37499999311</v>
      </c>
      <c r="Y2858">
        <f t="shared" si="100"/>
        <v>2973.0238095238178</v>
      </c>
    </row>
    <row r="2859" spans="24:25" x14ac:dyDescent="0.4">
      <c r="X2859" s="79">
        <f t="shared" si="99"/>
        <v>44680.416666659774</v>
      </c>
      <c r="Y2859">
        <f t="shared" si="100"/>
        <v>2973.0238095238178</v>
      </c>
    </row>
    <row r="2860" spans="24:25" x14ac:dyDescent="0.4">
      <c r="X2860" s="79">
        <f t="shared" si="99"/>
        <v>44680.458333326438</v>
      </c>
      <c r="Y2860">
        <f t="shared" si="100"/>
        <v>2973.0238095238178</v>
      </c>
    </row>
    <row r="2861" spans="24:25" x14ac:dyDescent="0.4">
      <c r="X2861" s="79">
        <f t="shared" si="99"/>
        <v>44680.499999993102</v>
      </c>
      <c r="Y2861">
        <f t="shared" si="100"/>
        <v>2973.0238095238178</v>
      </c>
    </row>
    <row r="2862" spans="24:25" x14ac:dyDescent="0.4">
      <c r="X2862" s="79">
        <f t="shared" si="99"/>
        <v>44680.541666659767</v>
      </c>
      <c r="Y2862">
        <f t="shared" si="100"/>
        <v>2973.0238095238178</v>
      </c>
    </row>
    <row r="2863" spans="24:25" x14ac:dyDescent="0.4">
      <c r="X2863" s="79">
        <f t="shared" si="99"/>
        <v>44680.583333326431</v>
      </c>
      <c r="Y2863">
        <f t="shared" si="100"/>
        <v>2973.0238095238178</v>
      </c>
    </row>
    <row r="2864" spans="24:25" x14ac:dyDescent="0.4">
      <c r="X2864" s="79">
        <f t="shared" si="99"/>
        <v>44680.624999993095</v>
      </c>
      <c r="Y2864">
        <f t="shared" si="100"/>
        <v>2973.0238095238178</v>
      </c>
    </row>
    <row r="2865" spans="24:25" x14ac:dyDescent="0.4">
      <c r="X2865" s="79">
        <f t="shared" si="99"/>
        <v>44680.666666659759</v>
      </c>
      <c r="Y2865">
        <f t="shared" si="100"/>
        <v>2973.0238095238178</v>
      </c>
    </row>
    <row r="2866" spans="24:25" x14ac:dyDescent="0.4">
      <c r="X2866" s="79">
        <f t="shared" si="99"/>
        <v>44680.708333326424</v>
      </c>
      <c r="Y2866">
        <f t="shared" si="100"/>
        <v>2973.0238095238178</v>
      </c>
    </row>
    <row r="2867" spans="24:25" x14ac:dyDescent="0.4">
      <c r="X2867" s="79">
        <f t="shared" si="99"/>
        <v>44680.749999993088</v>
      </c>
      <c r="Y2867">
        <f t="shared" si="100"/>
        <v>2973.0238095238178</v>
      </c>
    </row>
    <row r="2868" spans="24:25" x14ac:dyDescent="0.4">
      <c r="X2868" s="79">
        <f t="shared" si="99"/>
        <v>44680.791666659752</v>
      </c>
      <c r="Y2868">
        <f t="shared" si="100"/>
        <v>2973.0238095238178</v>
      </c>
    </row>
    <row r="2869" spans="24:25" x14ac:dyDescent="0.4">
      <c r="X2869" s="79">
        <f t="shared" si="99"/>
        <v>44680.833333326416</v>
      </c>
      <c r="Y2869">
        <f t="shared" si="100"/>
        <v>2973.0238095238178</v>
      </c>
    </row>
    <row r="2870" spans="24:25" x14ac:dyDescent="0.4">
      <c r="X2870" s="79">
        <f t="shared" si="99"/>
        <v>44680.874999993081</v>
      </c>
      <c r="Y2870">
        <f t="shared" si="100"/>
        <v>2973.0238095238178</v>
      </c>
    </row>
    <row r="2871" spans="24:25" x14ac:dyDescent="0.4">
      <c r="X2871" s="79">
        <f t="shared" si="99"/>
        <v>44680.916666659745</v>
      </c>
      <c r="Y2871">
        <f t="shared" si="100"/>
        <v>2973.0238095238178</v>
      </c>
    </row>
    <row r="2872" spans="24:25" x14ac:dyDescent="0.4">
      <c r="X2872" s="79">
        <f t="shared" si="99"/>
        <v>44680.958333326409</v>
      </c>
      <c r="Y2872">
        <f t="shared" si="100"/>
        <v>2973.0238095238178</v>
      </c>
    </row>
    <row r="2873" spans="24:25" x14ac:dyDescent="0.4">
      <c r="X2873" s="79">
        <f t="shared" si="99"/>
        <v>44680.999999993073</v>
      </c>
      <c r="Y2873">
        <f t="shared" si="100"/>
        <v>2973.0238095238178</v>
      </c>
    </row>
    <row r="2874" spans="24:25" x14ac:dyDescent="0.4">
      <c r="X2874" s="79">
        <f t="shared" si="99"/>
        <v>44681.041666659738</v>
      </c>
      <c r="Y2874">
        <f t="shared" si="100"/>
        <v>2973.0238095238178</v>
      </c>
    </row>
    <row r="2875" spans="24:25" x14ac:dyDescent="0.4">
      <c r="X2875" s="79">
        <f t="shared" si="99"/>
        <v>44681.083333326402</v>
      </c>
      <c r="Y2875">
        <f t="shared" si="100"/>
        <v>2973.0238095238178</v>
      </c>
    </row>
    <row r="2876" spans="24:25" x14ac:dyDescent="0.4">
      <c r="X2876" s="79">
        <f t="shared" si="99"/>
        <v>44681.124999993066</v>
      </c>
      <c r="Y2876">
        <f t="shared" si="100"/>
        <v>2973.0238095238178</v>
      </c>
    </row>
    <row r="2877" spans="24:25" x14ac:dyDescent="0.4">
      <c r="X2877" s="79">
        <f t="shared" si="99"/>
        <v>44681.16666665973</v>
      </c>
      <c r="Y2877">
        <f t="shared" si="100"/>
        <v>2973.0238095238178</v>
      </c>
    </row>
    <row r="2878" spans="24:25" x14ac:dyDescent="0.4">
      <c r="X2878" s="79">
        <f t="shared" si="99"/>
        <v>44681.208333326394</v>
      </c>
      <c r="Y2878">
        <f t="shared" si="100"/>
        <v>2973.0238095238178</v>
      </c>
    </row>
    <row r="2879" spans="24:25" x14ac:dyDescent="0.4">
      <c r="X2879" s="79">
        <f t="shared" si="99"/>
        <v>44681.249999993059</v>
      </c>
      <c r="Y2879">
        <f t="shared" si="100"/>
        <v>2973.0238095238178</v>
      </c>
    </row>
    <row r="2880" spans="24:25" x14ac:dyDescent="0.4">
      <c r="X2880" s="79">
        <f t="shared" si="99"/>
        <v>44681.291666659723</v>
      </c>
      <c r="Y2880">
        <f t="shared" si="100"/>
        <v>2973.0238095238178</v>
      </c>
    </row>
    <row r="2881" spans="24:25" x14ac:dyDescent="0.4">
      <c r="X2881" s="79">
        <f t="shared" si="99"/>
        <v>44681.333333326387</v>
      </c>
      <c r="Y2881">
        <f t="shared" si="100"/>
        <v>2973.0238095238178</v>
      </c>
    </row>
    <row r="2882" spans="24:25" x14ac:dyDescent="0.4">
      <c r="X2882" s="79">
        <f t="shared" si="99"/>
        <v>44681.374999993051</v>
      </c>
      <c r="Y2882">
        <f t="shared" si="100"/>
        <v>2973.0238095238178</v>
      </c>
    </row>
    <row r="2883" spans="24:25" x14ac:dyDescent="0.4">
      <c r="X2883" s="79">
        <f t="shared" si="99"/>
        <v>44681.416666659716</v>
      </c>
      <c r="Y2883">
        <f t="shared" si="100"/>
        <v>2973.0238095238178</v>
      </c>
    </row>
    <row r="2884" spans="24:25" x14ac:dyDescent="0.4">
      <c r="X2884" s="79">
        <f t="shared" si="99"/>
        <v>44681.45833332638</v>
      </c>
      <c r="Y2884">
        <f t="shared" si="100"/>
        <v>2973.0238095238178</v>
      </c>
    </row>
    <row r="2885" spans="24:25" x14ac:dyDescent="0.4">
      <c r="X2885" s="79">
        <f t="shared" si="99"/>
        <v>44681.499999993044</v>
      </c>
      <c r="Y2885">
        <f t="shared" si="100"/>
        <v>2973.0238095238178</v>
      </c>
    </row>
    <row r="2886" spans="24:25" x14ac:dyDescent="0.4">
      <c r="X2886" s="79">
        <f t="shared" ref="X2886:X2949" si="101">X2885+1/24</f>
        <v>44681.541666659708</v>
      </c>
      <c r="Y2886">
        <f t="shared" si="100"/>
        <v>2973.0238095238178</v>
      </c>
    </row>
    <row r="2887" spans="24:25" x14ac:dyDescent="0.4">
      <c r="X2887" s="79">
        <f t="shared" si="101"/>
        <v>44681.583333326373</v>
      </c>
      <c r="Y2887">
        <f t="shared" si="100"/>
        <v>2973.0238095238178</v>
      </c>
    </row>
    <row r="2888" spans="24:25" x14ac:dyDescent="0.4">
      <c r="X2888" s="79">
        <f t="shared" si="101"/>
        <v>44681.624999993037</v>
      </c>
      <c r="Y2888">
        <f t="shared" si="100"/>
        <v>2973.0238095238178</v>
      </c>
    </row>
    <row r="2889" spans="24:25" x14ac:dyDescent="0.4">
      <c r="X2889" s="79">
        <f t="shared" si="101"/>
        <v>44681.666666659701</v>
      </c>
      <c r="Y2889">
        <f t="shared" si="100"/>
        <v>2973.0238095238178</v>
      </c>
    </row>
    <row r="2890" spans="24:25" x14ac:dyDescent="0.4">
      <c r="X2890" s="79">
        <f t="shared" si="101"/>
        <v>44681.708333326365</v>
      </c>
      <c r="Y2890">
        <f t="shared" si="100"/>
        <v>2973.0238095238178</v>
      </c>
    </row>
    <row r="2891" spans="24:25" x14ac:dyDescent="0.4">
      <c r="X2891" s="79">
        <f t="shared" si="101"/>
        <v>44681.74999999303</v>
      </c>
      <c r="Y2891">
        <f t="shared" si="100"/>
        <v>2973.0238095238178</v>
      </c>
    </row>
    <row r="2892" spans="24:25" x14ac:dyDescent="0.4">
      <c r="X2892" s="79">
        <f t="shared" si="101"/>
        <v>44681.791666659694</v>
      </c>
      <c r="Y2892">
        <f t="shared" si="100"/>
        <v>2973.0238095238178</v>
      </c>
    </row>
    <row r="2893" spans="24:25" x14ac:dyDescent="0.4">
      <c r="X2893" s="79">
        <f t="shared" si="101"/>
        <v>44681.833333326358</v>
      </c>
      <c r="Y2893">
        <f t="shared" si="100"/>
        <v>2973.0238095238178</v>
      </c>
    </row>
    <row r="2894" spans="24:25" x14ac:dyDescent="0.4">
      <c r="X2894" s="79">
        <f t="shared" si="101"/>
        <v>44681.874999993022</v>
      </c>
      <c r="Y2894">
        <f t="shared" si="100"/>
        <v>2973.0238095238178</v>
      </c>
    </row>
    <row r="2895" spans="24:25" x14ac:dyDescent="0.4">
      <c r="X2895" s="79">
        <f t="shared" si="101"/>
        <v>44681.916666659687</v>
      </c>
      <c r="Y2895">
        <f t="shared" si="100"/>
        <v>2973.0238095238178</v>
      </c>
    </row>
    <row r="2896" spans="24:25" x14ac:dyDescent="0.4">
      <c r="X2896" s="79">
        <f t="shared" si="101"/>
        <v>44681.958333326351</v>
      </c>
      <c r="Y2896">
        <f t="shared" si="100"/>
        <v>2973.0238095238178</v>
      </c>
    </row>
    <row r="2897" spans="24:25" x14ac:dyDescent="0.4">
      <c r="X2897" s="79">
        <f t="shared" si="101"/>
        <v>44681.999999993015</v>
      </c>
      <c r="Y2897">
        <f t="shared" si="100"/>
        <v>3929.9062500000146</v>
      </c>
    </row>
    <row r="2898" spans="24:25" x14ac:dyDescent="0.4">
      <c r="X2898" s="79">
        <f t="shared" si="101"/>
        <v>44682.041666659679</v>
      </c>
      <c r="Y2898">
        <f t="shared" ref="Y2898:Y2961" si="102">VLOOKUP(MONTH(X2898),$T$28:$V$39,3)</f>
        <v>3929.9062500000146</v>
      </c>
    </row>
    <row r="2899" spans="24:25" x14ac:dyDescent="0.4">
      <c r="X2899" s="79">
        <f t="shared" si="101"/>
        <v>44682.083333326344</v>
      </c>
      <c r="Y2899">
        <f t="shared" si="102"/>
        <v>3929.9062500000146</v>
      </c>
    </row>
    <row r="2900" spans="24:25" x14ac:dyDescent="0.4">
      <c r="X2900" s="79">
        <f t="shared" si="101"/>
        <v>44682.124999993008</v>
      </c>
      <c r="Y2900">
        <f t="shared" si="102"/>
        <v>3929.9062500000146</v>
      </c>
    </row>
    <row r="2901" spans="24:25" x14ac:dyDescent="0.4">
      <c r="X2901" s="79">
        <f t="shared" si="101"/>
        <v>44682.166666659672</v>
      </c>
      <c r="Y2901">
        <f t="shared" si="102"/>
        <v>3929.9062500000146</v>
      </c>
    </row>
    <row r="2902" spans="24:25" x14ac:dyDescent="0.4">
      <c r="X2902" s="79">
        <f t="shared" si="101"/>
        <v>44682.208333326336</v>
      </c>
      <c r="Y2902">
        <f t="shared" si="102"/>
        <v>3929.9062500000146</v>
      </c>
    </row>
    <row r="2903" spans="24:25" x14ac:dyDescent="0.4">
      <c r="X2903" s="79">
        <f t="shared" si="101"/>
        <v>44682.249999993001</v>
      </c>
      <c r="Y2903">
        <f t="shared" si="102"/>
        <v>3929.9062500000146</v>
      </c>
    </row>
    <row r="2904" spans="24:25" x14ac:dyDescent="0.4">
      <c r="X2904" s="79">
        <f t="shared" si="101"/>
        <v>44682.291666659665</v>
      </c>
      <c r="Y2904">
        <f t="shared" si="102"/>
        <v>3929.9062500000146</v>
      </c>
    </row>
    <row r="2905" spans="24:25" x14ac:dyDescent="0.4">
      <c r="X2905" s="79">
        <f t="shared" si="101"/>
        <v>44682.333333326329</v>
      </c>
      <c r="Y2905">
        <f t="shared" si="102"/>
        <v>3929.9062500000146</v>
      </c>
    </row>
    <row r="2906" spans="24:25" x14ac:dyDescent="0.4">
      <c r="X2906" s="79">
        <f t="shared" si="101"/>
        <v>44682.374999992993</v>
      </c>
      <c r="Y2906">
        <f t="shared" si="102"/>
        <v>3929.9062500000146</v>
      </c>
    </row>
    <row r="2907" spans="24:25" x14ac:dyDescent="0.4">
      <c r="X2907" s="79">
        <f t="shared" si="101"/>
        <v>44682.416666659657</v>
      </c>
      <c r="Y2907">
        <f t="shared" si="102"/>
        <v>3929.9062500000146</v>
      </c>
    </row>
    <row r="2908" spans="24:25" x14ac:dyDescent="0.4">
      <c r="X2908" s="79">
        <f t="shared" si="101"/>
        <v>44682.458333326322</v>
      </c>
      <c r="Y2908">
        <f t="shared" si="102"/>
        <v>3929.9062500000146</v>
      </c>
    </row>
    <row r="2909" spans="24:25" x14ac:dyDescent="0.4">
      <c r="X2909" s="79">
        <f t="shared" si="101"/>
        <v>44682.499999992986</v>
      </c>
      <c r="Y2909">
        <f t="shared" si="102"/>
        <v>3929.9062500000146</v>
      </c>
    </row>
    <row r="2910" spans="24:25" x14ac:dyDescent="0.4">
      <c r="X2910" s="79">
        <f t="shared" si="101"/>
        <v>44682.54166665965</v>
      </c>
      <c r="Y2910">
        <f t="shared" si="102"/>
        <v>3929.9062500000146</v>
      </c>
    </row>
    <row r="2911" spans="24:25" x14ac:dyDescent="0.4">
      <c r="X2911" s="79">
        <f t="shared" si="101"/>
        <v>44682.583333326314</v>
      </c>
      <c r="Y2911">
        <f t="shared" si="102"/>
        <v>3929.9062500000146</v>
      </c>
    </row>
    <row r="2912" spans="24:25" x14ac:dyDescent="0.4">
      <c r="X2912" s="79">
        <f t="shared" si="101"/>
        <v>44682.624999992979</v>
      </c>
      <c r="Y2912">
        <f t="shared" si="102"/>
        <v>3929.9062500000146</v>
      </c>
    </row>
    <row r="2913" spans="24:25" x14ac:dyDescent="0.4">
      <c r="X2913" s="79">
        <f t="shared" si="101"/>
        <v>44682.666666659643</v>
      </c>
      <c r="Y2913">
        <f t="shared" si="102"/>
        <v>3929.9062500000146</v>
      </c>
    </row>
    <row r="2914" spans="24:25" x14ac:dyDescent="0.4">
      <c r="X2914" s="79">
        <f t="shared" si="101"/>
        <v>44682.708333326307</v>
      </c>
      <c r="Y2914">
        <f t="shared" si="102"/>
        <v>3929.9062500000146</v>
      </c>
    </row>
    <row r="2915" spans="24:25" x14ac:dyDescent="0.4">
      <c r="X2915" s="79">
        <f t="shared" si="101"/>
        <v>44682.749999992971</v>
      </c>
      <c r="Y2915">
        <f t="shared" si="102"/>
        <v>3929.9062500000146</v>
      </c>
    </row>
    <row r="2916" spans="24:25" x14ac:dyDescent="0.4">
      <c r="X2916" s="79">
        <f t="shared" si="101"/>
        <v>44682.791666659636</v>
      </c>
      <c r="Y2916">
        <f t="shared" si="102"/>
        <v>3929.9062500000146</v>
      </c>
    </row>
    <row r="2917" spans="24:25" x14ac:dyDescent="0.4">
      <c r="X2917" s="79">
        <f t="shared" si="101"/>
        <v>44682.8333333263</v>
      </c>
      <c r="Y2917">
        <f t="shared" si="102"/>
        <v>3929.9062500000146</v>
      </c>
    </row>
    <row r="2918" spans="24:25" x14ac:dyDescent="0.4">
      <c r="X2918" s="79">
        <f t="shared" si="101"/>
        <v>44682.874999992964</v>
      </c>
      <c r="Y2918">
        <f t="shared" si="102"/>
        <v>3929.9062500000146</v>
      </c>
    </row>
    <row r="2919" spans="24:25" x14ac:dyDescent="0.4">
      <c r="X2919" s="79">
        <f t="shared" si="101"/>
        <v>44682.916666659628</v>
      </c>
      <c r="Y2919">
        <f t="shared" si="102"/>
        <v>3929.9062500000146</v>
      </c>
    </row>
    <row r="2920" spans="24:25" x14ac:dyDescent="0.4">
      <c r="X2920" s="79">
        <f t="shared" si="101"/>
        <v>44682.958333326293</v>
      </c>
      <c r="Y2920">
        <f t="shared" si="102"/>
        <v>3929.9062500000146</v>
      </c>
    </row>
    <row r="2921" spans="24:25" x14ac:dyDescent="0.4">
      <c r="X2921" s="79">
        <f t="shared" si="101"/>
        <v>44682.999999992957</v>
      </c>
      <c r="Y2921">
        <f t="shared" si="102"/>
        <v>3929.9062500000146</v>
      </c>
    </row>
    <row r="2922" spans="24:25" x14ac:dyDescent="0.4">
      <c r="X2922" s="79">
        <f t="shared" si="101"/>
        <v>44683.041666659621</v>
      </c>
      <c r="Y2922">
        <f t="shared" si="102"/>
        <v>3929.9062500000146</v>
      </c>
    </row>
    <row r="2923" spans="24:25" x14ac:dyDescent="0.4">
      <c r="X2923" s="79">
        <f t="shared" si="101"/>
        <v>44683.083333326285</v>
      </c>
      <c r="Y2923">
        <f t="shared" si="102"/>
        <v>3929.9062500000146</v>
      </c>
    </row>
    <row r="2924" spans="24:25" x14ac:dyDescent="0.4">
      <c r="X2924" s="79">
        <f t="shared" si="101"/>
        <v>44683.12499999295</v>
      </c>
      <c r="Y2924">
        <f t="shared" si="102"/>
        <v>3929.9062500000146</v>
      </c>
    </row>
    <row r="2925" spans="24:25" x14ac:dyDescent="0.4">
      <c r="X2925" s="79">
        <f t="shared" si="101"/>
        <v>44683.166666659614</v>
      </c>
      <c r="Y2925">
        <f t="shared" si="102"/>
        <v>3929.9062500000146</v>
      </c>
    </row>
    <row r="2926" spans="24:25" x14ac:dyDescent="0.4">
      <c r="X2926" s="79">
        <f t="shared" si="101"/>
        <v>44683.208333326278</v>
      </c>
      <c r="Y2926">
        <f t="shared" si="102"/>
        <v>3929.9062500000146</v>
      </c>
    </row>
    <row r="2927" spans="24:25" x14ac:dyDescent="0.4">
      <c r="X2927" s="79">
        <f t="shared" si="101"/>
        <v>44683.249999992942</v>
      </c>
      <c r="Y2927">
        <f t="shared" si="102"/>
        <v>3929.9062500000146</v>
      </c>
    </row>
    <row r="2928" spans="24:25" x14ac:dyDescent="0.4">
      <c r="X2928" s="79">
        <f t="shared" si="101"/>
        <v>44683.291666659607</v>
      </c>
      <c r="Y2928">
        <f t="shared" si="102"/>
        <v>3929.9062500000146</v>
      </c>
    </row>
    <row r="2929" spans="24:25" x14ac:dyDescent="0.4">
      <c r="X2929" s="79">
        <f t="shared" si="101"/>
        <v>44683.333333326271</v>
      </c>
      <c r="Y2929">
        <f t="shared" si="102"/>
        <v>3929.9062500000146</v>
      </c>
    </row>
    <row r="2930" spans="24:25" x14ac:dyDescent="0.4">
      <c r="X2930" s="79">
        <f t="shared" si="101"/>
        <v>44683.374999992935</v>
      </c>
      <c r="Y2930">
        <f t="shared" si="102"/>
        <v>3929.9062500000146</v>
      </c>
    </row>
    <row r="2931" spans="24:25" x14ac:dyDescent="0.4">
      <c r="X2931" s="79">
        <f t="shared" si="101"/>
        <v>44683.416666659599</v>
      </c>
      <c r="Y2931">
        <f t="shared" si="102"/>
        <v>3929.9062500000146</v>
      </c>
    </row>
    <row r="2932" spans="24:25" x14ac:dyDescent="0.4">
      <c r="X2932" s="79">
        <f t="shared" si="101"/>
        <v>44683.458333326264</v>
      </c>
      <c r="Y2932">
        <f t="shared" si="102"/>
        <v>3929.9062500000146</v>
      </c>
    </row>
    <row r="2933" spans="24:25" x14ac:dyDescent="0.4">
      <c r="X2933" s="79">
        <f t="shared" si="101"/>
        <v>44683.499999992928</v>
      </c>
      <c r="Y2933">
        <f t="shared" si="102"/>
        <v>3929.9062500000146</v>
      </c>
    </row>
    <row r="2934" spans="24:25" x14ac:dyDescent="0.4">
      <c r="X2934" s="79">
        <f t="shared" si="101"/>
        <v>44683.541666659592</v>
      </c>
      <c r="Y2934">
        <f t="shared" si="102"/>
        <v>3929.9062500000146</v>
      </c>
    </row>
    <row r="2935" spans="24:25" x14ac:dyDescent="0.4">
      <c r="X2935" s="79">
        <f t="shared" si="101"/>
        <v>44683.583333326256</v>
      </c>
      <c r="Y2935">
        <f t="shared" si="102"/>
        <v>3929.9062500000146</v>
      </c>
    </row>
    <row r="2936" spans="24:25" x14ac:dyDescent="0.4">
      <c r="X2936" s="79">
        <f t="shared" si="101"/>
        <v>44683.62499999292</v>
      </c>
      <c r="Y2936">
        <f t="shared" si="102"/>
        <v>3929.9062500000146</v>
      </c>
    </row>
    <row r="2937" spans="24:25" x14ac:dyDescent="0.4">
      <c r="X2937" s="79">
        <f t="shared" si="101"/>
        <v>44683.666666659585</v>
      </c>
      <c r="Y2937">
        <f t="shared" si="102"/>
        <v>3929.9062500000146</v>
      </c>
    </row>
    <row r="2938" spans="24:25" x14ac:dyDescent="0.4">
      <c r="X2938" s="79">
        <f t="shared" si="101"/>
        <v>44683.708333326249</v>
      </c>
      <c r="Y2938">
        <f t="shared" si="102"/>
        <v>3929.9062500000146</v>
      </c>
    </row>
    <row r="2939" spans="24:25" x14ac:dyDescent="0.4">
      <c r="X2939" s="79">
        <f t="shared" si="101"/>
        <v>44683.749999992913</v>
      </c>
      <c r="Y2939">
        <f t="shared" si="102"/>
        <v>3929.9062500000146</v>
      </c>
    </row>
    <row r="2940" spans="24:25" x14ac:dyDescent="0.4">
      <c r="X2940" s="79">
        <f t="shared" si="101"/>
        <v>44683.791666659577</v>
      </c>
      <c r="Y2940">
        <f t="shared" si="102"/>
        <v>3929.9062500000146</v>
      </c>
    </row>
    <row r="2941" spans="24:25" x14ac:dyDescent="0.4">
      <c r="X2941" s="79">
        <f t="shared" si="101"/>
        <v>44683.833333326242</v>
      </c>
      <c r="Y2941">
        <f t="shared" si="102"/>
        <v>3929.9062500000146</v>
      </c>
    </row>
    <row r="2942" spans="24:25" x14ac:dyDescent="0.4">
      <c r="X2942" s="79">
        <f t="shared" si="101"/>
        <v>44683.874999992906</v>
      </c>
      <c r="Y2942">
        <f t="shared" si="102"/>
        <v>3929.9062500000146</v>
      </c>
    </row>
    <row r="2943" spans="24:25" x14ac:dyDescent="0.4">
      <c r="X2943" s="79">
        <f t="shared" si="101"/>
        <v>44683.91666665957</v>
      </c>
      <c r="Y2943">
        <f t="shared" si="102"/>
        <v>3929.9062500000146</v>
      </c>
    </row>
    <row r="2944" spans="24:25" x14ac:dyDescent="0.4">
      <c r="X2944" s="79">
        <f t="shared" si="101"/>
        <v>44683.958333326234</v>
      </c>
      <c r="Y2944">
        <f t="shared" si="102"/>
        <v>3929.9062500000146</v>
      </c>
    </row>
    <row r="2945" spans="24:25" x14ac:dyDescent="0.4">
      <c r="X2945" s="79">
        <f t="shared" si="101"/>
        <v>44683.999999992899</v>
      </c>
      <c r="Y2945">
        <f t="shared" si="102"/>
        <v>3929.9062500000146</v>
      </c>
    </row>
    <row r="2946" spans="24:25" x14ac:dyDescent="0.4">
      <c r="X2946" s="79">
        <f t="shared" si="101"/>
        <v>44684.041666659563</v>
      </c>
      <c r="Y2946">
        <f t="shared" si="102"/>
        <v>3929.9062500000146</v>
      </c>
    </row>
    <row r="2947" spans="24:25" x14ac:dyDescent="0.4">
      <c r="X2947" s="79">
        <f t="shared" si="101"/>
        <v>44684.083333326227</v>
      </c>
      <c r="Y2947">
        <f t="shared" si="102"/>
        <v>3929.9062500000146</v>
      </c>
    </row>
    <row r="2948" spans="24:25" x14ac:dyDescent="0.4">
      <c r="X2948" s="79">
        <f t="shared" si="101"/>
        <v>44684.124999992891</v>
      </c>
      <c r="Y2948">
        <f t="shared" si="102"/>
        <v>3929.9062500000146</v>
      </c>
    </row>
    <row r="2949" spans="24:25" x14ac:dyDescent="0.4">
      <c r="X2949" s="79">
        <f t="shared" si="101"/>
        <v>44684.166666659556</v>
      </c>
      <c r="Y2949">
        <f t="shared" si="102"/>
        <v>3929.9062500000146</v>
      </c>
    </row>
    <row r="2950" spans="24:25" x14ac:dyDescent="0.4">
      <c r="X2950" s="79">
        <f t="shared" ref="X2950:X3013" si="103">X2949+1/24</f>
        <v>44684.20833332622</v>
      </c>
      <c r="Y2950">
        <f t="shared" si="102"/>
        <v>3929.9062500000146</v>
      </c>
    </row>
    <row r="2951" spans="24:25" x14ac:dyDescent="0.4">
      <c r="X2951" s="79">
        <f t="shared" si="103"/>
        <v>44684.249999992884</v>
      </c>
      <c r="Y2951">
        <f t="shared" si="102"/>
        <v>3929.9062500000146</v>
      </c>
    </row>
    <row r="2952" spans="24:25" x14ac:dyDescent="0.4">
      <c r="X2952" s="79">
        <f t="shared" si="103"/>
        <v>44684.291666659548</v>
      </c>
      <c r="Y2952">
        <f t="shared" si="102"/>
        <v>3929.9062500000146</v>
      </c>
    </row>
    <row r="2953" spans="24:25" x14ac:dyDescent="0.4">
      <c r="X2953" s="79">
        <f t="shared" si="103"/>
        <v>44684.333333326213</v>
      </c>
      <c r="Y2953">
        <f t="shared" si="102"/>
        <v>3929.9062500000146</v>
      </c>
    </row>
    <row r="2954" spans="24:25" x14ac:dyDescent="0.4">
      <c r="X2954" s="79">
        <f t="shared" si="103"/>
        <v>44684.374999992877</v>
      </c>
      <c r="Y2954">
        <f t="shared" si="102"/>
        <v>3929.9062500000146</v>
      </c>
    </row>
    <row r="2955" spans="24:25" x14ac:dyDescent="0.4">
      <c r="X2955" s="79">
        <f t="shared" si="103"/>
        <v>44684.416666659541</v>
      </c>
      <c r="Y2955">
        <f t="shared" si="102"/>
        <v>3929.9062500000146</v>
      </c>
    </row>
    <row r="2956" spans="24:25" x14ac:dyDescent="0.4">
      <c r="X2956" s="79">
        <f t="shared" si="103"/>
        <v>44684.458333326205</v>
      </c>
      <c r="Y2956">
        <f t="shared" si="102"/>
        <v>3929.9062500000146</v>
      </c>
    </row>
    <row r="2957" spans="24:25" x14ac:dyDescent="0.4">
      <c r="X2957" s="79">
        <f t="shared" si="103"/>
        <v>44684.49999999287</v>
      </c>
      <c r="Y2957">
        <f t="shared" si="102"/>
        <v>3929.9062500000146</v>
      </c>
    </row>
    <row r="2958" spans="24:25" x14ac:dyDescent="0.4">
      <c r="X2958" s="79">
        <f t="shared" si="103"/>
        <v>44684.541666659534</v>
      </c>
      <c r="Y2958">
        <f t="shared" si="102"/>
        <v>3929.9062500000146</v>
      </c>
    </row>
    <row r="2959" spans="24:25" x14ac:dyDescent="0.4">
      <c r="X2959" s="79">
        <f t="shared" si="103"/>
        <v>44684.583333326198</v>
      </c>
      <c r="Y2959">
        <f t="shared" si="102"/>
        <v>3929.9062500000146</v>
      </c>
    </row>
    <row r="2960" spans="24:25" x14ac:dyDescent="0.4">
      <c r="X2960" s="79">
        <f t="shared" si="103"/>
        <v>44684.624999992862</v>
      </c>
      <c r="Y2960">
        <f t="shared" si="102"/>
        <v>3929.9062500000146</v>
      </c>
    </row>
    <row r="2961" spans="24:25" x14ac:dyDescent="0.4">
      <c r="X2961" s="79">
        <f t="shared" si="103"/>
        <v>44684.666666659527</v>
      </c>
      <c r="Y2961">
        <f t="shared" si="102"/>
        <v>3929.9062500000146</v>
      </c>
    </row>
    <row r="2962" spans="24:25" x14ac:dyDescent="0.4">
      <c r="X2962" s="79">
        <f t="shared" si="103"/>
        <v>44684.708333326191</v>
      </c>
      <c r="Y2962">
        <f t="shared" ref="Y2962:Y3025" si="104">VLOOKUP(MONTH(X2962),$T$28:$V$39,3)</f>
        <v>3929.9062500000146</v>
      </c>
    </row>
    <row r="2963" spans="24:25" x14ac:dyDescent="0.4">
      <c r="X2963" s="79">
        <f t="shared" si="103"/>
        <v>44684.749999992855</v>
      </c>
      <c r="Y2963">
        <f t="shared" si="104"/>
        <v>3929.9062500000146</v>
      </c>
    </row>
    <row r="2964" spans="24:25" x14ac:dyDescent="0.4">
      <c r="X2964" s="79">
        <f t="shared" si="103"/>
        <v>44684.791666659519</v>
      </c>
      <c r="Y2964">
        <f t="shared" si="104"/>
        <v>3929.9062500000146</v>
      </c>
    </row>
    <row r="2965" spans="24:25" x14ac:dyDescent="0.4">
      <c r="X2965" s="79">
        <f t="shared" si="103"/>
        <v>44684.833333326183</v>
      </c>
      <c r="Y2965">
        <f t="shared" si="104"/>
        <v>3929.9062500000146</v>
      </c>
    </row>
    <row r="2966" spans="24:25" x14ac:dyDescent="0.4">
      <c r="X2966" s="79">
        <f t="shared" si="103"/>
        <v>44684.874999992848</v>
      </c>
      <c r="Y2966">
        <f t="shared" si="104"/>
        <v>3929.9062500000146</v>
      </c>
    </row>
    <row r="2967" spans="24:25" x14ac:dyDescent="0.4">
      <c r="X2967" s="79">
        <f t="shared" si="103"/>
        <v>44684.916666659512</v>
      </c>
      <c r="Y2967">
        <f t="shared" si="104"/>
        <v>3929.9062500000146</v>
      </c>
    </row>
    <row r="2968" spans="24:25" x14ac:dyDescent="0.4">
      <c r="X2968" s="79">
        <f t="shared" si="103"/>
        <v>44684.958333326176</v>
      </c>
      <c r="Y2968">
        <f t="shared" si="104"/>
        <v>3929.9062500000146</v>
      </c>
    </row>
    <row r="2969" spans="24:25" x14ac:dyDescent="0.4">
      <c r="X2969" s="79">
        <f t="shared" si="103"/>
        <v>44684.99999999284</v>
      </c>
      <c r="Y2969">
        <f t="shared" si="104"/>
        <v>3929.9062500000146</v>
      </c>
    </row>
    <row r="2970" spans="24:25" x14ac:dyDescent="0.4">
      <c r="X2970" s="79">
        <f t="shared" si="103"/>
        <v>44685.041666659505</v>
      </c>
      <c r="Y2970">
        <f t="shared" si="104"/>
        <v>3929.9062500000146</v>
      </c>
    </row>
    <row r="2971" spans="24:25" x14ac:dyDescent="0.4">
      <c r="X2971" s="79">
        <f t="shared" si="103"/>
        <v>44685.083333326169</v>
      </c>
      <c r="Y2971">
        <f t="shared" si="104"/>
        <v>3929.9062500000146</v>
      </c>
    </row>
    <row r="2972" spans="24:25" x14ac:dyDescent="0.4">
      <c r="X2972" s="79">
        <f t="shared" si="103"/>
        <v>44685.124999992833</v>
      </c>
      <c r="Y2972">
        <f t="shared" si="104"/>
        <v>3929.9062500000146</v>
      </c>
    </row>
    <row r="2973" spans="24:25" x14ac:dyDescent="0.4">
      <c r="X2973" s="79">
        <f t="shared" si="103"/>
        <v>44685.166666659497</v>
      </c>
      <c r="Y2973">
        <f t="shared" si="104"/>
        <v>3929.9062500000146</v>
      </c>
    </row>
    <row r="2974" spans="24:25" x14ac:dyDescent="0.4">
      <c r="X2974" s="79">
        <f t="shared" si="103"/>
        <v>44685.208333326162</v>
      </c>
      <c r="Y2974">
        <f t="shared" si="104"/>
        <v>3929.9062500000146</v>
      </c>
    </row>
    <row r="2975" spans="24:25" x14ac:dyDescent="0.4">
      <c r="X2975" s="79">
        <f t="shared" si="103"/>
        <v>44685.249999992826</v>
      </c>
      <c r="Y2975">
        <f t="shared" si="104"/>
        <v>3929.9062500000146</v>
      </c>
    </row>
    <row r="2976" spans="24:25" x14ac:dyDescent="0.4">
      <c r="X2976" s="79">
        <f t="shared" si="103"/>
        <v>44685.29166665949</v>
      </c>
      <c r="Y2976">
        <f t="shared" si="104"/>
        <v>3929.9062500000146</v>
      </c>
    </row>
    <row r="2977" spans="24:25" x14ac:dyDescent="0.4">
      <c r="X2977" s="79">
        <f t="shared" si="103"/>
        <v>44685.333333326154</v>
      </c>
      <c r="Y2977">
        <f t="shared" si="104"/>
        <v>3929.9062500000146</v>
      </c>
    </row>
    <row r="2978" spans="24:25" x14ac:dyDescent="0.4">
      <c r="X2978" s="79">
        <f t="shared" si="103"/>
        <v>44685.374999992819</v>
      </c>
      <c r="Y2978">
        <f t="shared" si="104"/>
        <v>3929.9062500000146</v>
      </c>
    </row>
    <row r="2979" spans="24:25" x14ac:dyDescent="0.4">
      <c r="X2979" s="79">
        <f t="shared" si="103"/>
        <v>44685.416666659483</v>
      </c>
      <c r="Y2979">
        <f t="shared" si="104"/>
        <v>3929.9062500000146</v>
      </c>
    </row>
    <row r="2980" spans="24:25" x14ac:dyDescent="0.4">
      <c r="X2980" s="79">
        <f t="shared" si="103"/>
        <v>44685.458333326147</v>
      </c>
      <c r="Y2980">
        <f t="shared" si="104"/>
        <v>3929.9062500000146</v>
      </c>
    </row>
    <row r="2981" spans="24:25" x14ac:dyDescent="0.4">
      <c r="X2981" s="79">
        <f t="shared" si="103"/>
        <v>44685.499999992811</v>
      </c>
      <c r="Y2981">
        <f t="shared" si="104"/>
        <v>3929.9062500000146</v>
      </c>
    </row>
    <row r="2982" spans="24:25" x14ac:dyDescent="0.4">
      <c r="X2982" s="79">
        <f t="shared" si="103"/>
        <v>44685.541666659476</v>
      </c>
      <c r="Y2982">
        <f t="shared" si="104"/>
        <v>3929.9062500000146</v>
      </c>
    </row>
    <row r="2983" spans="24:25" x14ac:dyDescent="0.4">
      <c r="X2983" s="79">
        <f t="shared" si="103"/>
        <v>44685.58333332614</v>
      </c>
      <c r="Y2983">
        <f t="shared" si="104"/>
        <v>3929.9062500000146</v>
      </c>
    </row>
    <row r="2984" spans="24:25" x14ac:dyDescent="0.4">
      <c r="X2984" s="79">
        <f t="shared" si="103"/>
        <v>44685.624999992804</v>
      </c>
      <c r="Y2984">
        <f t="shared" si="104"/>
        <v>3929.9062500000146</v>
      </c>
    </row>
    <row r="2985" spans="24:25" x14ac:dyDescent="0.4">
      <c r="X2985" s="79">
        <f t="shared" si="103"/>
        <v>44685.666666659468</v>
      </c>
      <c r="Y2985">
        <f t="shared" si="104"/>
        <v>3929.9062500000146</v>
      </c>
    </row>
    <row r="2986" spans="24:25" x14ac:dyDescent="0.4">
      <c r="X2986" s="79">
        <f t="shared" si="103"/>
        <v>44685.708333326133</v>
      </c>
      <c r="Y2986">
        <f t="shared" si="104"/>
        <v>3929.9062500000146</v>
      </c>
    </row>
    <row r="2987" spans="24:25" x14ac:dyDescent="0.4">
      <c r="X2987" s="79">
        <f t="shared" si="103"/>
        <v>44685.749999992797</v>
      </c>
      <c r="Y2987">
        <f t="shared" si="104"/>
        <v>3929.9062500000146</v>
      </c>
    </row>
    <row r="2988" spans="24:25" x14ac:dyDescent="0.4">
      <c r="X2988" s="79">
        <f t="shared" si="103"/>
        <v>44685.791666659461</v>
      </c>
      <c r="Y2988">
        <f t="shared" si="104"/>
        <v>3929.9062500000146</v>
      </c>
    </row>
    <row r="2989" spans="24:25" x14ac:dyDescent="0.4">
      <c r="X2989" s="79">
        <f t="shared" si="103"/>
        <v>44685.833333326125</v>
      </c>
      <c r="Y2989">
        <f t="shared" si="104"/>
        <v>3929.9062500000146</v>
      </c>
    </row>
    <row r="2990" spans="24:25" x14ac:dyDescent="0.4">
      <c r="X2990" s="79">
        <f t="shared" si="103"/>
        <v>44685.87499999279</v>
      </c>
      <c r="Y2990">
        <f t="shared" si="104"/>
        <v>3929.9062500000146</v>
      </c>
    </row>
    <row r="2991" spans="24:25" x14ac:dyDescent="0.4">
      <c r="X2991" s="79">
        <f t="shared" si="103"/>
        <v>44685.916666659454</v>
      </c>
      <c r="Y2991">
        <f t="shared" si="104"/>
        <v>3929.9062500000146</v>
      </c>
    </row>
    <row r="2992" spans="24:25" x14ac:dyDescent="0.4">
      <c r="X2992" s="79">
        <f t="shared" si="103"/>
        <v>44685.958333326118</v>
      </c>
      <c r="Y2992">
        <f t="shared" si="104"/>
        <v>3929.9062500000146</v>
      </c>
    </row>
    <row r="2993" spans="24:25" x14ac:dyDescent="0.4">
      <c r="X2993" s="79">
        <f t="shared" si="103"/>
        <v>44685.999999992782</v>
      </c>
      <c r="Y2993">
        <f t="shared" si="104"/>
        <v>3929.9062500000146</v>
      </c>
    </row>
    <row r="2994" spans="24:25" x14ac:dyDescent="0.4">
      <c r="X2994" s="79">
        <f t="shared" si="103"/>
        <v>44686.041666659446</v>
      </c>
      <c r="Y2994">
        <f t="shared" si="104"/>
        <v>3929.9062500000146</v>
      </c>
    </row>
    <row r="2995" spans="24:25" x14ac:dyDescent="0.4">
      <c r="X2995" s="79">
        <f t="shared" si="103"/>
        <v>44686.083333326111</v>
      </c>
      <c r="Y2995">
        <f t="shared" si="104"/>
        <v>3929.9062500000146</v>
      </c>
    </row>
    <row r="2996" spans="24:25" x14ac:dyDescent="0.4">
      <c r="X2996" s="79">
        <f t="shared" si="103"/>
        <v>44686.124999992775</v>
      </c>
      <c r="Y2996">
        <f t="shared" si="104"/>
        <v>3929.9062500000146</v>
      </c>
    </row>
    <row r="2997" spans="24:25" x14ac:dyDescent="0.4">
      <c r="X2997" s="79">
        <f t="shared" si="103"/>
        <v>44686.166666659439</v>
      </c>
      <c r="Y2997">
        <f t="shared" si="104"/>
        <v>3929.9062500000146</v>
      </c>
    </row>
    <row r="2998" spans="24:25" x14ac:dyDescent="0.4">
      <c r="X2998" s="79">
        <f t="shared" si="103"/>
        <v>44686.208333326103</v>
      </c>
      <c r="Y2998">
        <f t="shared" si="104"/>
        <v>3929.9062500000146</v>
      </c>
    </row>
    <row r="2999" spans="24:25" x14ac:dyDescent="0.4">
      <c r="X2999" s="79">
        <f t="shared" si="103"/>
        <v>44686.249999992768</v>
      </c>
      <c r="Y2999">
        <f t="shared" si="104"/>
        <v>3929.9062500000146</v>
      </c>
    </row>
    <row r="3000" spans="24:25" x14ac:dyDescent="0.4">
      <c r="X3000" s="79">
        <f t="shared" si="103"/>
        <v>44686.291666659432</v>
      </c>
      <c r="Y3000">
        <f t="shared" si="104"/>
        <v>3929.9062500000146</v>
      </c>
    </row>
    <row r="3001" spans="24:25" x14ac:dyDescent="0.4">
      <c r="X3001" s="79">
        <f t="shared" si="103"/>
        <v>44686.333333326096</v>
      </c>
      <c r="Y3001">
        <f t="shared" si="104"/>
        <v>3929.9062500000146</v>
      </c>
    </row>
    <row r="3002" spans="24:25" x14ac:dyDescent="0.4">
      <c r="X3002" s="79">
        <f t="shared" si="103"/>
        <v>44686.37499999276</v>
      </c>
      <c r="Y3002">
        <f t="shared" si="104"/>
        <v>3929.9062500000146</v>
      </c>
    </row>
    <row r="3003" spans="24:25" x14ac:dyDescent="0.4">
      <c r="X3003" s="79">
        <f t="shared" si="103"/>
        <v>44686.416666659425</v>
      </c>
      <c r="Y3003">
        <f t="shared" si="104"/>
        <v>3929.9062500000146</v>
      </c>
    </row>
    <row r="3004" spans="24:25" x14ac:dyDescent="0.4">
      <c r="X3004" s="79">
        <f t="shared" si="103"/>
        <v>44686.458333326089</v>
      </c>
      <c r="Y3004">
        <f t="shared" si="104"/>
        <v>3929.9062500000146</v>
      </c>
    </row>
    <row r="3005" spans="24:25" x14ac:dyDescent="0.4">
      <c r="X3005" s="79">
        <f t="shared" si="103"/>
        <v>44686.499999992753</v>
      </c>
      <c r="Y3005">
        <f t="shared" si="104"/>
        <v>3929.9062500000146</v>
      </c>
    </row>
    <row r="3006" spans="24:25" x14ac:dyDescent="0.4">
      <c r="X3006" s="79">
        <f t="shared" si="103"/>
        <v>44686.541666659417</v>
      </c>
      <c r="Y3006">
        <f t="shared" si="104"/>
        <v>3929.9062500000146</v>
      </c>
    </row>
    <row r="3007" spans="24:25" x14ac:dyDescent="0.4">
      <c r="X3007" s="79">
        <f t="shared" si="103"/>
        <v>44686.583333326082</v>
      </c>
      <c r="Y3007">
        <f t="shared" si="104"/>
        <v>3929.9062500000146</v>
      </c>
    </row>
    <row r="3008" spans="24:25" x14ac:dyDescent="0.4">
      <c r="X3008" s="79">
        <f t="shared" si="103"/>
        <v>44686.624999992746</v>
      </c>
      <c r="Y3008">
        <f t="shared" si="104"/>
        <v>3929.9062500000146</v>
      </c>
    </row>
    <row r="3009" spans="24:25" x14ac:dyDescent="0.4">
      <c r="X3009" s="79">
        <f t="shared" si="103"/>
        <v>44686.66666665941</v>
      </c>
      <c r="Y3009">
        <f t="shared" si="104"/>
        <v>3929.9062500000146</v>
      </c>
    </row>
    <row r="3010" spans="24:25" x14ac:dyDescent="0.4">
      <c r="X3010" s="79">
        <f t="shared" si="103"/>
        <v>44686.708333326074</v>
      </c>
      <c r="Y3010">
        <f t="shared" si="104"/>
        <v>3929.9062500000146</v>
      </c>
    </row>
    <row r="3011" spans="24:25" x14ac:dyDescent="0.4">
      <c r="X3011" s="79">
        <f t="shared" si="103"/>
        <v>44686.749999992739</v>
      </c>
      <c r="Y3011">
        <f t="shared" si="104"/>
        <v>3929.9062500000146</v>
      </c>
    </row>
    <row r="3012" spans="24:25" x14ac:dyDescent="0.4">
      <c r="X3012" s="79">
        <f t="shared" si="103"/>
        <v>44686.791666659403</v>
      </c>
      <c r="Y3012">
        <f t="shared" si="104"/>
        <v>3929.9062500000146</v>
      </c>
    </row>
    <row r="3013" spans="24:25" x14ac:dyDescent="0.4">
      <c r="X3013" s="79">
        <f t="shared" si="103"/>
        <v>44686.833333326067</v>
      </c>
      <c r="Y3013">
        <f t="shared" si="104"/>
        <v>3929.9062500000146</v>
      </c>
    </row>
    <row r="3014" spans="24:25" x14ac:dyDescent="0.4">
      <c r="X3014" s="79">
        <f t="shared" ref="X3014:X3077" si="105">X3013+1/24</f>
        <v>44686.874999992731</v>
      </c>
      <c r="Y3014">
        <f t="shared" si="104"/>
        <v>3929.9062500000146</v>
      </c>
    </row>
    <row r="3015" spans="24:25" x14ac:dyDescent="0.4">
      <c r="X3015" s="79">
        <f t="shared" si="105"/>
        <v>44686.916666659396</v>
      </c>
      <c r="Y3015">
        <f t="shared" si="104"/>
        <v>3929.9062500000146</v>
      </c>
    </row>
    <row r="3016" spans="24:25" x14ac:dyDescent="0.4">
      <c r="X3016" s="79">
        <f t="shared" si="105"/>
        <v>44686.95833332606</v>
      </c>
      <c r="Y3016">
        <f t="shared" si="104"/>
        <v>3929.9062500000146</v>
      </c>
    </row>
    <row r="3017" spans="24:25" x14ac:dyDescent="0.4">
      <c r="X3017" s="79">
        <f t="shared" si="105"/>
        <v>44686.999999992724</v>
      </c>
      <c r="Y3017">
        <f t="shared" si="104"/>
        <v>3929.9062500000146</v>
      </c>
    </row>
    <row r="3018" spans="24:25" x14ac:dyDescent="0.4">
      <c r="X3018" s="79">
        <f t="shared" si="105"/>
        <v>44687.041666659388</v>
      </c>
      <c r="Y3018">
        <f t="shared" si="104"/>
        <v>3929.9062500000146</v>
      </c>
    </row>
    <row r="3019" spans="24:25" x14ac:dyDescent="0.4">
      <c r="X3019" s="79">
        <f t="shared" si="105"/>
        <v>44687.083333326053</v>
      </c>
      <c r="Y3019">
        <f t="shared" si="104"/>
        <v>3929.9062500000146</v>
      </c>
    </row>
    <row r="3020" spans="24:25" x14ac:dyDescent="0.4">
      <c r="X3020" s="79">
        <f t="shared" si="105"/>
        <v>44687.124999992717</v>
      </c>
      <c r="Y3020">
        <f t="shared" si="104"/>
        <v>3929.9062500000146</v>
      </c>
    </row>
    <row r="3021" spans="24:25" x14ac:dyDescent="0.4">
      <c r="X3021" s="79">
        <f t="shared" si="105"/>
        <v>44687.166666659381</v>
      </c>
      <c r="Y3021">
        <f t="shared" si="104"/>
        <v>3929.9062500000146</v>
      </c>
    </row>
    <row r="3022" spans="24:25" x14ac:dyDescent="0.4">
      <c r="X3022" s="79">
        <f t="shared" si="105"/>
        <v>44687.208333326045</v>
      </c>
      <c r="Y3022">
        <f t="shared" si="104"/>
        <v>3929.9062500000146</v>
      </c>
    </row>
    <row r="3023" spans="24:25" x14ac:dyDescent="0.4">
      <c r="X3023" s="79">
        <f t="shared" si="105"/>
        <v>44687.249999992709</v>
      </c>
      <c r="Y3023">
        <f t="shared" si="104"/>
        <v>3929.9062500000146</v>
      </c>
    </row>
    <row r="3024" spans="24:25" x14ac:dyDescent="0.4">
      <c r="X3024" s="79">
        <f t="shared" si="105"/>
        <v>44687.291666659374</v>
      </c>
      <c r="Y3024">
        <f t="shared" si="104"/>
        <v>3929.9062500000146</v>
      </c>
    </row>
    <row r="3025" spans="24:25" x14ac:dyDescent="0.4">
      <c r="X3025" s="79">
        <f t="shared" si="105"/>
        <v>44687.333333326038</v>
      </c>
      <c r="Y3025">
        <f t="shared" si="104"/>
        <v>3929.9062500000146</v>
      </c>
    </row>
    <row r="3026" spans="24:25" x14ac:dyDescent="0.4">
      <c r="X3026" s="79">
        <f t="shared" si="105"/>
        <v>44687.374999992702</v>
      </c>
      <c r="Y3026">
        <f t="shared" ref="Y3026:Y3089" si="106">VLOOKUP(MONTH(X3026),$T$28:$V$39,3)</f>
        <v>3929.9062500000146</v>
      </c>
    </row>
    <row r="3027" spans="24:25" x14ac:dyDescent="0.4">
      <c r="X3027" s="79">
        <f t="shared" si="105"/>
        <v>44687.416666659366</v>
      </c>
      <c r="Y3027">
        <f t="shared" si="106"/>
        <v>3929.9062500000146</v>
      </c>
    </row>
    <row r="3028" spans="24:25" x14ac:dyDescent="0.4">
      <c r="X3028" s="79">
        <f t="shared" si="105"/>
        <v>44687.458333326031</v>
      </c>
      <c r="Y3028">
        <f t="shared" si="106"/>
        <v>3929.9062500000146</v>
      </c>
    </row>
    <row r="3029" spans="24:25" x14ac:dyDescent="0.4">
      <c r="X3029" s="79">
        <f t="shared" si="105"/>
        <v>44687.499999992695</v>
      </c>
      <c r="Y3029">
        <f t="shared" si="106"/>
        <v>3929.9062500000146</v>
      </c>
    </row>
    <row r="3030" spans="24:25" x14ac:dyDescent="0.4">
      <c r="X3030" s="79">
        <f t="shared" si="105"/>
        <v>44687.541666659359</v>
      </c>
      <c r="Y3030">
        <f t="shared" si="106"/>
        <v>3929.9062500000146</v>
      </c>
    </row>
    <row r="3031" spans="24:25" x14ac:dyDescent="0.4">
      <c r="X3031" s="79">
        <f t="shared" si="105"/>
        <v>44687.583333326023</v>
      </c>
      <c r="Y3031">
        <f t="shared" si="106"/>
        <v>3929.9062500000146</v>
      </c>
    </row>
    <row r="3032" spans="24:25" x14ac:dyDescent="0.4">
      <c r="X3032" s="79">
        <f t="shared" si="105"/>
        <v>44687.624999992688</v>
      </c>
      <c r="Y3032">
        <f t="shared" si="106"/>
        <v>3929.9062500000146</v>
      </c>
    </row>
    <row r="3033" spans="24:25" x14ac:dyDescent="0.4">
      <c r="X3033" s="79">
        <f t="shared" si="105"/>
        <v>44687.666666659352</v>
      </c>
      <c r="Y3033">
        <f t="shared" si="106"/>
        <v>3929.9062500000146</v>
      </c>
    </row>
    <row r="3034" spans="24:25" x14ac:dyDescent="0.4">
      <c r="X3034" s="79">
        <f t="shared" si="105"/>
        <v>44687.708333326016</v>
      </c>
      <c r="Y3034">
        <f t="shared" si="106"/>
        <v>3929.9062500000146</v>
      </c>
    </row>
    <row r="3035" spans="24:25" x14ac:dyDescent="0.4">
      <c r="X3035" s="79">
        <f t="shared" si="105"/>
        <v>44687.74999999268</v>
      </c>
      <c r="Y3035">
        <f t="shared" si="106"/>
        <v>3929.9062500000146</v>
      </c>
    </row>
    <row r="3036" spans="24:25" x14ac:dyDescent="0.4">
      <c r="X3036" s="79">
        <f t="shared" si="105"/>
        <v>44687.791666659345</v>
      </c>
      <c r="Y3036">
        <f t="shared" si="106"/>
        <v>3929.9062500000146</v>
      </c>
    </row>
    <row r="3037" spans="24:25" x14ac:dyDescent="0.4">
      <c r="X3037" s="79">
        <f t="shared" si="105"/>
        <v>44687.833333326009</v>
      </c>
      <c r="Y3037">
        <f t="shared" si="106"/>
        <v>3929.9062500000146</v>
      </c>
    </row>
    <row r="3038" spans="24:25" x14ac:dyDescent="0.4">
      <c r="X3038" s="79">
        <f t="shared" si="105"/>
        <v>44687.874999992673</v>
      </c>
      <c r="Y3038">
        <f t="shared" si="106"/>
        <v>3929.9062500000146</v>
      </c>
    </row>
    <row r="3039" spans="24:25" x14ac:dyDescent="0.4">
      <c r="X3039" s="79">
        <f t="shared" si="105"/>
        <v>44687.916666659337</v>
      </c>
      <c r="Y3039">
        <f t="shared" si="106"/>
        <v>3929.9062500000146</v>
      </c>
    </row>
    <row r="3040" spans="24:25" x14ac:dyDescent="0.4">
      <c r="X3040" s="79">
        <f t="shared" si="105"/>
        <v>44687.958333326002</v>
      </c>
      <c r="Y3040">
        <f t="shared" si="106"/>
        <v>3929.9062500000146</v>
      </c>
    </row>
    <row r="3041" spans="24:25" x14ac:dyDescent="0.4">
      <c r="X3041" s="79">
        <f t="shared" si="105"/>
        <v>44687.999999992666</v>
      </c>
      <c r="Y3041">
        <f t="shared" si="106"/>
        <v>3929.9062500000146</v>
      </c>
    </row>
    <row r="3042" spans="24:25" x14ac:dyDescent="0.4">
      <c r="X3042" s="79">
        <f t="shared" si="105"/>
        <v>44688.04166665933</v>
      </c>
      <c r="Y3042">
        <f t="shared" si="106"/>
        <v>3929.9062500000146</v>
      </c>
    </row>
    <row r="3043" spans="24:25" x14ac:dyDescent="0.4">
      <c r="X3043" s="79">
        <f t="shared" si="105"/>
        <v>44688.083333325994</v>
      </c>
      <c r="Y3043">
        <f t="shared" si="106"/>
        <v>3929.9062500000146</v>
      </c>
    </row>
    <row r="3044" spans="24:25" x14ac:dyDescent="0.4">
      <c r="X3044" s="79">
        <f t="shared" si="105"/>
        <v>44688.124999992659</v>
      </c>
      <c r="Y3044">
        <f t="shared" si="106"/>
        <v>3929.9062500000146</v>
      </c>
    </row>
    <row r="3045" spans="24:25" x14ac:dyDescent="0.4">
      <c r="X3045" s="79">
        <f t="shared" si="105"/>
        <v>44688.166666659323</v>
      </c>
      <c r="Y3045">
        <f t="shared" si="106"/>
        <v>3929.9062500000146</v>
      </c>
    </row>
    <row r="3046" spans="24:25" x14ac:dyDescent="0.4">
      <c r="X3046" s="79">
        <f t="shared" si="105"/>
        <v>44688.208333325987</v>
      </c>
      <c r="Y3046">
        <f t="shared" si="106"/>
        <v>3929.9062500000146</v>
      </c>
    </row>
    <row r="3047" spans="24:25" x14ac:dyDescent="0.4">
      <c r="X3047" s="79">
        <f t="shared" si="105"/>
        <v>44688.249999992651</v>
      </c>
      <c r="Y3047">
        <f t="shared" si="106"/>
        <v>3929.9062500000146</v>
      </c>
    </row>
    <row r="3048" spans="24:25" x14ac:dyDescent="0.4">
      <c r="X3048" s="79">
        <f t="shared" si="105"/>
        <v>44688.291666659316</v>
      </c>
      <c r="Y3048">
        <f t="shared" si="106"/>
        <v>3929.9062500000146</v>
      </c>
    </row>
    <row r="3049" spans="24:25" x14ac:dyDescent="0.4">
      <c r="X3049" s="79">
        <f t="shared" si="105"/>
        <v>44688.33333332598</v>
      </c>
      <c r="Y3049">
        <f t="shared" si="106"/>
        <v>3929.9062500000146</v>
      </c>
    </row>
    <row r="3050" spans="24:25" x14ac:dyDescent="0.4">
      <c r="X3050" s="79">
        <f t="shared" si="105"/>
        <v>44688.374999992644</v>
      </c>
      <c r="Y3050">
        <f t="shared" si="106"/>
        <v>3929.9062500000146</v>
      </c>
    </row>
    <row r="3051" spans="24:25" x14ac:dyDescent="0.4">
      <c r="X3051" s="79">
        <f t="shared" si="105"/>
        <v>44688.416666659308</v>
      </c>
      <c r="Y3051">
        <f t="shared" si="106"/>
        <v>3929.9062500000146</v>
      </c>
    </row>
    <row r="3052" spans="24:25" x14ac:dyDescent="0.4">
      <c r="X3052" s="79">
        <f t="shared" si="105"/>
        <v>44688.458333325972</v>
      </c>
      <c r="Y3052">
        <f t="shared" si="106"/>
        <v>3929.9062500000146</v>
      </c>
    </row>
    <row r="3053" spans="24:25" x14ac:dyDescent="0.4">
      <c r="X3053" s="79">
        <f t="shared" si="105"/>
        <v>44688.499999992637</v>
      </c>
      <c r="Y3053">
        <f t="shared" si="106"/>
        <v>3929.9062500000146</v>
      </c>
    </row>
    <row r="3054" spans="24:25" x14ac:dyDescent="0.4">
      <c r="X3054" s="79">
        <f t="shared" si="105"/>
        <v>44688.541666659301</v>
      </c>
      <c r="Y3054">
        <f t="shared" si="106"/>
        <v>3929.9062500000146</v>
      </c>
    </row>
    <row r="3055" spans="24:25" x14ac:dyDescent="0.4">
      <c r="X3055" s="79">
        <f t="shared" si="105"/>
        <v>44688.583333325965</v>
      </c>
      <c r="Y3055">
        <f t="shared" si="106"/>
        <v>3929.9062500000146</v>
      </c>
    </row>
    <row r="3056" spans="24:25" x14ac:dyDescent="0.4">
      <c r="X3056" s="79">
        <f t="shared" si="105"/>
        <v>44688.624999992629</v>
      </c>
      <c r="Y3056">
        <f t="shared" si="106"/>
        <v>3929.9062500000146</v>
      </c>
    </row>
    <row r="3057" spans="24:25" x14ac:dyDescent="0.4">
      <c r="X3057" s="79">
        <f t="shared" si="105"/>
        <v>44688.666666659294</v>
      </c>
      <c r="Y3057">
        <f t="shared" si="106"/>
        <v>3929.9062500000146</v>
      </c>
    </row>
    <row r="3058" spans="24:25" x14ac:dyDescent="0.4">
      <c r="X3058" s="79">
        <f t="shared" si="105"/>
        <v>44688.708333325958</v>
      </c>
      <c r="Y3058">
        <f t="shared" si="106"/>
        <v>3929.9062500000146</v>
      </c>
    </row>
    <row r="3059" spans="24:25" x14ac:dyDescent="0.4">
      <c r="X3059" s="79">
        <f t="shared" si="105"/>
        <v>44688.749999992622</v>
      </c>
      <c r="Y3059">
        <f t="shared" si="106"/>
        <v>3929.9062500000146</v>
      </c>
    </row>
    <row r="3060" spans="24:25" x14ac:dyDescent="0.4">
      <c r="X3060" s="79">
        <f t="shared" si="105"/>
        <v>44688.791666659286</v>
      </c>
      <c r="Y3060">
        <f t="shared" si="106"/>
        <v>3929.9062500000146</v>
      </c>
    </row>
    <row r="3061" spans="24:25" x14ac:dyDescent="0.4">
      <c r="X3061" s="79">
        <f t="shared" si="105"/>
        <v>44688.833333325951</v>
      </c>
      <c r="Y3061">
        <f t="shared" si="106"/>
        <v>3929.9062500000146</v>
      </c>
    </row>
    <row r="3062" spans="24:25" x14ac:dyDescent="0.4">
      <c r="X3062" s="79">
        <f t="shared" si="105"/>
        <v>44688.874999992615</v>
      </c>
      <c r="Y3062">
        <f t="shared" si="106"/>
        <v>3929.9062500000146</v>
      </c>
    </row>
    <row r="3063" spans="24:25" x14ac:dyDescent="0.4">
      <c r="X3063" s="79">
        <f t="shared" si="105"/>
        <v>44688.916666659279</v>
      </c>
      <c r="Y3063">
        <f t="shared" si="106"/>
        <v>3929.9062500000146</v>
      </c>
    </row>
    <row r="3064" spans="24:25" x14ac:dyDescent="0.4">
      <c r="X3064" s="79">
        <f t="shared" si="105"/>
        <v>44688.958333325943</v>
      </c>
      <c r="Y3064">
        <f t="shared" si="106"/>
        <v>3929.9062500000146</v>
      </c>
    </row>
    <row r="3065" spans="24:25" x14ac:dyDescent="0.4">
      <c r="X3065" s="79">
        <f t="shared" si="105"/>
        <v>44688.999999992608</v>
      </c>
      <c r="Y3065">
        <f t="shared" si="106"/>
        <v>3929.9062500000146</v>
      </c>
    </row>
    <row r="3066" spans="24:25" x14ac:dyDescent="0.4">
      <c r="X3066" s="79">
        <f t="shared" si="105"/>
        <v>44689.041666659272</v>
      </c>
      <c r="Y3066">
        <f t="shared" si="106"/>
        <v>3929.9062500000146</v>
      </c>
    </row>
    <row r="3067" spans="24:25" x14ac:dyDescent="0.4">
      <c r="X3067" s="79">
        <f t="shared" si="105"/>
        <v>44689.083333325936</v>
      </c>
      <c r="Y3067">
        <f t="shared" si="106"/>
        <v>3929.9062500000146</v>
      </c>
    </row>
    <row r="3068" spans="24:25" x14ac:dyDescent="0.4">
      <c r="X3068" s="79">
        <f t="shared" si="105"/>
        <v>44689.1249999926</v>
      </c>
      <c r="Y3068">
        <f t="shared" si="106"/>
        <v>3929.9062500000146</v>
      </c>
    </row>
    <row r="3069" spans="24:25" x14ac:dyDescent="0.4">
      <c r="X3069" s="79">
        <f t="shared" si="105"/>
        <v>44689.166666659265</v>
      </c>
      <c r="Y3069">
        <f t="shared" si="106"/>
        <v>3929.9062500000146</v>
      </c>
    </row>
    <row r="3070" spans="24:25" x14ac:dyDescent="0.4">
      <c r="X3070" s="79">
        <f t="shared" si="105"/>
        <v>44689.208333325929</v>
      </c>
      <c r="Y3070">
        <f t="shared" si="106"/>
        <v>3929.9062500000146</v>
      </c>
    </row>
    <row r="3071" spans="24:25" x14ac:dyDescent="0.4">
      <c r="X3071" s="79">
        <f t="shared" si="105"/>
        <v>44689.249999992593</v>
      </c>
      <c r="Y3071">
        <f t="shared" si="106"/>
        <v>3929.9062500000146</v>
      </c>
    </row>
    <row r="3072" spans="24:25" x14ac:dyDescent="0.4">
      <c r="X3072" s="79">
        <f t="shared" si="105"/>
        <v>44689.291666659257</v>
      </c>
      <c r="Y3072">
        <f t="shared" si="106"/>
        <v>3929.9062500000146</v>
      </c>
    </row>
    <row r="3073" spans="24:25" x14ac:dyDescent="0.4">
      <c r="X3073" s="79">
        <f t="shared" si="105"/>
        <v>44689.333333325922</v>
      </c>
      <c r="Y3073">
        <f t="shared" si="106"/>
        <v>3929.9062500000146</v>
      </c>
    </row>
    <row r="3074" spans="24:25" x14ac:dyDescent="0.4">
      <c r="X3074" s="79">
        <f t="shared" si="105"/>
        <v>44689.374999992586</v>
      </c>
      <c r="Y3074">
        <f t="shared" si="106"/>
        <v>3929.9062500000146</v>
      </c>
    </row>
    <row r="3075" spans="24:25" x14ac:dyDescent="0.4">
      <c r="X3075" s="79">
        <f t="shared" si="105"/>
        <v>44689.41666665925</v>
      </c>
      <c r="Y3075">
        <f t="shared" si="106"/>
        <v>3929.9062500000146</v>
      </c>
    </row>
    <row r="3076" spans="24:25" x14ac:dyDescent="0.4">
      <c r="X3076" s="79">
        <f t="shared" si="105"/>
        <v>44689.458333325914</v>
      </c>
      <c r="Y3076">
        <f t="shared" si="106"/>
        <v>3929.9062500000146</v>
      </c>
    </row>
    <row r="3077" spans="24:25" x14ac:dyDescent="0.4">
      <c r="X3077" s="79">
        <f t="shared" si="105"/>
        <v>44689.499999992579</v>
      </c>
      <c r="Y3077">
        <f t="shared" si="106"/>
        <v>3929.9062500000146</v>
      </c>
    </row>
    <row r="3078" spans="24:25" x14ac:dyDescent="0.4">
      <c r="X3078" s="79">
        <f t="shared" ref="X3078:X3141" si="107">X3077+1/24</f>
        <v>44689.541666659243</v>
      </c>
      <c r="Y3078">
        <f t="shared" si="106"/>
        <v>3929.9062500000146</v>
      </c>
    </row>
    <row r="3079" spans="24:25" x14ac:dyDescent="0.4">
      <c r="X3079" s="79">
        <f t="shared" si="107"/>
        <v>44689.583333325907</v>
      </c>
      <c r="Y3079">
        <f t="shared" si="106"/>
        <v>3929.9062500000146</v>
      </c>
    </row>
    <row r="3080" spans="24:25" x14ac:dyDescent="0.4">
      <c r="X3080" s="79">
        <f t="shared" si="107"/>
        <v>44689.624999992571</v>
      </c>
      <c r="Y3080">
        <f t="shared" si="106"/>
        <v>3929.9062500000146</v>
      </c>
    </row>
    <row r="3081" spans="24:25" x14ac:dyDescent="0.4">
      <c r="X3081" s="79">
        <f t="shared" si="107"/>
        <v>44689.666666659235</v>
      </c>
      <c r="Y3081">
        <f t="shared" si="106"/>
        <v>3929.9062500000146</v>
      </c>
    </row>
    <row r="3082" spans="24:25" x14ac:dyDescent="0.4">
      <c r="X3082" s="79">
        <f t="shared" si="107"/>
        <v>44689.7083333259</v>
      </c>
      <c r="Y3082">
        <f t="shared" si="106"/>
        <v>3929.9062500000146</v>
      </c>
    </row>
    <row r="3083" spans="24:25" x14ac:dyDescent="0.4">
      <c r="X3083" s="79">
        <f t="shared" si="107"/>
        <v>44689.749999992564</v>
      </c>
      <c r="Y3083">
        <f t="shared" si="106"/>
        <v>3929.9062500000146</v>
      </c>
    </row>
    <row r="3084" spans="24:25" x14ac:dyDescent="0.4">
      <c r="X3084" s="79">
        <f t="shared" si="107"/>
        <v>44689.791666659228</v>
      </c>
      <c r="Y3084">
        <f t="shared" si="106"/>
        <v>3929.9062500000146</v>
      </c>
    </row>
    <row r="3085" spans="24:25" x14ac:dyDescent="0.4">
      <c r="X3085" s="79">
        <f t="shared" si="107"/>
        <v>44689.833333325892</v>
      </c>
      <c r="Y3085">
        <f t="shared" si="106"/>
        <v>3929.9062500000146</v>
      </c>
    </row>
    <row r="3086" spans="24:25" x14ac:dyDescent="0.4">
      <c r="X3086" s="79">
        <f t="shared" si="107"/>
        <v>44689.874999992557</v>
      </c>
      <c r="Y3086">
        <f t="shared" si="106"/>
        <v>3929.9062500000146</v>
      </c>
    </row>
    <row r="3087" spans="24:25" x14ac:dyDescent="0.4">
      <c r="X3087" s="79">
        <f t="shared" si="107"/>
        <v>44689.916666659221</v>
      </c>
      <c r="Y3087">
        <f t="shared" si="106"/>
        <v>3929.9062500000146</v>
      </c>
    </row>
    <row r="3088" spans="24:25" x14ac:dyDescent="0.4">
      <c r="X3088" s="79">
        <f t="shared" si="107"/>
        <v>44689.958333325885</v>
      </c>
      <c r="Y3088">
        <f t="shared" si="106"/>
        <v>3929.9062500000146</v>
      </c>
    </row>
    <row r="3089" spans="24:25" x14ac:dyDescent="0.4">
      <c r="X3089" s="79">
        <f t="shared" si="107"/>
        <v>44689.999999992549</v>
      </c>
      <c r="Y3089">
        <f t="shared" si="106"/>
        <v>3929.9062500000146</v>
      </c>
    </row>
    <row r="3090" spans="24:25" x14ac:dyDescent="0.4">
      <c r="X3090" s="79">
        <f t="shared" si="107"/>
        <v>44690.041666659214</v>
      </c>
      <c r="Y3090">
        <f t="shared" ref="Y3090:Y3153" si="108">VLOOKUP(MONTH(X3090),$T$28:$V$39,3)</f>
        <v>3929.9062500000146</v>
      </c>
    </row>
    <row r="3091" spans="24:25" x14ac:dyDescent="0.4">
      <c r="X3091" s="79">
        <f t="shared" si="107"/>
        <v>44690.083333325878</v>
      </c>
      <c r="Y3091">
        <f t="shared" si="108"/>
        <v>3929.9062500000146</v>
      </c>
    </row>
    <row r="3092" spans="24:25" x14ac:dyDescent="0.4">
      <c r="X3092" s="79">
        <f t="shared" si="107"/>
        <v>44690.124999992542</v>
      </c>
      <c r="Y3092">
        <f t="shared" si="108"/>
        <v>3929.9062500000146</v>
      </c>
    </row>
    <row r="3093" spans="24:25" x14ac:dyDescent="0.4">
      <c r="X3093" s="79">
        <f t="shared" si="107"/>
        <v>44690.166666659206</v>
      </c>
      <c r="Y3093">
        <f t="shared" si="108"/>
        <v>3929.9062500000146</v>
      </c>
    </row>
    <row r="3094" spans="24:25" x14ac:dyDescent="0.4">
      <c r="X3094" s="79">
        <f t="shared" si="107"/>
        <v>44690.208333325871</v>
      </c>
      <c r="Y3094">
        <f t="shared" si="108"/>
        <v>3929.9062500000146</v>
      </c>
    </row>
    <row r="3095" spans="24:25" x14ac:dyDescent="0.4">
      <c r="X3095" s="79">
        <f t="shared" si="107"/>
        <v>44690.249999992535</v>
      </c>
      <c r="Y3095">
        <f t="shared" si="108"/>
        <v>3929.9062500000146</v>
      </c>
    </row>
    <row r="3096" spans="24:25" x14ac:dyDescent="0.4">
      <c r="X3096" s="79">
        <f t="shared" si="107"/>
        <v>44690.291666659199</v>
      </c>
      <c r="Y3096">
        <f t="shared" si="108"/>
        <v>3929.9062500000146</v>
      </c>
    </row>
    <row r="3097" spans="24:25" x14ac:dyDescent="0.4">
      <c r="X3097" s="79">
        <f t="shared" si="107"/>
        <v>44690.333333325863</v>
      </c>
      <c r="Y3097">
        <f t="shared" si="108"/>
        <v>3929.9062500000146</v>
      </c>
    </row>
    <row r="3098" spans="24:25" x14ac:dyDescent="0.4">
      <c r="X3098" s="79">
        <f t="shared" si="107"/>
        <v>44690.374999992528</v>
      </c>
      <c r="Y3098">
        <f t="shared" si="108"/>
        <v>3929.9062500000146</v>
      </c>
    </row>
    <row r="3099" spans="24:25" x14ac:dyDescent="0.4">
      <c r="X3099" s="79">
        <f t="shared" si="107"/>
        <v>44690.416666659192</v>
      </c>
      <c r="Y3099">
        <f t="shared" si="108"/>
        <v>3929.9062500000146</v>
      </c>
    </row>
    <row r="3100" spans="24:25" x14ac:dyDescent="0.4">
      <c r="X3100" s="79">
        <f t="shared" si="107"/>
        <v>44690.458333325856</v>
      </c>
      <c r="Y3100">
        <f t="shared" si="108"/>
        <v>3929.9062500000146</v>
      </c>
    </row>
    <row r="3101" spans="24:25" x14ac:dyDescent="0.4">
      <c r="X3101" s="79">
        <f t="shared" si="107"/>
        <v>44690.49999999252</v>
      </c>
      <c r="Y3101">
        <f t="shared" si="108"/>
        <v>3929.9062500000146</v>
      </c>
    </row>
    <row r="3102" spans="24:25" x14ac:dyDescent="0.4">
      <c r="X3102" s="79">
        <f t="shared" si="107"/>
        <v>44690.541666659185</v>
      </c>
      <c r="Y3102">
        <f t="shared" si="108"/>
        <v>3929.9062500000146</v>
      </c>
    </row>
    <row r="3103" spans="24:25" x14ac:dyDescent="0.4">
      <c r="X3103" s="79">
        <f t="shared" si="107"/>
        <v>44690.583333325849</v>
      </c>
      <c r="Y3103">
        <f t="shared" si="108"/>
        <v>3929.9062500000146</v>
      </c>
    </row>
    <row r="3104" spans="24:25" x14ac:dyDescent="0.4">
      <c r="X3104" s="79">
        <f t="shared" si="107"/>
        <v>44690.624999992513</v>
      </c>
      <c r="Y3104">
        <f t="shared" si="108"/>
        <v>3929.9062500000146</v>
      </c>
    </row>
    <row r="3105" spans="24:25" x14ac:dyDescent="0.4">
      <c r="X3105" s="79">
        <f t="shared" si="107"/>
        <v>44690.666666659177</v>
      </c>
      <c r="Y3105">
        <f t="shared" si="108"/>
        <v>3929.9062500000146</v>
      </c>
    </row>
    <row r="3106" spans="24:25" x14ac:dyDescent="0.4">
      <c r="X3106" s="79">
        <f t="shared" si="107"/>
        <v>44690.708333325842</v>
      </c>
      <c r="Y3106">
        <f t="shared" si="108"/>
        <v>3929.9062500000146</v>
      </c>
    </row>
    <row r="3107" spans="24:25" x14ac:dyDescent="0.4">
      <c r="X3107" s="79">
        <f t="shared" si="107"/>
        <v>44690.749999992506</v>
      </c>
      <c r="Y3107">
        <f t="shared" si="108"/>
        <v>3929.9062500000146</v>
      </c>
    </row>
    <row r="3108" spans="24:25" x14ac:dyDescent="0.4">
      <c r="X3108" s="79">
        <f t="shared" si="107"/>
        <v>44690.79166665917</v>
      </c>
      <c r="Y3108">
        <f t="shared" si="108"/>
        <v>3929.9062500000146</v>
      </c>
    </row>
    <row r="3109" spans="24:25" x14ac:dyDescent="0.4">
      <c r="X3109" s="79">
        <f t="shared" si="107"/>
        <v>44690.833333325834</v>
      </c>
      <c r="Y3109">
        <f t="shared" si="108"/>
        <v>3929.9062500000146</v>
      </c>
    </row>
    <row r="3110" spans="24:25" x14ac:dyDescent="0.4">
      <c r="X3110" s="79">
        <f t="shared" si="107"/>
        <v>44690.874999992498</v>
      </c>
      <c r="Y3110">
        <f t="shared" si="108"/>
        <v>3929.9062500000146</v>
      </c>
    </row>
    <row r="3111" spans="24:25" x14ac:dyDescent="0.4">
      <c r="X3111" s="79">
        <f t="shared" si="107"/>
        <v>44690.916666659163</v>
      </c>
      <c r="Y3111">
        <f t="shared" si="108"/>
        <v>3929.9062500000146</v>
      </c>
    </row>
    <row r="3112" spans="24:25" x14ac:dyDescent="0.4">
      <c r="X3112" s="79">
        <f t="shared" si="107"/>
        <v>44690.958333325827</v>
      </c>
      <c r="Y3112">
        <f t="shared" si="108"/>
        <v>3929.9062500000146</v>
      </c>
    </row>
    <row r="3113" spans="24:25" x14ac:dyDescent="0.4">
      <c r="X3113" s="79">
        <f t="shared" si="107"/>
        <v>44690.999999992491</v>
      </c>
      <c r="Y3113">
        <f t="shared" si="108"/>
        <v>3929.9062500000146</v>
      </c>
    </row>
    <row r="3114" spans="24:25" x14ac:dyDescent="0.4">
      <c r="X3114" s="79">
        <f t="shared" si="107"/>
        <v>44691.041666659155</v>
      </c>
      <c r="Y3114">
        <f t="shared" si="108"/>
        <v>3929.9062500000146</v>
      </c>
    </row>
    <row r="3115" spans="24:25" x14ac:dyDescent="0.4">
      <c r="X3115" s="79">
        <f t="shared" si="107"/>
        <v>44691.08333332582</v>
      </c>
      <c r="Y3115">
        <f t="shared" si="108"/>
        <v>3929.9062500000146</v>
      </c>
    </row>
    <row r="3116" spans="24:25" x14ac:dyDescent="0.4">
      <c r="X3116" s="79">
        <f t="shared" si="107"/>
        <v>44691.124999992484</v>
      </c>
      <c r="Y3116">
        <f t="shared" si="108"/>
        <v>3929.9062500000146</v>
      </c>
    </row>
    <row r="3117" spans="24:25" x14ac:dyDescent="0.4">
      <c r="X3117" s="79">
        <f t="shared" si="107"/>
        <v>44691.166666659148</v>
      </c>
      <c r="Y3117">
        <f t="shared" si="108"/>
        <v>3929.9062500000146</v>
      </c>
    </row>
    <row r="3118" spans="24:25" x14ac:dyDescent="0.4">
      <c r="X3118" s="79">
        <f t="shared" si="107"/>
        <v>44691.208333325812</v>
      </c>
      <c r="Y3118">
        <f t="shared" si="108"/>
        <v>3929.9062500000146</v>
      </c>
    </row>
    <row r="3119" spans="24:25" x14ac:dyDescent="0.4">
      <c r="X3119" s="79">
        <f t="shared" si="107"/>
        <v>44691.249999992477</v>
      </c>
      <c r="Y3119">
        <f t="shared" si="108"/>
        <v>3929.9062500000146</v>
      </c>
    </row>
    <row r="3120" spans="24:25" x14ac:dyDescent="0.4">
      <c r="X3120" s="79">
        <f t="shared" si="107"/>
        <v>44691.291666659141</v>
      </c>
      <c r="Y3120">
        <f t="shared" si="108"/>
        <v>3929.9062500000146</v>
      </c>
    </row>
    <row r="3121" spans="24:25" x14ac:dyDescent="0.4">
      <c r="X3121" s="79">
        <f t="shared" si="107"/>
        <v>44691.333333325805</v>
      </c>
      <c r="Y3121">
        <f t="shared" si="108"/>
        <v>3929.9062500000146</v>
      </c>
    </row>
    <row r="3122" spans="24:25" x14ac:dyDescent="0.4">
      <c r="X3122" s="79">
        <f t="shared" si="107"/>
        <v>44691.374999992469</v>
      </c>
      <c r="Y3122">
        <f t="shared" si="108"/>
        <v>3929.9062500000146</v>
      </c>
    </row>
    <row r="3123" spans="24:25" x14ac:dyDescent="0.4">
      <c r="X3123" s="79">
        <f t="shared" si="107"/>
        <v>44691.416666659134</v>
      </c>
      <c r="Y3123">
        <f t="shared" si="108"/>
        <v>3929.9062500000146</v>
      </c>
    </row>
    <row r="3124" spans="24:25" x14ac:dyDescent="0.4">
      <c r="X3124" s="79">
        <f t="shared" si="107"/>
        <v>44691.458333325798</v>
      </c>
      <c r="Y3124">
        <f t="shared" si="108"/>
        <v>3929.9062500000146</v>
      </c>
    </row>
    <row r="3125" spans="24:25" x14ac:dyDescent="0.4">
      <c r="X3125" s="79">
        <f t="shared" si="107"/>
        <v>44691.499999992462</v>
      </c>
      <c r="Y3125">
        <f t="shared" si="108"/>
        <v>3929.9062500000146</v>
      </c>
    </row>
    <row r="3126" spans="24:25" x14ac:dyDescent="0.4">
      <c r="X3126" s="79">
        <f t="shared" si="107"/>
        <v>44691.541666659126</v>
      </c>
      <c r="Y3126">
        <f t="shared" si="108"/>
        <v>3929.9062500000146</v>
      </c>
    </row>
    <row r="3127" spans="24:25" x14ac:dyDescent="0.4">
      <c r="X3127" s="79">
        <f t="shared" si="107"/>
        <v>44691.583333325791</v>
      </c>
      <c r="Y3127">
        <f t="shared" si="108"/>
        <v>3929.9062500000146</v>
      </c>
    </row>
    <row r="3128" spans="24:25" x14ac:dyDescent="0.4">
      <c r="X3128" s="79">
        <f t="shared" si="107"/>
        <v>44691.624999992455</v>
      </c>
      <c r="Y3128">
        <f t="shared" si="108"/>
        <v>3929.9062500000146</v>
      </c>
    </row>
    <row r="3129" spans="24:25" x14ac:dyDescent="0.4">
      <c r="X3129" s="79">
        <f t="shared" si="107"/>
        <v>44691.666666659119</v>
      </c>
      <c r="Y3129">
        <f t="shared" si="108"/>
        <v>3929.9062500000146</v>
      </c>
    </row>
    <row r="3130" spans="24:25" x14ac:dyDescent="0.4">
      <c r="X3130" s="79">
        <f t="shared" si="107"/>
        <v>44691.708333325783</v>
      </c>
      <c r="Y3130">
        <f t="shared" si="108"/>
        <v>3929.9062500000146</v>
      </c>
    </row>
    <row r="3131" spans="24:25" x14ac:dyDescent="0.4">
      <c r="X3131" s="79">
        <f t="shared" si="107"/>
        <v>44691.749999992448</v>
      </c>
      <c r="Y3131">
        <f t="shared" si="108"/>
        <v>3929.9062500000146</v>
      </c>
    </row>
    <row r="3132" spans="24:25" x14ac:dyDescent="0.4">
      <c r="X3132" s="79">
        <f t="shared" si="107"/>
        <v>44691.791666659112</v>
      </c>
      <c r="Y3132">
        <f t="shared" si="108"/>
        <v>3929.9062500000146</v>
      </c>
    </row>
    <row r="3133" spans="24:25" x14ac:dyDescent="0.4">
      <c r="X3133" s="79">
        <f t="shared" si="107"/>
        <v>44691.833333325776</v>
      </c>
      <c r="Y3133">
        <f t="shared" si="108"/>
        <v>3929.9062500000146</v>
      </c>
    </row>
    <row r="3134" spans="24:25" x14ac:dyDescent="0.4">
      <c r="X3134" s="79">
        <f t="shared" si="107"/>
        <v>44691.87499999244</v>
      </c>
      <c r="Y3134">
        <f t="shared" si="108"/>
        <v>3929.9062500000146</v>
      </c>
    </row>
    <row r="3135" spans="24:25" x14ac:dyDescent="0.4">
      <c r="X3135" s="79">
        <f t="shared" si="107"/>
        <v>44691.916666659105</v>
      </c>
      <c r="Y3135">
        <f t="shared" si="108"/>
        <v>3929.9062500000146</v>
      </c>
    </row>
    <row r="3136" spans="24:25" x14ac:dyDescent="0.4">
      <c r="X3136" s="79">
        <f t="shared" si="107"/>
        <v>44691.958333325769</v>
      </c>
      <c r="Y3136">
        <f t="shared" si="108"/>
        <v>3929.9062500000146</v>
      </c>
    </row>
    <row r="3137" spans="24:25" x14ac:dyDescent="0.4">
      <c r="X3137" s="79">
        <f t="shared" si="107"/>
        <v>44691.999999992433</v>
      </c>
      <c r="Y3137">
        <f t="shared" si="108"/>
        <v>3929.9062500000146</v>
      </c>
    </row>
    <row r="3138" spans="24:25" x14ac:dyDescent="0.4">
      <c r="X3138" s="79">
        <f t="shared" si="107"/>
        <v>44692.041666659097</v>
      </c>
      <c r="Y3138">
        <f t="shared" si="108"/>
        <v>3929.9062500000146</v>
      </c>
    </row>
    <row r="3139" spans="24:25" x14ac:dyDescent="0.4">
      <c r="X3139" s="79">
        <f t="shared" si="107"/>
        <v>44692.083333325761</v>
      </c>
      <c r="Y3139">
        <f t="shared" si="108"/>
        <v>3929.9062500000146</v>
      </c>
    </row>
    <row r="3140" spans="24:25" x14ac:dyDescent="0.4">
      <c r="X3140" s="79">
        <f t="shared" si="107"/>
        <v>44692.124999992426</v>
      </c>
      <c r="Y3140">
        <f t="shared" si="108"/>
        <v>3929.9062500000146</v>
      </c>
    </row>
    <row r="3141" spans="24:25" x14ac:dyDescent="0.4">
      <c r="X3141" s="79">
        <f t="shared" si="107"/>
        <v>44692.16666665909</v>
      </c>
      <c r="Y3141">
        <f t="shared" si="108"/>
        <v>3929.9062500000146</v>
      </c>
    </row>
    <row r="3142" spans="24:25" x14ac:dyDescent="0.4">
      <c r="X3142" s="79">
        <f t="shared" ref="X3142:X3205" si="109">X3141+1/24</f>
        <v>44692.208333325754</v>
      </c>
      <c r="Y3142">
        <f t="shared" si="108"/>
        <v>3929.9062500000146</v>
      </c>
    </row>
    <row r="3143" spans="24:25" x14ac:dyDescent="0.4">
      <c r="X3143" s="79">
        <f t="shared" si="109"/>
        <v>44692.249999992418</v>
      </c>
      <c r="Y3143">
        <f t="shared" si="108"/>
        <v>3929.9062500000146</v>
      </c>
    </row>
    <row r="3144" spans="24:25" x14ac:dyDescent="0.4">
      <c r="X3144" s="79">
        <f t="shared" si="109"/>
        <v>44692.291666659083</v>
      </c>
      <c r="Y3144">
        <f t="shared" si="108"/>
        <v>3929.9062500000146</v>
      </c>
    </row>
    <row r="3145" spans="24:25" x14ac:dyDescent="0.4">
      <c r="X3145" s="79">
        <f t="shared" si="109"/>
        <v>44692.333333325747</v>
      </c>
      <c r="Y3145">
        <f t="shared" si="108"/>
        <v>3929.9062500000146</v>
      </c>
    </row>
    <row r="3146" spans="24:25" x14ac:dyDescent="0.4">
      <c r="X3146" s="79">
        <f t="shared" si="109"/>
        <v>44692.374999992411</v>
      </c>
      <c r="Y3146">
        <f t="shared" si="108"/>
        <v>3929.9062500000146</v>
      </c>
    </row>
    <row r="3147" spans="24:25" x14ac:dyDescent="0.4">
      <c r="X3147" s="79">
        <f t="shared" si="109"/>
        <v>44692.416666659075</v>
      </c>
      <c r="Y3147">
        <f t="shared" si="108"/>
        <v>3929.9062500000146</v>
      </c>
    </row>
    <row r="3148" spans="24:25" x14ac:dyDescent="0.4">
      <c r="X3148" s="79">
        <f t="shared" si="109"/>
        <v>44692.45833332574</v>
      </c>
      <c r="Y3148">
        <f t="shared" si="108"/>
        <v>3929.9062500000146</v>
      </c>
    </row>
    <row r="3149" spans="24:25" x14ac:dyDescent="0.4">
      <c r="X3149" s="79">
        <f t="shared" si="109"/>
        <v>44692.499999992404</v>
      </c>
      <c r="Y3149">
        <f t="shared" si="108"/>
        <v>3929.9062500000146</v>
      </c>
    </row>
    <row r="3150" spans="24:25" x14ac:dyDescent="0.4">
      <c r="X3150" s="79">
        <f t="shared" si="109"/>
        <v>44692.541666659068</v>
      </c>
      <c r="Y3150">
        <f t="shared" si="108"/>
        <v>3929.9062500000146</v>
      </c>
    </row>
    <row r="3151" spans="24:25" x14ac:dyDescent="0.4">
      <c r="X3151" s="79">
        <f t="shared" si="109"/>
        <v>44692.583333325732</v>
      </c>
      <c r="Y3151">
        <f t="shared" si="108"/>
        <v>3929.9062500000146</v>
      </c>
    </row>
    <row r="3152" spans="24:25" x14ac:dyDescent="0.4">
      <c r="X3152" s="79">
        <f t="shared" si="109"/>
        <v>44692.624999992397</v>
      </c>
      <c r="Y3152">
        <f t="shared" si="108"/>
        <v>3929.9062500000146</v>
      </c>
    </row>
    <row r="3153" spans="24:25" x14ac:dyDescent="0.4">
      <c r="X3153" s="79">
        <f t="shared" si="109"/>
        <v>44692.666666659061</v>
      </c>
      <c r="Y3153">
        <f t="shared" si="108"/>
        <v>3929.9062500000146</v>
      </c>
    </row>
    <row r="3154" spans="24:25" x14ac:dyDescent="0.4">
      <c r="X3154" s="79">
        <f t="shared" si="109"/>
        <v>44692.708333325725</v>
      </c>
      <c r="Y3154">
        <f t="shared" ref="Y3154:Y3217" si="110">VLOOKUP(MONTH(X3154),$T$28:$V$39,3)</f>
        <v>3929.9062500000146</v>
      </c>
    </row>
    <row r="3155" spans="24:25" x14ac:dyDescent="0.4">
      <c r="X3155" s="79">
        <f t="shared" si="109"/>
        <v>44692.749999992389</v>
      </c>
      <c r="Y3155">
        <f t="shared" si="110"/>
        <v>3929.9062500000146</v>
      </c>
    </row>
    <row r="3156" spans="24:25" x14ac:dyDescent="0.4">
      <c r="X3156" s="79">
        <f t="shared" si="109"/>
        <v>44692.791666659054</v>
      </c>
      <c r="Y3156">
        <f t="shared" si="110"/>
        <v>3929.9062500000146</v>
      </c>
    </row>
    <row r="3157" spans="24:25" x14ac:dyDescent="0.4">
      <c r="X3157" s="79">
        <f t="shared" si="109"/>
        <v>44692.833333325718</v>
      </c>
      <c r="Y3157">
        <f t="shared" si="110"/>
        <v>3929.9062500000146</v>
      </c>
    </row>
    <row r="3158" spans="24:25" x14ac:dyDescent="0.4">
      <c r="X3158" s="79">
        <f t="shared" si="109"/>
        <v>44692.874999992382</v>
      </c>
      <c r="Y3158">
        <f t="shared" si="110"/>
        <v>3929.9062500000146</v>
      </c>
    </row>
    <row r="3159" spans="24:25" x14ac:dyDescent="0.4">
      <c r="X3159" s="79">
        <f t="shared" si="109"/>
        <v>44692.916666659046</v>
      </c>
      <c r="Y3159">
        <f t="shared" si="110"/>
        <v>3929.9062500000146</v>
      </c>
    </row>
    <row r="3160" spans="24:25" x14ac:dyDescent="0.4">
      <c r="X3160" s="79">
        <f t="shared" si="109"/>
        <v>44692.958333325711</v>
      </c>
      <c r="Y3160">
        <f t="shared" si="110"/>
        <v>3929.9062500000146</v>
      </c>
    </row>
    <row r="3161" spans="24:25" x14ac:dyDescent="0.4">
      <c r="X3161" s="79">
        <f t="shared" si="109"/>
        <v>44692.999999992375</v>
      </c>
      <c r="Y3161">
        <f t="shared" si="110"/>
        <v>3929.9062500000146</v>
      </c>
    </row>
    <row r="3162" spans="24:25" x14ac:dyDescent="0.4">
      <c r="X3162" s="79">
        <f t="shared" si="109"/>
        <v>44693.041666659039</v>
      </c>
      <c r="Y3162">
        <f t="shared" si="110"/>
        <v>3929.9062500000146</v>
      </c>
    </row>
    <row r="3163" spans="24:25" x14ac:dyDescent="0.4">
      <c r="X3163" s="79">
        <f t="shared" si="109"/>
        <v>44693.083333325703</v>
      </c>
      <c r="Y3163">
        <f t="shared" si="110"/>
        <v>3929.9062500000146</v>
      </c>
    </row>
    <row r="3164" spans="24:25" x14ac:dyDescent="0.4">
      <c r="X3164" s="79">
        <f t="shared" si="109"/>
        <v>44693.124999992368</v>
      </c>
      <c r="Y3164">
        <f t="shared" si="110"/>
        <v>3929.9062500000146</v>
      </c>
    </row>
    <row r="3165" spans="24:25" x14ac:dyDescent="0.4">
      <c r="X3165" s="79">
        <f t="shared" si="109"/>
        <v>44693.166666659032</v>
      </c>
      <c r="Y3165">
        <f t="shared" si="110"/>
        <v>3929.9062500000146</v>
      </c>
    </row>
    <row r="3166" spans="24:25" x14ac:dyDescent="0.4">
      <c r="X3166" s="79">
        <f t="shared" si="109"/>
        <v>44693.208333325696</v>
      </c>
      <c r="Y3166">
        <f t="shared" si="110"/>
        <v>3929.9062500000146</v>
      </c>
    </row>
    <row r="3167" spans="24:25" x14ac:dyDescent="0.4">
      <c r="X3167" s="79">
        <f t="shared" si="109"/>
        <v>44693.24999999236</v>
      </c>
      <c r="Y3167">
        <f t="shared" si="110"/>
        <v>3929.9062500000146</v>
      </c>
    </row>
    <row r="3168" spans="24:25" x14ac:dyDescent="0.4">
      <c r="X3168" s="79">
        <f t="shared" si="109"/>
        <v>44693.291666659024</v>
      </c>
      <c r="Y3168">
        <f t="shared" si="110"/>
        <v>3929.9062500000146</v>
      </c>
    </row>
    <row r="3169" spans="24:25" x14ac:dyDescent="0.4">
      <c r="X3169" s="79">
        <f t="shared" si="109"/>
        <v>44693.333333325689</v>
      </c>
      <c r="Y3169">
        <f t="shared" si="110"/>
        <v>3929.9062500000146</v>
      </c>
    </row>
    <row r="3170" spans="24:25" x14ac:dyDescent="0.4">
      <c r="X3170" s="79">
        <f t="shared" si="109"/>
        <v>44693.374999992353</v>
      </c>
      <c r="Y3170">
        <f t="shared" si="110"/>
        <v>3929.9062500000146</v>
      </c>
    </row>
    <row r="3171" spans="24:25" x14ac:dyDescent="0.4">
      <c r="X3171" s="79">
        <f t="shared" si="109"/>
        <v>44693.416666659017</v>
      </c>
      <c r="Y3171">
        <f t="shared" si="110"/>
        <v>3929.9062500000146</v>
      </c>
    </row>
    <row r="3172" spans="24:25" x14ac:dyDescent="0.4">
      <c r="X3172" s="79">
        <f t="shared" si="109"/>
        <v>44693.458333325681</v>
      </c>
      <c r="Y3172">
        <f t="shared" si="110"/>
        <v>3929.9062500000146</v>
      </c>
    </row>
    <row r="3173" spans="24:25" x14ac:dyDescent="0.4">
      <c r="X3173" s="79">
        <f t="shared" si="109"/>
        <v>44693.499999992346</v>
      </c>
      <c r="Y3173">
        <f t="shared" si="110"/>
        <v>3929.9062500000146</v>
      </c>
    </row>
    <row r="3174" spans="24:25" x14ac:dyDescent="0.4">
      <c r="X3174" s="79">
        <f t="shared" si="109"/>
        <v>44693.54166665901</v>
      </c>
      <c r="Y3174">
        <f t="shared" si="110"/>
        <v>3929.9062500000146</v>
      </c>
    </row>
    <row r="3175" spans="24:25" x14ac:dyDescent="0.4">
      <c r="X3175" s="79">
        <f t="shared" si="109"/>
        <v>44693.583333325674</v>
      </c>
      <c r="Y3175">
        <f t="shared" si="110"/>
        <v>3929.9062500000146</v>
      </c>
    </row>
    <row r="3176" spans="24:25" x14ac:dyDescent="0.4">
      <c r="X3176" s="79">
        <f t="shared" si="109"/>
        <v>44693.624999992338</v>
      </c>
      <c r="Y3176">
        <f t="shared" si="110"/>
        <v>3929.9062500000146</v>
      </c>
    </row>
    <row r="3177" spans="24:25" x14ac:dyDescent="0.4">
      <c r="X3177" s="79">
        <f t="shared" si="109"/>
        <v>44693.666666659003</v>
      </c>
      <c r="Y3177">
        <f t="shared" si="110"/>
        <v>3929.9062500000146</v>
      </c>
    </row>
    <row r="3178" spans="24:25" x14ac:dyDescent="0.4">
      <c r="X3178" s="79">
        <f t="shared" si="109"/>
        <v>44693.708333325667</v>
      </c>
      <c r="Y3178">
        <f t="shared" si="110"/>
        <v>3929.9062500000146</v>
      </c>
    </row>
    <row r="3179" spans="24:25" x14ac:dyDescent="0.4">
      <c r="X3179" s="79">
        <f t="shared" si="109"/>
        <v>44693.749999992331</v>
      </c>
      <c r="Y3179">
        <f t="shared" si="110"/>
        <v>3929.9062500000146</v>
      </c>
    </row>
    <row r="3180" spans="24:25" x14ac:dyDescent="0.4">
      <c r="X3180" s="79">
        <f t="shared" si="109"/>
        <v>44693.791666658995</v>
      </c>
      <c r="Y3180">
        <f t="shared" si="110"/>
        <v>3929.9062500000146</v>
      </c>
    </row>
    <row r="3181" spans="24:25" x14ac:dyDescent="0.4">
      <c r="X3181" s="79">
        <f t="shared" si="109"/>
        <v>44693.83333332566</v>
      </c>
      <c r="Y3181">
        <f t="shared" si="110"/>
        <v>3929.9062500000146</v>
      </c>
    </row>
    <row r="3182" spans="24:25" x14ac:dyDescent="0.4">
      <c r="X3182" s="79">
        <f t="shared" si="109"/>
        <v>44693.874999992324</v>
      </c>
      <c r="Y3182">
        <f t="shared" si="110"/>
        <v>3929.9062500000146</v>
      </c>
    </row>
    <row r="3183" spans="24:25" x14ac:dyDescent="0.4">
      <c r="X3183" s="79">
        <f t="shared" si="109"/>
        <v>44693.916666658988</v>
      </c>
      <c r="Y3183">
        <f t="shared" si="110"/>
        <v>3929.9062500000146</v>
      </c>
    </row>
    <row r="3184" spans="24:25" x14ac:dyDescent="0.4">
      <c r="X3184" s="79">
        <f t="shared" si="109"/>
        <v>44693.958333325652</v>
      </c>
      <c r="Y3184">
        <f t="shared" si="110"/>
        <v>3929.9062500000146</v>
      </c>
    </row>
    <row r="3185" spans="24:25" x14ac:dyDescent="0.4">
      <c r="X3185" s="79">
        <f t="shared" si="109"/>
        <v>44693.999999992317</v>
      </c>
      <c r="Y3185">
        <f t="shared" si="110"/>
        <v>3929.9062500000146</v>
      </c>
    </row>
    <row r="3186" spans="24:25" x14ac:dyDescent="0.4">
      <c r="X3186" s="79">
        <f t="shared" si="109"/>
        <v>44694.041666658981</v>
      </c>
      <c r="Y3186">
        <f t="shared" si="110"/>
        <v>3929.9062500000146</v>
      </c>
    </row>
    <row r="3187" spans="24:25" x14ac:dyDescent="0.4">
      <c r="X3187" s="79">
        <f t="shared" si="109"/>
        <v>44694.083333325645</v>
      </c>
      <c r="Y3187">
        <f t="shared" si="110"/>
        <v>3929.9062500000146</v>
      </c>
    </row>
    <row r="3188" spans="24:25" x14ac:dyDescent="0.4">
      <c r="X3188" s="79">
        <f t="shared" si="109"/>
        <v>44694.124999992309</v>
      </c>
      <c r="Y3188">
        <f t="shared" si="110"/>
        <v>3929.9062500000146</v>
      </c>
    </row>
    <row r="3189" spans="24:25" x14ac:dyDescent="0.4">
      <c r="X3189" s="79">
        <f t="shared" si="109"/>
        <v>44694.166666658974</v>
      </c>
      <c r="Y3189">
        <f t="shared" si="110"/>
        <v>3929.9062500000146</v>
      </c>
    </row>
    <row r="3190" spans="24:25" x14ac:dyDescent="0.4">
      <c r="X3190" s="79">
        <f t="shared" si="109"/>
        <v>44694.208333325638</v>
      </c>
      <c r="Y3190">
        <f t="shared" si="110"/>
        <v>3929.9062500000146</v>
      </c>
    </row>
    <row r="3191" spans="24:25" x14ac:dyDescent="0.4">
      <c r="X3191" s="79">
        <f t="shared" si="109"/>
        <v>44694.249999992302</v>
      </c>
      <c r="Y3191">
        <f t="shared" si="110"/>
        <v>3929.9062500000146</v>
      </c>
    </row>
    <row r="3192" spans="24:25" x14ac:dyDescent="0.4">
      <c r="X3192" s="79">
        <f t="shared" si="109"/>
        <v>44694.291666658966</v>
      </c>
      <c r="Y3192">
        <f t="shared" si="110"/>
        <v>3929.9062500000146</v>
      </c>
    </row>
    <row r="3193" spans="24:25" x14ac:dyDescent="0.4">
      <c r="X3193" s="79">
        <f t="shared" si="109"/>
        <v>44694.333333325631</v>
      </c>
      <c r="Y3193">
        <f t="shared" si="110"/>
        <v>3929.9062500000146</v>
      </c>
    </row>
    <row r="3194" spans="24:25" x14ac:dyDescent="0.4">
      <c r="X3194" s="79">
        <f t="shared" si="109"/>
        <v>44694.374999992295</v>
      </c>
      <c r="Y3194">
        <f t="shared" si="110"/>
        <v>3929.9062500000146</v>
      </c>
    </row>
    <row r="3195" spans="24:25" x14ac:dyDescent="0.4">
      <c r="X3195" s="79">
        <f t="shared" si="109"/>
        <v>44694.416666658959</v>
      </c>
      <c r="Y3195">
        <f t="shared" si="110"/>
        <v>3929.9062500000146</v>
      </c>
    </row>
    <row r="3196" spans="24:25" x14ac:dyDescent="0.4">
      <c r="X3196" s="79">
        <f t="shared" si="109"/>
        <v>44694.458333325623</v>
      </c>
      <c r="Y3196">
        <f t="shared" si="110"/>
        <v>3929.9062500000146</v>
      </c>
    </row>
    <row r="3197" spans="24:25" x14ac:dyDescent="0.4">
      <c r="X3197" s="79">
        <f t="shared" si="109"/>
        <v>44694.499999992287</v>
      </c>
      <c r="Y3197">
        <f t="shared" si="110"/>
        <v>3929.9062500000146</v>
      </c>
    </row>
    <row r="3198" spans="24:25" x14ac:dyDescent="0.4">
      <c r="X3198" s="79">
        <f t="shared" si="109"/>
        <v>44694.541666658952</v>
      </c>
      <c r="Y3198">
        <f t="shared" si="110"/>
        <v>3929.9062500000146</v>
      </c>
    </row>
    <row r="3199" spans="24:25" x14ac:dyDescent="0.4">
      <c r="X3199" s="79">
        <f t="shared" si="109"/>
        <v>44694.583333325616</v>
      </c>
      <c r="Y3199">
        <f t="shared" si="110"/>
        <v>3929.9062500000146</v>
      </c>
    </row>
    <row r="3200" spans="24:25" x14ac:dyDescent="0.4">
      <c r="X3200" s="79">
        <f t="shared" si="109"/>
        <v>44694.62499999228</v>
      </c>
      <c r="Y3200">
        <f t="shared" si="110"/>
        <v>3929.9062500000146</v>
      </c>
    </row>
    <row r="3201" spans="24:25" x14ac:dyDescent="0.4">
      <c r="X3201" s="79">
        <f t="shared" si="109"/>
        <v>44694.666666658944</v>
      </c>
      <c r="Y3201">
        <f t="shared" si="110"/>
        <v>3929.9062500000146</v>
      </c>
    </row>
    <row r="3202" spans="24:25" x14ac:dyDescent="0.4">
      <c r="X3202" s="79">
        <f t="shared" si="109"/>
        <v>44694.708333325609</v>
      </c>
      <c r="Y3202">
        <f t="shared" si="110"/>
        <v>3929.9062500000146</v>
      </c>
    </row>
    <row r="3203" spans="24:25" x14ac:dyDescent="0.4">
      <c r="X3203" s="79">
        <f t="shared" si="109"/>
        <v>44694.749999992273</v>
      </c>
      <c r="Y3203">
        <f t="shared" si="110"/>
        <v>3929.9062500000146</v>
      </c>
    </row>
    <row r="3204" spans="24:25" x14ac:dyDescent="0.4">
      <c r="X3204" s="79">
        <f t="shared" si="109"/>
        <v>44694.791666658937</v>
      </c>
      <c r="Y3204">
        <f t="shared" si="110"/>
        <v>3929.9062500000146</v>
      </c>
    </row>
    <row r="3205" spans="24:25" x14ac:dyDescent="0.4">
      <c r="X3205" s="79">
        <f t="shared" si="109"/>
        <v>44694.833333325601</v>
      </c>
      <c r="Y3205">
        <f t="shared" si="110"/>
        <v>3929.9062500000146</v>
      </c>
    </row>
    <row r="3206" spans="24:25" x14ac:dyDescent="0.4">
      <c r="X3206" s="79">
        <f t="shared" ref="X3206:X3269" si="111">X3205+1/24</f>
        <v>44694.874999992266</v>
      </c>
      <c r="Y3206">
        <f t="shared" si="110"/>
        <v>3929.9062500000146</v>
      </c>
    </row>
    <row r="3207" spans="24:25" x14ac:dyDescent="0.4">
      <c r="X3207" s="79">
        <f t="shared" si="111"/>
        <v>44694.91666665893</v>
      </c>
      <c r="Y3207">
        <f t="shared" si="110"/>
        <v>3929.9062500000146</v>
      </c>
    </row>
    <row r="3208" spans="24:25" x14ac:dyDescent="0.4">
      <c r="X3208" s="79">
        <f t="shared" si="111"/>
        <v>44694.958333325594</v>
      </c>
      <c r="Y3208">
        <f t="shared" si="110"/>
        <v>3929.9062500000146</v>
      </c>
    </row>
    <row r="3209" spans="24:25" x14ac:dyDescent="0.4">
      <c r="X3209" s="79">
        <f t="shared" si="111"/>
        <v>44694.999999992258</v>
      </c>
      <c r="Y3209">
        <f t="shared" si="110"/>
        <v>3929.9062500000146</v>
      </c>
    </row>
    <row r="3210" spans="24:25" x14ac:dyDescent="0.4">
      <c r="X3210" s="79">
        <f t="shared" si="111"/>
        <v>44695.041666658923</v>
      </c>
      <c r="Y3210">
        <f t="shared" si="110"/>
        <v>3929.9062500000146</v>
      </c>
    </row>
    <row r="3211" spans="24:25" x14ac:dyDescent="0.4">
      <c r="X3211" s="79">
        <f t="shared" si="111"/>
        <v>44695.083333325587</v>
      </c>
      <c r="Y3211">
        <f t="shared" si="110"/>
        <v>3929.9062500000146</v>
      </c>
    </row>
    <row r="3212" spans="24:25" x14ac:dyDescent="0.4">
      <c r="X3212" s="79">
        <f t="shared" si="111"/>
        <v>44695.124999992251</v>
      </c>
      <c r="Y3212">
        <f t="shared" si="110"/>
        <v>3929.9062500000146</v>
      </c>
    </row>
    <row r="3213" spans="24:25" x14ac:dyDescent="0.4">
      <c r="X3213" s="79">
        <f t="shared" si="111"/>
        <v>44695.166666658915</v>
      </c>
      <c r="Y3213">
        <f t="shared" si="110"/>
        <v>3929.9062500000146</v>
      </c>
    </row>
    <row r="3214" spans="24:25" x14ac:dyDescent="0.4">
      <c r="X3214" s="79">
        <f t="shared" si="111"/>
        <v>44695.20833332558</v>
      </c>
      <c r="Y3214">
        <f t="shared" si="110"/>
        <v>3929.9062500000146</v>
      </c>
    </row>
    <row r="3215" spans="24:25" x14ac:dyDescent="0.4">
      <c r="X3215" s="79">
        <f t="shared" si="111"/>
        <v>44695.249999992244</v>
      </c>
      <c r="Y3215">
        <f t="shared" si="110"/>
        <v>3929.9062500000146</v>
      </c>
    </row>
    <row r="3216" spans="24:25" x14ac:dyDescent="0.4">
      <c r="X3216" s="79">
        <f t="shared" si="111"/>
        <v>44695.291666658908</v>
      </c>
      <c r="Y3216">
        <f t="shared" si="110"/>
        <v>3929.9062500000146</v>
      </c>
    </row>
    <row r="3217" spans="24:25" x14ac:dyDescent="0.4">
      <c r="X3217" s="79">
        <f t="shared" si="111"/>
        <v>44695.333333325572</v>
      </c>
      <c r="Y3217">
        <f t="shared" si="110"/>
        <v>3929.9062500000146</v>
      </c>
    </row>
    <row r="3218" spans="24:25" x14ac:dyDescent="0.4">
      <c r="X3218" s="79">
        <f t="shared" si="111"/>
        <v>44695.374999992237</v>
      </c>
      <c r="Y3218">
        <f t="shared" ref="Y3218:Y3281" si="112">VLOOKUP(MONTH(X3218),$T$28:$V$39,3)</f>
        <v>3929.9062500000146</v>
      </c>
    </row>
    <row r="3219" spans="24:25" x14ac:dyDescent="0.4">
      <c r="X3219" s="79">
        <f t="shared" si="111"/>
        <v>44695.416666658901</v>
      </c>
      <c r="Y3219">
        <f t="shared" si="112"/>
        <v>3929.9062500000146</v>
      </c>
    </row>
    <row r="3220" spans="24:25" x14ac:dyDescent="0.4">
      <c r="X3220" s="79">
        <f t="shared" si="111"/>
        <v>44695.458333325565</v>
      </c>
      <c r="Y3220">
        <f t="shared" si="112"/>
        <v>3929.9062500000146</v>
      </c>
    </row>
    <row r="3221" spans="24:25" x14ac:dyDescent="0.4">
      <c r="X3221" s="79">
        <f t="shared" si="111"/>
        <v>44695.499999992229</v>
      </c>
      <c r="Y3221">
        <f t="shared" si="112"/>
        <v>3929.9062500000146</v>
      </c>
    </row>
    <row r="3222" spans="24:25" x14ac:dyDescent="0.4">
      <c r="X3222" s="79">
        <f t="shared" si="111"/>
        <v>44695.541666658894</v>
      </c>
      <c r="Y3222">
        <f t="shared" si="112"/>
        <v>3929.9062500000146</v>
      </c>
    </row>
    <row r="3223" spans="24:25" x14ac:dyDescent="0.4">
      <c r="X3223" s="79">
        <f t="shared" si="111"/>
        <v>44695.583333325558</v>
      </c>
      <c r="Y3223">
        <f t="shared" si="112"/>
        <v>3929.9062500000146</v>
      </c>
    </row>
    <row r="3224" spans="24:25" x14ac:dyDescent="0.4">
      <c r="X3224" s="79">
        <f t="shared" si="111"/>
        <v>44695.624999992222</v>
      </c>
      <c r="Y3224">
        <f t="shared" si="112"/>
        <v>3929.9062500000146</v>
      </c>
    </row>
    <row r="3225" spans="24:25" x14ac:dyDescent="0.4">
      <c r="X3225" s="79">
        <f t="shared" si="111"/>
        <v>44695.666666658886</v>
      </c>
      <c r="Y3225">
        <f t="shared" si="112"/>
        <v>3929.9062500000146</v>
      </c>
    </row>
    <row r="3226" spans="24:25" x14ac:dyDescent="0.4">
      <c r="X3226" s="79">
        <f t="shared" si="111"/>
        <v>44695.70833332555</v>
      </c>
      <c r="Y3226">
        <f t="shared" si="112"/>
        <v>3929.9062500000146</v>
      </c>
    </row>
    <row r="3227" spans="24:25" x14ac:dyDescent="0.4">
      <c r="X3227" s="79">
        <f t="shared" si="111"/>
        <v>44695.749999992215</v>
      </c>
      <c r="Y3227">
        <f t="shared" si="112"/>
        <v>3929.9062500000146</v>
      </c>
    </row>
    <row r="3228" spans="24:25" x14ac:dyDescent="0.4">
      <c r="X3228" s="79">
        <f t="shared" si="111"/>
        <v>44695.791666658879</v>
      </c>
      <c r="Y3228">
        <f t="shared" si="112"/>
        <v>3929.9062500000146</v>
      </c>
    </row>
    <row r="3229" spans="24:25" x14ac:dyDescent="0.4">
      <c r="X3229" s="79">
        <f t="shared" si="111"/>
        <v>44695.833333325543</v>
      </c>
      <c r="Y3229">
        <f t="shared" si="112"/>
        <v>3929.9062500000146</v>
      </c>
    </row>
    <row r="3230" spans="24:25" x14ac:dyDescent="0.4">
      <c r="X3230" s="79">
        <f t="shared" si="111"/>
        <v>44695.874999992207</v>
      </c>
      <c r="Y3230">
        <f t="shared" si="112"/>
        <v>3929.9062500000146</v>
      </c>
    </row>
    <row r="3231" spans="24:25" x14ac:dyDescent="0.4">
      <c r="X3231" s="79">
        <f t="shared" si="111"/>
        <v>44695.916666658872</v>
      </c>
      <c r="Y3231">
        <f t="shared" si="112"/>
        <v>3929.9062500000146</v>
      </c>
    </row>
    <row r="3232" spans="24:25" x14ac:dyDescent="0.4">
      <c r="X3232" s="79">
        <f t="shared" si="111"/>
        <v>44695.958333325536</v>
      </c>
      <c r="Y3232">
        <f t="shared" si="112"/>
        <v>3929.9062500000146</v>
      </c>
    </row>
    <row r="3233" spans="24:25" x14ac:dyDescent="0.4">
      <c r="X3233" s="79">
        <f t="shared" si="111"/>
        <v>44695.9999999922</v>
      </c>
      <c r="Y3233">
        <f t="shared" si="112"/>
        <v>3929.9062500000146</v>
      </c>
    </row>
    <row r="3234" spans="24:25" x14ac:dyDescent="0.4">
      <c r="X3234" s="79">
        <f t="shared" si="111"/>
        <v>44696.041666658864</v>
      </c>
      <c r="Y3234">
        <f t="shared" si="112"/>
        <v>3929.9062500000146</v>
      </c>
    </row>
    <row r="3235" spans="24:25" x14ac:dyDescent="0.4">
      <c r="X3235" s="79">
        <f t="shared" si="111"/>
        <v>44696.083333325529</v>
      </c>
      <c r="Y3235">
        <f t="shared" si="112"/>
        <v>3929.9062500000146</v>
      </c>
    </row>
    <row r="3236" spans="24:25" x14ac:dyDescent="0.4">
      <c r="X3236" s="79">
        <f t="shared" si="111"/>
        <v>44696.124999992193</v>
      </c>
      <c r="Y3236">
        <f t="shared" si="112"/>
        <v>3929.9062500000146</v>
      </c>
    </row>
    <row r="3237" spans="24:25" x14ac:dyDescent="0.4">
      <c r="X3237" s="79">
        <f t="shared" si="111"/>
        <v>44696.166666658857</v>
      </c>
      <c r="Y3237">
        <f t="shared" si="112"/>
        <v>3929.9062500000146</v>
      </c>
    </row>
    <row r="3238" spans="24:25" x14ac:dyDescent="0.4">
      <c r="X3238" s="79">
        <f t="shared" si="111"/>
        <v>44696.208333325521</v>
      </c>
      <c r="Y3238">
        <f t="shared" si="112"/>
        <v>3929.9062500000146</v>
      </c>
    </row>
    <row r="3239" spans="24:25" x14ac:dyDescent="0.4">
      <c r="X3239" s="79">
        <f t="shared" si="111"/>
        <v>44696.249999992186</v>
      </c>
      <c r="Y3239">
        <f t="shared" si="112"/>
        <v>3929.9062500000146</v>
      </c>
    </row>
    <row r="3240" spans="24:25" x14ac:dyDescent="0.4">
      <c r="X3240" s="79">
        <f t="shared" si="111"/>
        <v>44696.29166665885</v>
      </c>
      <c r="Y3240">
        <f t="shared" si="112"/>
        <v>3929.9062500000146</v>
      </c>
    </row>
    <row r="3241" spans="24:25" x14ac:dyDescent="0.4">
      <c r="X3241" s="79">
        <f t="shared" si="111"/>
        <v>44696.333333325514</v>
      </c>
      <c r="Y3241">
        <f t="shared" si="112"/>
        <v>3929.9062500000146</v>
      </c>
    </row>
    <row r="3242" spans="24:25" x14ac:dyDescent="0.4">
      <c r="X3242" s="79">
        <f t="shared" si="111"/>
        <v>44696.374999992178</v>
      </c>
      <c r="Y3242">
        <f t="shared" si="112"/>
        <v>3929.9062500000146</v>
      </c>
    </row>
    <row r="3243" spans="24:25" x14ac:dyDescent="0.4">
      <c r="X3243" s="79">
        <f t="shared" si="111"/>
        <v>44696.416666658843</v>
      </c>
      <c r="Y3243">
        <f t="shared" si="112"/>
        <v>3929.9062500000146</v>
      </c>
    </row>
    <row r="3244" spans="24:25" x14ac:dyDescent="0.4">
      <c r="X3244" s="79">
        <f t="shared" si="111"/>
        <v>44696.458333325507</v>
      </c>
      <c r="Y3244">
        <f t="shared" si="112"/>
        <v>3929.9062500000146</v>
      </c>
    </row>
    <row r="3245" spans="24:25" x14ac:dyDescent="0.4">
      <c r="X3245" s="79">
        <f t="shared" si="111"/>
        <v>44696.499999992171</v>
      </c>
      <c r="Y3245">
        <f t="shared" si="112"/>
        <v>3929.9062500000146</v>
      </c>
    </row>
    <row r="3246" spans="24:25" x14ac:dyDescent="0.4">
      <c r="X3246" s="79">
        <f t="shared" si="111"/>
        <v>44696.541666658835</v>
      </c>
      <c r="Y3246">
        <f t="shared" si="112"/>
        <v>3929.9062500000146</v>
      </c>
    </row>
    <row r="3247" spans="24:25" x14ac:dyDescent="0.4">
      <c r="X3247" s="79">
        <f t="shared" si="111"/>
        <v>44696.5833333255</v>
      </c>
      <c r="Y3247">
        <f t="shared" si="112"/>
        <v>3929.9062500000146</v>
      </c>
    </row>
    <row r="3248" spans="24:25" x14ac:dyDescent="0.4">
      <c r="X3248" s="79">
        <f t="shared" si="111"/>
        <v>44696.624999992164</v>
      </c>
      <c r="Y3248">
        <f t="shared" si="112"/>
        <v>3929.9062500000146</v>
      </c>
    </row>
    <row r="3249" spans="24:25" x14ac:dyDescent="0.4">
      <c r="X3249" s="79">
        <f t="shared" si="111"/>
        <v>44696.666666658828</v>
      </c>
      <c r="Y3249">
        <f t="shared" si="112"/>
        <v>3929.9062500000146</v>
      </c>
    </row>
    <row r="3250" spans="24:25" x14ac:dyDescent="0.4">
      <c r="X3250" s="79">
        <f t="shared" si="111"/>
        <v>44696.708333325492</v>
      </c>
      <c r="Y3250">
        <f t="shared" si="112"/>
        <v>3929.9062500000146</v>
      </c>
    </row>
    <row r="3251" spans="24:25" x14ac:dyDescent="0.4">
      <c r="X3251" s="79">
        <f t="shared" si="111"/>
        <v>44696.749999992157</v>
      </c>
      <c r="Y3251">
        <f t="shared" si="112"/>
        <v>3929.9062500000146</v>
      </c>
    </row>
    <row r="3252" spans="24:25" x14ac:dyDescent="0.4">
      <c r="X3252" s="79">
        <f t="shared" si="111"/>
        <v>44696.791666658821</v>
      </c>
      <c r="Y3252">
        <f t="shared" si="112"/>
        <v>3929.9062500000146</v>
      </c>
    </row>
    <row r="3253" spans="24:25" x14ac:dyDescent="0.4">
      <c r="X3253" s="79">
        <f t="shared" si="111"/>
        <v>44696.833333325485</v>
      </c>
      <c r="Y3253">
        <f t="shared" si="112"/>
        <v>3929.9062500000146</v>
      </c>
    </row>
    <row r="3254" spans="24:25" x14ac:dyDescent="0.4">
      <c r="X3254" s="79">
        <f t="shared" si="111"/>
        <v>44696.874999992149</v>
      </c>
      <c r="Y3254">
        <f t="shared" si="112"/>
        <v>3929.9062500000146</v>
      </c>
    </row>
    <row r="3255" spans="24:25" x14ac:dyDescent="0.4">
      <c r="X3255" s="79">
        <f t="shared" si="111"/>
        <v>44696.916666658813</v>
      </c>
      <c r="Y3255">
        <f t="shared" si="112"/>
        <v>3929.9062500000146</v>
      </c>
    </row>
    <row r="3256" spans="24:25" x14ac:dyDescent="0.4">
      <c r="X3256" s="79">
        <f t="shared" si="111"/>
        <v>44696.958333325478</v>
      </c>
      <c r="Y3256">
        <f t="shared" si="112"/>
        <v>3929.9062500000146</v>
      </c>
    </row>
    <row r="3257" spans="24:25" x14ac:dyDescent="0.4">
      <c r="X3257" s="79">
        <f t="shared" si="111"/>
        <v>44696.999999992142</v>
      </c>
      <c r="Y3257">
        <f t="shared" si="112"/>
        <v>3929.9062500000146</v>
      </c>
    </row>
    <row r="3258" spans="24:25" x14ac:dyDescent="0.4">
      <c r="X3258" s="79">
        <f t="shared" si="111"/>
        <v>44697.041666658806</v>
      </c>
      <c r="Y3258">
        <f t="shared" si="112"/>
        <v>3929.9062500000146</v>
      </c>
    </row>
    <row r="3259" spans="24:25" x14ac:dyDescent="0.4">
      <c r="X3259" s="79">
        <f t="shared" si="111"/>
        <v>44697.08333332547</v>
      </c>
      <c r="Y3259">
        <f t="shared" si="112"/>
        <v>3929.9062500000146</v>
      </c>
    </row>
    <row r="3260" spans="24:25" x14ac:dyDescent="0.4">
      <c r="X3260" s="79">
        <f t="shared" si="111"/>
        <v>44697.124999992135</v>
      </c>
      <c r="Y3260">
        <f t="shared" si="112"/>
        <v>3929.9062500000146</v>
      </c>
    </row>
    <row r="3261" spans="24:25" x14ac:dyDescent="0.4">
      <c r="X3261" s="79">
        <f t="shared" si="111"/>
        <v>44697.166666658799</v>
      </c>
      <c r="Y3261">
        <f t="shared" si="112"/>
        <v>3929.9062500000146</v>
      </c>
    </row>
    <row r="3262" spans="24:25" x14ac:dyDescent="0.4">
      <c r="X3262" s="79">
        <f t="shared" si="111"/>
        <v>44697.208333325463</v>
      </c>
      <c r="Y3262">
        <f t="shared" si="112"/>
        <v>3929.9062500000146</v>
      </c>
    </row>
    <row r="3263" spans="24:25" x14ac:dyDescent="0.4">
      <c r="X3263" s="79">
        <f t="shared" si="111"/>
        <v>44697.249999992127</v>
      </c>
      <c r="Y3263">
        <f t="shared" si="112"/>
        <v>3929.9062500000146</v>
      </c>
    </row>
    <row r="3264" spans="24:25" x14ac:dyDescent="0.4">
      <c r="X3264" s="79">
        <f t="shared" si="111"/>
        <v>44697.291666658792</v>
      </c>
      <c r="Y3264">
        <f t="shared" si="112"/>
        <v>3929.9062500000146</v>
      </c>
    </row>
    <row r="3265" spans="24:25" x14ac:dyDescent="0.4">
      <c r="X3265" s="79">
        <f t="shared" si="111"/>
        <v>44697.333333325456</v>
      </c>
      <c r="Y3265">
        <f t="shared" si="112"/>
        <v>3929.9062500000146</v>
      </c>
    </row>
    <row r="3266" spans="24:25" x14ac:dyDescent="0.4">
      <c r="X3266" s="79">
        <f t="shared" si="111"/>
        <v>44697.37499999212</v>
      </c>
      <c r="Y3266">
        <f t="shared" si="112"/>
        <v>3929.9062500000146</v>
      </c>
    </row>
    <row r="3267" spans="24:25" x14ac:dyDescent="0.4">
      <c r="X3267" s="79">
        <f t="shared" si="111"/>
        <v>44697.416666658784</v>
      </c>
      <c r="Y3267">
        <f t="shared" si="112"/>
        <v>3929.9062500000146</v>
      </c>
    </row>
    <row r="3268" spans="24:25" x14ac:dyDescent="0.4">
      <c r="X3268" s="79">
        <f t="shared" si="111"/>
        <v>44697.458333325449</v>
      </c>
      <c r="Y3268">
        <f t="shared" si="112"/>
        <v>3929.9062500000146</v>
      </c>
    </row>
    <row r="3269" spans="24:25" x14ac:dyDescent="0.4">
      <c r="X3269" s="79">
        <f t="shared" si="111"/>
        <v>44697.499999992113</v>
      </c>
      <c r="Y3269">
        <f t="shared" si="112"/>
        <v>3929.9062500000146</v>
      </c>
    </row>
    <row r="3270" spans="24:25" x14ac:dyDescent="0.4">
      <c r="X3270" s="79">
        <f t="shared" ref="X3270:X3333" si="113">X3269+1/24</f>
        <v>44697.541666658777</v>
      </c>
      <c r="Y3270">
        <f t="shared" si="112"/>
        <v>3929.9062500000146</v>
      </c>
    </row>
    <row r="3271" spans="24:25" x14ac:dyDescent="0.4">
      <c r="X3271" s="79">
        <f t="shared" si="113"/>
        <v>44697.583333325441</v>
      </c>
      <c r="Y3271">
        <f t="shared" si="112"/>
        <v>3929.9062500000146</v>
      </c>
    </row>
    <row r="3272" spans="24:25" x14ac:dyDescent="0.4">
      <c r="X3272" s="79">
        <f t="shared" si="113"/>
        <v>44697.624999992106</v>
      </c>
      <c r="Y3272">
        <f t="shared" si="112"/>
        <v>3929.9062500000146</v>
      </c>
    </row>
    <row r="3273" spans="24:25" x14ac:dyDescent="0.4">
      <c r="X3273" s="79">
        <f t="shared" si="113"/>
        <v>44697.66666665877</v>
      </c>
      <c r="Y3273">
        <f t="shared" si="112"/>
        <v>3929.9062500000146</v>
      </c>
    </row>
    <row r="3274" spans="24:25" x14ac:dyDescent="0.4">
      <c r="X3274" s="79">
        <f t="shared" si="113"/>
        <v>44697.708333325434</v>
      </c>
      <c r="Y3274">
        <f t="shared" si="112"/>
        <v>3929.9062500000146</v>
      </c>
    </row>
    <row r="3275" spans="24:25" x14ac:dyDescent="0.4">
      <c r="X3275" s="79">
        <f t="shared" si="113"/>
        <v>44697.749999992098</v>
      </c>
      <c r="Y3275">
        <f t="shared" si="112"/>
        <v>3929.9062500000146</v>
      </c>
    </row>
    <row r="3276" spans="24:25" x14ac:dyDescent="0.4">
      <c r="X3276" s="79">
        <f t="shared" si="113"/>
        <v>44697.791666658763</v>
      </c>
      <c r="Y3276">
        <f t="shared" si="112"/>
        <v>3929.9062500000146</v>
      </c>
    </row>
    <row r="3277" spans="24:25" x14ac:dyDescent="0.4">
      <c r="X3277" s="79">
        <f t="shared" si="113"/>
        <v>44697.833333325427</v>
      </c>
      <c r="Y3277">
        <f t="shared" si="112"/>
        <v>3929.9062500000146</v>
      </c>
    </row>
    <row r="3278" spans="24:25" x14ac:dyDescent="0.4">
      <c r="X3278" s="79">
        <f t="shared" si="113"/>
        <v>44697.874999992091</v>
      </c>
      <c r="Y3278">
        <f t="shared" si="112"/>
        <v>3929.9062500000146</v>
      </c>
    </row>
    <row r="3279" spans="24:25" x14ac:dyDescent="0.4">
      <c r="X3279" s="79">
        <f t="shared" si="113"/>
        <v>44697.916666658755</v>
      </c>
      <c r="Y3279">
        <f t="shared" si="112"/>
        <v>3929.9062500000146</v>
      </c>
    </row>
    <row r="3280" spans="24:25" x14ac:dyDescent="0.4">
      <c r="X3280" s="79">
        <f t="shared" si="113"/>
        <v>44697.95833332542</v>
      </c>
      <c r="Y3280">
        <f t="shared" si="112"/>
        <v>3929.9062500000146</v>
      </c>
    </row>
    <row r="3281" spans="24:25" x14ac:dyDescent="0.4">
      <c r="X3281" s="79">
        <f t="shared" si="113"/>
        <v>44697.999999992084</v>
      </c>
      <c r="Y3281">
        <f t="shared" si="112"/>
        <v>3929.9062500000146</v>
      </c>
    </row>
    <row r="3282" spans="24:25" x14ac:dyDescent="0.4">
      <c r="X3282" s="79">
        <f t="shared" si="113"/>
        <v>44698.041666658748</v>
      </c>
      <c r="Y3282">
        <f t="shared" ref="Y3282:Y3345" si="114">VLOOKUP(MONTH(X3282),$T$28:$V$39,3)</f>
        <v>3929.9062500000146</v>
      </c>
    </row>
    <row r="3283" spans="24:25" x14ac:dyDescent="0.4">
      <c r="X3283" s="79">
        <f t="shared" si="113"/>
        <v>44698.083333325412</v>
      </c>
      <c r="Y3283">
        <f t="shared" si="114"/>
        <v>3929.9062500000146</v>
      </c>
    </row>
    <row r="3284" spans="24:25" x14ac:dyDescent="0.4">
      <c r="X3284" s="79">
        <f t="shared" si="113"/>
        <v>44698.124999992076</v>
      </c>
      <c r="Y3284">
        <f t="shared" si="114"/>
        <v>3929.9062500000146</v>
      </c>
    </row>
    <row r="3285" spans="24:25" x14ac:dyDescent="0.4">
      <c r="X3285" s="79">
        <f t="shared" si="113"/>
        <v>44698.166666658741</v>
      </c>
      <c r="Y3285">
        <f t="shared" si="114"/>
        <v>3929.9062500000146</v>
      </c>
    </row>
    <row r="3286" spans="24:25" x14ac:dyDescent="0.4">
      <c r="X3286" s="79">
        <f t="shared" si="113"/>
        <v>44698.208333325405</v>
      </c>
      <c r="Y3286">
        <f t="shared" si="114"/>
        <v>3929.9062500000146</v>
      </c>
    </row>
    <row r="3287" spans="24:25" x14ac:dyDescent="0.4">
      <c r="X3287" s="79">
        <f t="shared" si="113"/>
        <v>44698.249999992069</v>
      </c>
      <c r="Y3287">
        <f t="shared" si="114"/>
        <v>3929.9062500000146</v>
      </c>
    </row>
    <row r="3288" spans="24:25" x14ac:dyDescent="0.4">
      <c r="X3288" s="79">
        <f t="shared" si="113"/>
        <v>44698.291666658733</v>
      </c>
      <c r="Y3288">
        <f t="shared" si="114"/>
        <v>3929.9062500000146</v>
      </c>
    </row>
    <row r="3289" spans="24:25" x14ac:dyDescent="0.4">
      <c r="X3289" s="79">
        <f t="shared" si="113"/>
        <v>44698.333333325398</v>
      </c>
      <c r="Y3289">
        <f t="shared" si="114"/>
        <v>3929.9062500000146</v>
      </c>
    </row>
    <row r="3290" spans="24:25" x14ac:dyDescent="0.4">
      <c r="X3290" s="79">
        <f t="shared" si="113"/>
        <v>44698.374999992062</v>
      </c>
      <c r="Y3290">
        <f t="shared" si="114"/>
        <v>3929.9062500000146</v>
      </c>
    </row>
    <row r="3291" spans="24:25" x14ac:dyDescent="0.4">
      <c r="X3291" s="79">
        <f t="shared" si="113"/>
        <v>44698.416666658726</v>
      </c>
      <c r="Y3291">
        <f t="shared" si="114"/>
        <v>3929.9062500000146</v>
      </c>
    </row>
    <row r="3292" spans="24:25" x14ac:dyDescent="0.4">
      <c r="X3292" s="79">
        <f t="shared" si="113"/>
        <v>44698.45833332539</v>
      </c>
      <c r="Y3292">
        <f t="shared" si="114"/>
        <v>3929.9062500000146</v>
      </c>
    </row>
    <row r="3293" spans="24:25" x14ac:dyDescent="0.4">
      <c r="X3293" s="79">
        <f t="shared" si="113"/>
        <v>44698.499999992055</v>
      </c>
      <c r="Y3293">
        <f t="shared" si="114"/>
        <v>3929.9062500000146</v>
      </c>
    </row>
    <row r="3294" spans="24:25" x14ac:dyDescent="0.4">
      <c r="X3294" s="79">
        <f t="shared" si="113"/>
        <v>44698.541666658719</v>
      </c>
      <c r="Y3294">
        <f t="shared" si="114"/>
        <v>3929.9062500000146</v>
      </c>
    </row>
    <row r="3295" spans="24:25" x14ac:dyDescent="0.4">
      <c r="X3295" s="79">
        <f t="shared" si="113"/>
        <v>44698.583333325383</v>
      </c>
      <c r="Y3295">
        <f t="shared" si="114"/>
        <v>3929.9062500000146</v>
      </c>
    </row>
    <row r="3296" spans="24:25" x14ac:dyDescent="0.4">
      <c r="X3296" s="79">
        <f t="shared" si="113"/>
        <v>44698.624999992047</v>
      </c>
      <c r="Y3296">
        <f t="shared" si="114"/>
        <v>3929.9062500000146</v>
      </c>
    </row>
    <row r="3297" spans="24:25" x14ac:dyDescent="0.4">
      <c r="X3297" s="79">
        <f t="shared" si="113"/>
        <v>44698.666666658712</v>
      </c>
      <c r="Y3297">
        <f t="shared" si="114"/>
        <v>3929.9062500000146</v>
      </c>
    </row>
    <row r="3298" spans="24:25" x14ac:dyDescent="0.4">
      <c r="X3298" s="79">
        <f t="shared" si="113"/>
        <v>44698.708333325376</v>
      </c>
      <c r="Y3298">
        <f t="shared" si="114"/>
        <v>3929.9062500000146</v>
      </c>
    </row>
    <row r="3299" spans="24:25" x14ac:dyDescent="0.4">
      <c r="X3299" s="79">
        <f t="shared" si="113"/>
        <v>44698.74999999204</v>
      </c>
      <c r="Y3299">
        <f t="shared" si="114"/>
        <v>3929.9062500000146</v>
      </c>
    </row>
    <row r="3300" spans="24:25" x14ac:dyDescent="0.4">
      <c r="X3300" s="79">
        <f t="shared" si="113"/>
        <v>44698.791666658704</v>
      </c>
      <c r="Y3300">
        <f t="shared" si="114"/>
        <v>3929.9062500000146</v>
      </c>
    </row>
    <row r="3301" spans="24:25" x14ac:dyDescent="0.4">
      <c r="X3301" s="79">
        <f t="shared" si="113"/>
        <v>44698.833333325369</v>
      </c>
      <c r="Y3301">
        <f t="shared" si="114"/>
        <v>3929.9062500000146</v>
      </c>
    </row>
    <row r="3302" spans="24:25" x14ac:dyDescent="0.4">
      <c r="X3302" s="79">
        <f t="shared" si="113"/>
        <v>44698.874999992033</v>
      </c>
      <c r="Y3302">
        <f t="shared" si="114"/>
        <v>3929.9062500000146</v>
      </c>
    </row>
    <row r="3303" spans="24:25" x14ac:dyDescent="0.4">
      <c r="X3303" s="79">
        <f t="shared" si="113"/>
        <v>44698.916666658697</v>
      </c>
      <c r="Y3303">
        <f t="shared" si="114"/>
        <v>3929.9062500000146</v>
      </c>
    </row>
    <row r="3304" spans="24:25" x14ac:dyDescent="0.4">
      <c r="X3304" s="79">
        <f t="shared" si="113"/>
        <v>44698.958333325361</v>
      </c>
      <c r="Y3304">
        <f t="shared" si="114"/>
        <v>3929.9062500000146</v>
      </c>
    </row>
    <row r="3305" spans="24:25" x14ac:dyDescent="0.4">
      <c r="X3305" s="79">
        <f t="shared" si="113"/>
        <v>44698.999999992026</v>
      </c>
      <c r="Y3305">
        <f t="shared" si="114"/>
        <v>3929.9062500000146</v>
      </c>
    </row>
    <row r="3306" spans="24:25" x14ac:dyDescent="0.4">
      <c r="X3306" s="79">
        <f t="shared" si="113"/>
        <v>44699.04166665869</v>
      </c>
      <c r="Y3306">
        <f t="shared" si="114"/>
        <v>3929.9062500000146</v>
      </c>
    </row>
    <row r="3307" spans="24:25" x14ac:dyDescent="0.4">
      <c r="X3307" s="79">
        <f t="shared" si="113"/>
        <v>44699.083333325354</v>
      </c>
      <c r="Y3307">
        <f t="shared" si="114"/>
        <v>3929.9062500000146</v>
      </c>
    </row>
    <row r="3308" spans="24:25" x14ac:dyDescent="0.4">
      <c r="X3308" s="79">
        <f t="shared" si="113"/>
        <v>44699.124999992018</v>
      </c>
      <c r="Y3308">
        <f t="shared" si="114"/>
        <v>3929.9062500000146</v>
      </c>
    </row>
    <row r="3309" spans="24:25" x14ac:dyDescent="0.4">
      <c r="X3309" s="79">
        <f t="shared" si="113"/>
        <v>44699.166666658683</v>
      </c>
      <c r="Y3309">
        <f t="shared" si="114"/>
        <v>3929.9062500000146</v>
      </c>
    </row>
    <row r="3310" spans="24:25" x14ac:dyDescent="0.4">
      <c r="X3310" s="79">
        <f t="shared" si="113"/>
        <v>44699.208333325347</v>
      </c>
      <c r="Y3310">
        <f t="shared" si="114"/>
        <v>3929.9062500000146</v>
      </c>
    </row>
    <row r="3311" spans="24:25" x14ac:dyDescent="0.4">
      <c r="X3311" s="79">
        <f t="shared" si="113"/>
        <v>44699.249999992011</v>
      </c>
      <c r="Y3311">
        <f t="shared" si="114"/>
        <v>3929.9062500000146</v>
      </c>
    </row>
    <row r="3312" spans="24:25" x14ac:dyDescent="0.4">
      <c r="X3312" s="79">
        <f t="shared" si="113"/>
        <v>44699.291666658675</v>
      </c>
      <c r="Y3312">
        <f t="shared" si="114"/>
        <v>3929.9062500000146</v>
      </c>
    </row>
    <row r="3313" spans="24:25" x14ac:dyDescent="0.4">
      <c r="X3313" s="79">
        <f t="shared" si="113"/>
        <v>44699.333333325339</v>
      </c>
      <c r="Y3313">
        <f t="shared" si="114"/>
        <v>3929.9062500000146</v>
      </c>
    </row>
    <row r="3314" spans="24:25" x14ac:dyDescent="0.4">
      <c r="X3314" s="79">
        <f t="shared" si="113"/>
        <v>44699.374999992004</v>
      </c>
      <c r="Y3314">
        <f t="shared" si="114"/>
        <v>3929.9062500000146</v>
      </c>
    </row>
    <row r="3315" spans="24:25" x14ac:dyDescent="0.4">
      <c r="X3315" s="79">
        <f t="shared" si="113"/>
        <v>44699.416666658668</v>
      </c>
      <c r="Y3315">
        <f t="shared" si="114"/>
        <v>3929.9062500000146</v>
      </c>
    </row>
    <row r="3316" spans="24:25" x14ac:dyDescent="0.4">
      <c r="X3316" s="79">
        <f t="shared" si="113"/>
        <v>44699.458333325332</v>
      </c>
      <c r="Y3316">
        <f t="shared" si="114"/>
        <v>3929.9062500000146</v>
      </c>
    </row>
    <row r="3317" spans="24:25" x14ac:dyDescent="0.4">
      <c r="X3317" s="79">
        <f t="shared" si="113"/>
        <v>44699.499999991996</v>
      </c>
      <c r="Y3317">
        <f t="shared" si="114"/>
        <v>3929.9062500000146</v>
      </c>
    </row>
    <row r="3318" spans="24:25" x14ac:dyDescent="0.4">
      <c r="X3318" s="79">
        <f t="shared" si="113"/>
        <v>44699.541666658661</v>
      </c>
      <c r="Y3318">
        <f t="shared" si="114"/>
        <v>3929.9062500000146</v>
      </c>
    </row>
    <row r="3319" spans="24:25" x14ac:dyDescent="0.4">
      <c r="X3319" s="79">
        <f t="shared" si="113"/>
        <v>44699.583333325325</v>
      </c>
      <c r="Y3319">
        <f t="shared" si="114"/>
        <v>3929.9062500000146</v>
      </c>
    </row>
    <row r="3320" spans="24:25" x14ac:dyDescent="0.4">
      <c r="X3320" s="79">
        <f t="shared" si="113"/>
        <v>44699.624999991989</v>
      </c>
      <c r="Y3320">
        <f t="shared" si="114"/>
        <v>3929.9062500000146</v>
      </c>
    </row>
    <row r="3321" spans="24:25" x14ac:dyDescent="0.4">
      <c r="X3321" s="79">
        <f t="shared" si="113"/>
        <v>44699.666666658653</v>
      </c>
      <c r="Y3321">
        <f t="shared" si="114"/>
        <v>3929.9062500000146</v>
      </c>
    </row>
    <row r="3322" spans="24:25" x14ac:dyDescent="0.4">
      <c r="X3322" s="79">
        <f t="shared" si="113"/>
        <v>44699.708333325318</v>
      </c>
      <c r="Y3322">
        <f t="shared" si="114"/>
        <v>3929.9062500000146</v>
      </c>
    </row>
    <row r="3323" spans="24:25" x14ac:dyDescent="0.4">
      <c r="X3323" s="79">
        <f t="shared" si="113"/>
        <v>44699.749999991982</v>
      </c>
      <c r="Y3323">
        <f t="shared" si="114"/>
        <v>3929.9062500000146</v>
      </c>
    </row>
    <row r="3324" spans="24:25" x14ac:dyDescent="0.4">
      <c r="X3324" s="79">
        <f t="shared" si="113"/>
        <v>44699.791666658646</v>
      </c>
      <c r="Y3324">
        <f t="shared" si="114"/>
        <v>3929.9062500000146</v>
      </c>
    </row>
    <row r="3325" spans="24:25" x14ac:dyDescent="0.4">
      <c r="X3325" s="79">
        <f t="shared" si="113"/>
        <v>44699.83333332531</v>
      </c>
      <c r="Y3325">
        <f t="shared" si="114"/>
        <v>3929.9062500000146</v>
      </c>
    </row>
    <row r="3326" spans="24:25" x14ac:dyDescent="0.4">
      <c r="X3326" s="79">
        <f t="shared" si="113"/>
        <v>44699.874999991975</v>
      </c>
      <c r="Y3326">
        <f t="shared" si="114"/>
        <v>3929.9062500000146</v>
      </c>
    </row>
    <row r="3327" spans="24:25" x14ac:dyDescent="0.4">
      <c r="X3327" s="79">
        <f t="shared" si="113"/>
        <v>44699.916666658639</v>
      </c>
      <c r="Y3327">
        <f t="shared" si="114"/>
        <v>3929.9062500000146</v>
      </c>
    </row>
    <row r="3328" spans="24:25" x14ac:dyDescent="0.4">
      <c r="X3328" s="79">
        <f t="shared" si="113"/>
        <v>44699.958333325303</v>
      </c>
      <c r="Y3328">
        <f t="shared" si="114"/>
        <v>3929.9062500000146</v>
      </c>
    </row>
    <row r="3329" spans="24:25" x14ac:dyDescent="0.4">
      <c r="X3329" s="79">
        <f t="shared" si="113"/>
        <v>44699.999999991967</v>
      </c>
      <c r="Y3329">
        <f t="shared" si="114"/>
        <v>3929.9062500000146</v>
      </c>
    </row>
    <row r="3330" spans="24:25" x14ac:dyDescent="0.4">
      <c r="X3330" s="79">
        <f t="shared" si="113"/>
        <v>44700.041666658632</v>
      </c>
      <c r="Y3330">
        <f t="shared" si="114"/>
        <v>3929.9062500000146</v>
      </c>
    </row>
    <row r="3331" spans="24:25" x14ac:dyDescent="0.4">
      <c r="X3331" s="79">
        <f t="shared" si="113"/>
        <v>44700.083333325296</v>
      </c>
      <c r="Y3331">
        <f t="shared" si="114"/>
        <v>3929.9062500000146</v>
      </c>
    </row>
    <row r="3332" spans="24:25" x14ac:dyDescent="0.4">
      <c r="X3332" s="79">
        <f t="shared" si="113"/>
        <v>44700.12499999196</v>
      </c>
      <c r="Y3332">
        <f t="shared" si="114"/>
        <v>3929.9062500000146</v>
      </c>
    </row>
    <row r="3333" spans="24:25" x14ac:dyDescent="0.4">
      <c r="X3333" s="79">
        <f t="shared" si="113"/>
        <v>44700.166666658624</v>
      </c>
      <c r="Y3333">
        <f t="shared" si="114"/>
        <v>3929.9062500000146</v>
      </c>
    </row>
    <row r="3334" spans="24:25" x14ac:dyDescent="0.4">
      <c r="X3334" s="79">
        <f t="shared" ref="X3334:X3397" si="115">X3333+1/24</f>
        <v>44700.208333325289</v>
      </c>
      <c r="Y3334">
        <f t="shared" si="114"/>
        <v>3929.9062500000146</v>
      </c>
    </row>
    <row r="3335" spans="24:25" x14ac:dyDescent="0.4">
      <c r="X3335" s="79">
        <f t="shared" si="115"/>
        <v>44700.249999991953</v>
      </c>
      <c r="Y3335">
        <f t="shared" si="114"/>
        <v>3929.9062500000146</v>
      </c>
    </row>
    <row r="3336" spans="24:25" x14ac:dyDescent="0.4">
      <c r="X3336" s="79">
        <f t="shared" si="115"/>
        <v>44700.291666658617</v>
      </c>
      <c r="Y3336">
        <f t="shared" si="114"/>
        <v>3929.9062500000146</v>
      </c>
    </row>
    <row r="3337" spans="24:25" x14ac:dyDescent="0.4">
      <c r="X3337" s="79">
        <f t="shared" si="115"/>
        <v>44700.333333325281</v>
      </c>
      <c r="Y3337">
        <f t="shared" si="114"/>
        <v>3929.9062500000146</v>
      </c>
    </row>
    <row r="3338" spans="24:25" x14ac:dyDescent="0.4">
      <c r="X3338" s="79">
        <f t="shared" si="115"/>
        <v>44700.374999991946</v>
      </c>
      <c r="Y3338">
        <f t="shared" si="114"/>
        <v>3929.9062500000146</v>
      </c>
    </row>
    <row r="3339" spans="24:25" x14ac:dyDescent="0.4">
      <c r="X3339" s="79">
        <f t="shared" si="115"/>
        <v>44700.41666665861</v>
      </c>
      <c r="Y3339">
        <f t="shared" si="114"/>
        <v>3929.9062500000146</v>
      </c>
    </row>
    <row r="3340" spans="24:25" x14ac:dyDescent="0.4">
      <c r="X3340" s="79">
        <f t="shared" si="115"/>
        <v>44700.458333325274</v>
      </c>
      <c r="Y3340">
        <f t="shared" si="114"/>
        <v>3929.9062500000146</v>
      </c>
    </row>
    <row r="3341" spans="24:25" x14ac:dyDescent="0.4">
      <c r="X3341" s="79">
        <f t="shared" si="115"/>
        <v>44700.499999991938</v>
      </c>
      <c r="Y3341">
        <f t="shared" si="114"/>
        <v>3929.9062500000146</v>
      </c>
    </row>
    <row r="3342" spans="24:25" x14ac:dyDescent="0.4">
      <c r="X3342" s="79">
        <f t="shared" si="115"/>
        <v>44700.541666658602</v>
      </c>
      <c r="Y3342">
        <f t="shared" si="114"/>
        <v>3929.9062500000146</v>
      </c>
    </row>
    <row r="3343" spans="24:25" x14ac:dyDescent="0.4">
      <c r="X3343" s="79">
        <f t="shared" si="115"/>
        <v>44700.583333325267</v>
      </c>
      <c r="Y3343">
        <f t="shared" si="114"/>
        <v>3929.9062500000146</v>
      </c>
    </row>
    <row r="3344" spans="24:25" x14ac:dyDescent="0.4">
      <c r="X3344" s="79">
        <f t="shared" si="115"/>
        <v>44700.624999991931</v>
      </c>
      <c r="Y3344">
        <f t="shared" si="114"/>
        <v>3929.9062500000146</v>
      </c>
    </row>
    <row r="3345" spans="24:25" x14ac:dyDescent="0.4">
      <c r="X3345" s="79">
        <f t="shared" si="115"/>
        <v>44700.666666658595</v>
      </c>
      <c r="Y3345">
        <f t="shared" si="114"/>
        <v>3929.9062500000146</v>
      </c>
    </row>
    <row r="3346" spans="24:25" x14ac:dyDescent="0.4">
      <c r="X3346" s="79">
        <f t="shared" si="115"/>
        <v>44700.708333325259</v>
      </c>
      <c r="Y3346">
        <f t="shared" ref="Y3346:Y3409" si="116">VLOOKUP(MONTH(X3346),$T$28:$V$39,3)</f>
        <v>3929.9062500000146</v>
      </c>
    </row>
    <row r="3347" spans="24:25" x14ac:dyDescent="0.4">
      <c r="X3347" s="79">
        <f t="shared" si="115"/>
        <v>44700.749999991924</v>
      </c>
      <c r="Y3347">
        <f t="shared" si="116"/>
        <v>3929.9062500000146</v>
      </c>
    </row>
    <row r="3348" spans="24:25" x14ac:dyDescent="0.4">
      <c r="X3348" s="79">
        <f t="shared" si="115"/>
        <v>44700.791666658588</v>
      </c>
      <c r="Y3348">
        <f t="shared" si="116"/>
        <v>3929.9062500000146</v>
      </c>
    </row>
    <row r="3349" spans="24:25" x14ac:dyDescent="0.4">
      <c r="X3349" s="79">
        <f t="shared" si="115"/>
        <v>44700.833333325252</v>
      </c>
      <c r="Y3349">
        <f t="shared" si="116"/>
        <v>3929.9062500000146</v>
      </c>
    </row>
    <row r="3350" spans="24:25" x14ac:dyDescent="0.4">
      <c r="X3350" s="79">
        <f t="shared" si="115"/>
        <v>44700.874999991916</v>
      </c>
      <c r="Y3350">
        <f t="shared" si="116"/>
        <v>3929.9062500000146</v>
      </c>
    </row>
    <row r="3351" spans="24:25" x14ac:dyDescent="0.4">
      <c r="X3351" s="79">
        <f t="shared" si="115"/>
        <v>44700.916666658581</v>
      </c>
      <c r="Y3351">
        <f t="shared" si="116"/>
        <v>3929.9062500000146</v>
      </c>
    </row>
    <row r="3352" spans="24:25" x14ac:dyDescent="0.4">
      <c r="X3352" s="79">
        <f t="shared" si="115"/>
        <v>44700.958333325245</v>
      </c>
      <c r="Y3352">
        <f t="shared" si="116"/>
        <v>3929.9062500000146</v>
      </c>
    </row>
    <row r="3353" spans="24:25" x14ac:dyDescent="0.4">
      <c r="X3353" s="79">
        <f t="shared" si="115"/>
        <v>44700.999999991909</v>
      </c>
      <c r="Y3353">
        <f t="shared" si="116"/>
        <v>3929.9062500000146</v>
      </c>
    </row>
    <row r="3354" spans="24:25" x14ac:dyDescent="0.4">
      <c r="X3354" s="79">
        <f t="shared" si="115"/>
        <v>44701.041666658573</v>
      </c>
      <c r="Y3354">
        <f t="shared" si="116"/>
        <v>3929.9062500000146</v>
      </c>
    </row>
    <row r="3355" spans="24:25" x14ac:dyDescent="0.4">
      <c r="X3355" s="79">
        <f t="shared" si="115"/>
        <v>44701.083333325238</v>
      </c>
      <c r="Y3355">
        <f t="shared" si="116"/>
        <v>3929.9062500000146</v>
      </c>
    </row>
    <row r="3356" spans="24:25" x14ac:dyDescent="0.4">
      <c r="X3356" s="79">
        <f t="shared" si="115"/>
        <v>44701.124999991902</v>
      </c>
      <c r="Y3356">
        <f t="shared" si="116"/>
        <v>3929.9062500000146</v>
      </c>
    </row>
    <row r="3357" spans="24:25" x14ac:dyDescent="0.4">
      <c r="X3357" s="79">
        <f t="shared" si="115"/>
        <v>44701.166666658566</v>
      </c>
      <c r="Y3357">
        <f t="shared" si="116"/>
        <v>3929.9062500000146</v>
      </c>
    </row>
    <row r="3358" spans="24:25" x14ac:dyDescent="0.4">
      <c r="X3358" s="79">
        <f t="shared" si="115"/>
        <v>44701.20833332523</v>
      </c>
      <c r="Y3358">
        <f t="shared" si="116"/>
        <v>3929.9062500000146</v>
      </c>
    </row>
    <row r="3359" spans="24:25" x14ac:dyDescent="0.4">
      <c r="X3359" s="79">
        <f t="shared" si="115"/>
        <v>44701.249999991895</v>
      </c>
      <c r="Y3359">
        <f t="shared" si="116"/>
        <v>3929.9062500000146</v>
      </c>
    </row>
    <row r="3360" spans="24:25" x14ac:dyDescent="0.4">
      <c r="X3360" s="79">
        <f t="shared" si="115"/>
        <v>44701.291666658559</v>
      </c>
      <c r="Y3360">
        <f t="shared" si="116"/>
        <v>3929.9062500000146</v>
      </c>
    </row>
    <row r="3361" spans="24:25" x14ac:dyDescent="0.4">
      <c r="X3361" s="79">
        <f t="shared" si="115"/>
        <v>44701.333333325223</v>
      </c>
      <c r="Y3361">
        <f t="shared" si="116"/>
        <v>3929.9062500000146</v>
      </c>
    </row>
    <row r="3362" spans="24:25" x14ac:dyDescent="0.4">
      <c r="X3362" s="79">
        <f t="shared" si="115"/>
        <v>44701.374999991887</v>
      </c>
      <c r="Y3362">
        <f t="shared" si="116"/>
        <v>3929.9062500000146</v>
      </c>
    </row>
    <row r="3363" spans="24:25" x14ac:dyDescent="0.4">
      <c r="X3363" s="79">
        <f t="shared" si="115"/>
        <v>44701.416666658552</v>
      </c>
      <c r="Y3363">
        <f t="shared" si="116"/>
        <v>3929.9062500000146</v>
      </c>
    </row>
    <row r="3364" spans="24:25" x14ac:dyDescent="0.4">
      <c r="X3364" s="79">
        <f t="shared" si="115"/>
        <v>44701.458333325216</v>
      </c>
      <c r="Y3364">
        <f t="shared" si="116"/>
        <v>3929.9062500000146</v>
      </c>
    </row>
    <row r="3365" spans="24:25" x14ac:dyDescent="0.4">
      <c r="X3365" s="79">
        <f t="shared" si="115"/>
        <v>44701.49999999188</v>
      </c>
      <c r="Y3365">
        <f t="shared" si="116"/>
        <v>3929.9062500000146</v>
      </c>
    </row>
    <row r="3366" spans="24:25" x14ac:dyDescent="0.4">
      <c r="X3366" s="79">
        <f t="shared" si="115"/>
        <v>44701.541666658544</v>
      </c>
      <c r="Y3366">
        <f t="shared" si="116"/>
        <v>3929.9062500000146</v>
      </c>
    </row>
    <row r="3367" spans="24:25" x14ac:dyDescent="0.4">
      <c r="X3367" s="79">
        <f t="shared" si="115"/>
        <v>44701.583333325209</v>
      </c>
      <c r="Y3367">
        <f t="shared" si="116"/>
        <v>3929.9062500000146</v>
      </c>
    </row>
    <row r="3368" spans="24:25" x14ac:dyDescent="0.4">
      <c r="X3368" s="79">
        <f t="shared" si="115"/>
        <v>44701.624999991873</v>
      </c>
      <c r="Y3368">
        <f t="shared" si="116"/>
        <v>3929.9062500000146</v>
      </c>
    </row>
    <row r="3369" spans="24:25" x14ac:dyDescent="0.4">
      <c r="X3369" s="79">
        <f t="shared" si="115"/>
        <v>44701.666666658537</v>
      </c>
      <c r="Y3369">
        <f t="shared" si="116"/>
        <v>3929.9062500000146</v>
      </c>
    </row>
    <row r="3370" spans="24:25" x14ac:dyDescent="0.4">
      <c r="X3370" s="79">
        <f t="shared" si="115"/>
        <v>44701.708333325201</v>
      </c>
      <c r="Y3370">
        <f t="shared" si="116"/>
        <v>3929.9062500000146</v>
      </c>
    </row>
    <row r="3371" spans="24:25" x14ac:dyDescent="0.4">
      <c r="X3371" s="79">
        <f t="shared" si="115"/>
        <v>44701.749999991865</v>
      </c>
      <c r="Y3371">
        <f t="shared" si="116"/>
        <v>3929.9062500000146</v>
      </c>
    </row>
    <row r="3372" spans="24:25" x14ac:dyDescent="0.4">
      <c r="X3372" s="79">
        <f t="shared" si="115"/>
        <v>44701.79166665853</v>
      </c>
      <c r="Y3372">
        <f t="shared" si="116"/>
        <v>3929.9062500000146</v>
      </c>
    </row>
    <row r="3373" spans="24:25" x14ac:dyDescent="0.4">
      <c r="X3373" s="79">
        <f t="shared" si="115"/>
        <v>44701.833333325194</v>
      </c>
      <c r="Y3373">
        <f t="shared" si="116"/>
        <v>3929.9062500000146</v>
      </c>
    </row>
    <row r="3374" spans="24:25" x14ac:dyDescent="0.4">
      <c r="X3374" s="79">
        <f t="shared" si="115"/>
        <v>44701.874999991858</v>
      </c>
      <c r="Y3374">
        <f t="shared" si="116"/>
        <v>3929.9062500000146</v>
      </c>
    </row>
    <row r="3375" spans="24:25" x14ac:dyDescent="0.4">
      <c r="X3375" s="79">
        <f t="shared" si="115"/>
        <v>44701.916666658522</v>
      </c>
      <c r="Y3375">
        <f t="shared" si="116"/>
        <v>3929.9062500000146</v>
      </c>
    </row>
    <row r="3376" spans="24:25" x14ac:dyDescent="0.4">
      <c r="X3376" s="79">
        <f t="shared" si="115"/>
        <v>44701.958333325187</v>
      </c>
      <c r="Y3376">
        <f t="shared" si="116"/>
        <v>3929.9062500000146</v>
      </c>
    </row>
    <row r="3377" spans="24:25" x14ac:dyDescent="0.4">
      <c r="X3377" s="79">
        <f t="shared" si="115"/>
        <v>44701.999999991851</v>
      </c>
      <c r="Y3377">
        <f t="shared" si="116"/>
        <v>3929.9062500000146</v>
      </c>
    </row>
    <row r="3378" spans="24:25" x14ac:dyDescent="0.4">
      <c r="X3378" s="79">
        <f t="shared" si="115"/>
        <v>44702.041666658515</v>
      </c>
      <c r="Y3378">
        <f t="shared" si="116"/>
        <v>3929.9062500000146</v>
      </c>
    </row>
    <row r="3379" spans="24:25" x14ac:dyDescent="0.4">
      <c r="X3379" s="79">
        <f t="shared" si="115"/>
        <v>44702.083333325179</v>
      </c>
      <c r="Y3379">
        <f t="shared" si="116"/>
        <v>3929.9062500000146</v>
      </c>
    </row>
    <row r="3380" spans="24:25" x14ac:dyDescent="0.4">
      <c r="X3380" s="79">
        <f t="shared" si="115"/>
        <v>44702.124999991844</v>
      </c>
      <c r="Y3380">
        <f t="shared" si="116"/>
        <v>3929.9062500000146</v>
      </c>
    </row>
    <row r="3381" spans="24:25" x14ac:dyDescent="0.4">
      <c r="X3381" s="79">
        <f t="shared" si="115"/>
        <v>44702.166666658508</v>
      </c>
      <c r="Y3381">
        <f t="shared" si="116"/>
        <v>3929.9062500000146</v>
      </c>
    </row>
    <row r="3382" spans="24:25" x14ac:dyDescent="0.4">
      <c r="X3382" s="79">
        <f t="shared" si="115"/>
        <v>44702.208333325172</v>
      </c>
      <c r="Y3382">
        <f t="shared" si="116"/>
        <v>3929.9062500000146</v>
      </c>
    </row>
    <row r="3383" spans="24:25" x14ac:dyDescent="0.4">
      <c r="X3383" s="79">
        <f t="shared" si="115"/>
        <v>44702.249999991836</v>
      </c>
      <c r="Y3383">
        <f t="shared" si="116"/>
        <v>3929.9062500000146</v>
      </c>
    </row>
    <row r="3384" spans="24:25" x14ac:dyDescent="0.4">
      <c r="X3384" s="79">
        <f t="shared" si="115"/>
        <v>44702.291666658501</v>
      </c>
      <c r="Y3384">
        <f t="shared" si="116"/>
        <v>3929.9062500000146</v>
      </c>
    </row>
    <row r="3385" spans="24:25" x14ac:dyDescent="0.4">
      <c r="X3385" s="79">
        <f t="shared" si="115"/>
        <v>44702.333333325165</v>
      </c>
      <c r="Y3385">
        <f t="shared" si="116"/>
        <v>3929.9062500000146</v>
      </c>
    </row>
    <row r="3386" spans="24:25" x14ac:dyDescent="0.4">
      <c r="X3386" s="79">
        <f t="shared" si="115"/>
        <v>44702.374999991829</v>
      </c>
      <c r="Y3386">
        <f t="shared" si="116"/>
        <v>3929.9062500000146</v>
      </c>
    </row>
    <row r="3387" spans="24:25" x14ac:dyDescent="0.4">
      <c r="X3387" s="79">
        <f t="shared" si="115"/>
        <v>44702.416666658493</v>
      </c>
      <c r="Y3387">
        <f t="shared" si="116"/>
        <v>3929.9062500000146</v>
      </c>
    </row>
    <row r="3388" spans="24:25" x14ac:dyDescent="0.4">
      <c r="X3388" s="79">
        <f t="shared" si="115"/>
        <v>44702.458333325158</v>
      </c>
      <c r="Y3388">
        <f t="shared" si="116"/>
        <v>3929.9062500000146</v>
      </c>
    </row>
    <row r="3389" spans="24:25" x14ac:dyDescent="0.4">
      <c r="X3389" s="79">
        <f t="shared" si="115"/>
        <v>44702.499999991822</v>
      </c>
      <c r="Y3389">
        <f t="shared" si="116"/>
        <v>3929.9062500000146</v>
      </c>
    </row>
    <row r="3390" spans="24:25" x14ac:dyDescent="0.4">
      <c r="X3390" s="79">
        <f t="shared" si="115"/>
        <v>44702.541666658486</v>
      </c>
      <c r="Y3390">
        <f t="shared" si="116"/>
        <v>3929.9062500000146</v>
      </c>
    </row>
    <row r="3391" spans="24:25" x14ac:dyDescent="0.4">
      <c r="X3391" s="79">
        <f t="shared" si="115"/>
        <v>44702.58333332515</v>
      </c>
      <c r="Y3391">
        <f t="shared" si="116"/>
        <v>3929.9062500000146</v>
      </c>
    </row>
    <row r="3392" spans="24:25" x14ac:dyDescent="0.4">
      <c r="X3392" s="79">
        <f t="shared" si="115"/>
        <v>44702.624999991815</v>
      </c>
      <c r="Y3392">
        <f t="shared" si="116"/>
        <v>3929.9062500000146</v>
      </c>
    </row>
    <row r="3393" spans="24:25" x14ac:dyDescent="0.4">
      <c r="X3393" s="79">
        <f t="shared" si="115"/>
        <v>44702.666666658479</v>
      </c>
      <c r="Y3393">
        <f t="shared" si="116"/>
        <v>3929.9062500000146</v>
      </c>
    </row>
    <row r="3394" spans="24:25" x14ac:dyDescent="0.4">
      <c r="X3394" s="79">
        <f t="shared" si="115"/>
        <v>44702.708333325143</v>
      </c>
      <c r="Y3394">
        <f t="shared" si="116"/>
        <v>3929.9062500000146</v>
      </c>
    </row>
    <row r="3395" spans="24:25" x14ac:dyDescent="0.4">
      <c r="X3395" s="79">
        <f t="shared" si="115"/>
        <v>44702.749999991807</v>
      </c>
      <c r="Y3395">
        <f t="shared" si="116"/>
        <v>3929.9062500000146</v>
      </c>
    </row>
    <row r="3396" spans="24:25" x14ac:dyDescent="0.4">
      <c r="X3396" s="79">
        <f t="shared" si="115"/>
        <v>44702.791666658472</v>
      </c>
      <c r="Y3396">
        <f t="shared" si="116"/>
        <v>3929.9062500000146</v>
      </c>
    </row>
    <row r="3397" spans="24:25" x14ac:dyDescent="0.4">
      <c r="X3397" s="79">
        <f t="shared" si="115"/>
        <v>44702.833333325136</v>
      </c>
      <c r="Y3397">
        <f t="shared" si="116"/>
        <v>3929.9062500000146</v>
      </c>
    </row>
    <row r="3398" spans="24:25" x14ac:dyDescent="0.4">
      <c r="X3398" s="79">
        <f t="shared" ref="X3398:X3461" si="117">X3397+1/24</f>
        <v>44702.8749999918</v>
      </c>
      <c r="Y3398">
        <f t="shared" si="116"/>
        <v>3929.9062500000146</v>
      </c>
    </row>
    <row r="3399" spans="24:25" x14ac:dyDescent="0.4">
      <c r="X3399" s="79">
        <f t="shared" si="117"/>
        <v>44702.916666658464</v>
      </c>
      <c r="Y3399">
        <f t="shared" si="116"/>
        <v>3929.9062500000146</v>
      </c>
    </row>
    <row r="3400" spans="24:25" x14ac:dyDescent="0.4">
      <c r="X3400" s="79">
        <f t="shared" si="117"/>
        <v>44702.958333325128</v>
      </c>
      <c r="Y3400">
        <f t="shared" si="116"/>
        <v>3929.9062500000146</v>
      </c>
    </row>
    <row r="3401" spans="24:25" x14ac:dyDescent="0.4">
      <c r="X3401" s="79">
        <f t="shared" si="117"/>
        <v>44702.999999991793</v>
      </c>
      <c r="Y3401">
        <f t="shared" si="116"/>
        <v>3929.9062500000146</v>
      </c>
    </row>
    <row r="3402" spans="24:25" x14ac:dyDescent="0.4">
      <c r="X3402" s="79">
        <f t="shared" si="117"/>
        <v>44703.041666658457</v>
      </c>
      <c r="Y3402">
        <f t="shared" si="116"/>
        <v>3929.9062500000146</v>
      </c>
    </row>
    <row r="3403" spans="24:25" x14ac:dyDescent="0.4">
      <c r="X3403" s="79">
        <f t="shared" si="117"/>
        <v>44703.083333325121</v>
      </c>
      <c r="Y3403">
        <f t="shared" si="116"/>
        <v>3929.9062500000146</v>
      </c>
    </row>
    <row r="3404" spans="24:25" x14ac:dyDescent="0.4">
      <c r="X3404" s="79">
        <f t="shared" si="117"/>
        <v>44703.124999991785</v>
      </c>
      <c r="Y3404">
        <f t="shared" si="116"/>
        <v>3929.9062500000146</v>
      </c>
    </row>
    <row r="3405" spans="24:25" x14ac:dyDescent="0.4">
      <c r="X3405" s="79">
        <f t="shared" si="117"/>
        <v>44703.16666665845</v>
      </c>
      <c r="Y3405">
        <f t="shared" si="116"/>
        <v>3929.9062500000146</v>
      </c>
    </row>
    <row r="3406" spans="24:25" x14ac:dyDescent="0.4">
      <c r="X3406" s="79">
        <f t="shared" si="117"/>
        <v>44703.208333325114</v>
      </c>
      <c r="Y3406">
        <f t="shared" si="116"/>
        <v>3929.9062500000146</v>
      </c>
    </row>
    <row r="3407" spans="24:25" x14ac:dyDescent="0.4">
      <c r="X3407" s="79">
        <f t="shared" si="117"/>
        <v>44703.249999991778</v>
      </c>
      <c r="Y3407">
        <f t="shared" si="116"/>
        <v>3929.9062500000146</v>
      </c>
    </row>
    <row r="3408" spans="24:25" x14ac:dyDescent="0.4">
      <c r="X3408" s="79">
        <f t="shared" si="117"/>
        <v>44703.291666658442</v>
      </c>
      <c r="Y3408">
        <f t="shared" si="116"/>
        <v>3929.9062500000146</v>
      </c>
    </row>
    <row r="3409" spans="24:25" x14ac:dyDescent="0.4">
      <c r="X3409" s="79">
        <f t="shared" si="117"/>
        <v>44703.333333325107</v>
      </c>
      <c r="Y3409">
        <f t="shared" si="116"/>
        <v>3929.9062500000146</v>
      </c>
    </row>
    <row r="3410" spans="24:25" x14ac:dyDescent="0.4">
      <c r="X3410" s="79">
        <f t="shared" si="117"/>
        <v>44703.374999991771</v>
      </c>
      <c r="Y3410">
        <f t="shared" ref="Y3410:Y3473" si="118">VLOOKUP(MONTH(X3410),$T$28:$V$39,3)</f>
        <v>3929.9062500000146</v>
      </c>
    </row>
    <row r="3411" spans="24:25" x14ac:dyDescent="0.4">
      <c r="X3411" s="79">
        <f t="shared" si="117"/>
        <v>44703.416666658435</v>
      </c>
      <c r="Y3411">
        <f t="shared" si="118"/>
        <v>3929.9062500000146</v>
      </c>
    </row>
    <row r="3412" spans="24:25" x14ac:dyDescent="0.4">
      <c r="X3412" s="79">
        <f t="shared" si="117"/>
        <v>44703.458333325099</v>
      </c>
      <c r="Y3412">
        <f t="shared" si="118"/>
        <v>3929.9062500000146</v>
      </c>
    </row>
    <row r="3413" spans="24:25" x14ac:dyDescent="0.4">
      <c r="X3413" s="79">
        <f t="shared" si="117"/>
        <v>44703.499999991764</v>
      </c>
      <c r="Y3413">
        <f t="shared" si="118"/>
        <v>3929.9062500000146</v>
      </c>
    </row>
    <row r="3414" spans="24:25" x14ac:dyDescent="0.4">
      <c r="X3414" s="79">
        <f t="shared" si="117"/>
        <v>44703.541666658428</v>
      </c>
      <c r="Y3414">
        <f t="shared" si="118"/>
        <v>3929.9062500000146</v>
      </c>
    </row>
    <row r="3415" spans="24:25" x14ac:dyDescent="0.4">
      <c r="X3415" s="79">
        <f t="shared" si="117"/>
        <v>44703.583333325092</v>
      </c>
      <c r="Y3415">
        <f t="shared" si="118"/>
        <v>3929.9062500000146</v>
      </c>
    </row>
    <row r="3416" spans="24:25" x14ac:dyDescent="0.4">
      <c r="X3416" s="79">
        <f t="shared" si="117"/>
        <v>44703.624999991756</v>
      </c>
      <c r="Y3416">
        <f t="shared" si="118"/>
        <v>3929.9062500000146</v>
      </c>
    </row>
    <row r="3417" spans="24:25" x14ac:dyDescent="0.4">
      <c r="X3417" s="79">
        <f t="shared" si="117"/>
        <v>44703.666666658421</v>
      </c>
      <c r="Y3417">
        <f t="shared" si="118"/>
        <v>3929.9062500000146</v>
      </c>
    </row>
    <row r="3418" spans="24:25" x14ac:dyDescent="0.4">
      <c r="X3418" s="79">
        <f t="shared" si="117"/>
        <v>44703.708333325085</v>
      </c>
      <c r="Y3418">
        <f t="shared" si="118"/>
        <v>3929.9062500000146</v>
      </c>
    </row>
    <row r="3419" spans="24:25" x14ac:dyDescent="0.4">
      <c r="X3419" s="79">
        <f t="shared" si="117"/>
        <v>44703.749999991749</v>
      </c>
      <c r="Y3419">
        <f t="shared" si="118"/>
        <v>3929.9062500000146</v>
      </c>
    </row>
    <row r="3420" spans="24:25" x14ac:dyDescent="0.4">
      <c r="X3420" s="79">
        <f t="shared" si="117"/>
        <v>44703.791666658413</v>
      </c>
      <c r="Y3420">
        <f t="shared" si="118"/>
        <v>3929.9062500000146</v>
      </c>
    </row>
    <row r="3421" spans="24:25" x14ac:dyDescent="0.4">
      <c r="X3421" s="79">
        <f t="shared" si="117"/>
        <v>44703.833333325078</v>
      </c>
      <c r="Y3421">
        <f t="shared" si="118"/>
        <v>3929.9062500000146</v>
      </c>
    </row>
    <row r="3422" spans="24:25" x14ac:dyDescent="0.4">
      <c r="X3422" s="79">
        <f t="shared" si="117"/>
        <v>44703.874999991742</v>
      </c>
      <c r="Y3422">
        <f t="shared" si="118"/>
        <v>3929.9062500000146</v>
      </c>
    </row>
    <row r="3423" spans="24:25" x14ac:dyDescent="0.4">
      <c r="X3423" s="79">
        <f t="shared" si="117"/>
        <v>44703.916666658406</v>
      </c>
      <c r="Y3423">
        <f t="shared" si="118"/>
        <v>3929.9062500000146</v>
      </c>
    </row>
    <row r="3424" spans="24:25" x14ac:dyDescent="0.4">
      <c r="X3424" s="79">
        <f t="shared" si="117"/>
        <v>44703.95833332507</v>
      </c>
      <c r="Y3424">
        <f t="shared" si="118"/>
        <v>3929.9062500000146</v>
      </c>
    </row>
    <row r="3425" spans="24:25" x14ac:dyDescent="0.4">
      <c r="X3425" s="79">
        <f t="shared" si="117"/>
        <v>44703.999999991735</v>
      </c>
      <c r="Y3425">
        <f t="shared" si="118"/>
        <v>3929.9062500000146</v>
      </c>
    </row>
    <row r="3426" spans="24:25" x14ac:dyDescent="0.4">
      <c r="X3426" s="79">
        <f t="shared" si="117"/>
        <v>44704.041666658399</v>
      </c>
      <c r="Y3426">
        <f t="shared" si="118"/>
        <v>3929.9062500000146</v>
      </c>
    </row>
    <row r="3427" spans="24:25" x14ac:dyDescent="0.4">
      <c r="X3427" s="79">
        <f t="shared" si="117"/>
        <v>44704.083333325063</v>
      </c>
      <c r="Y3427">
        <f t="shared" si="118"/>
        <v>3929.9062500000146</v>
      </c>
    </row>
    <row r="3428" spans="24:25" x14ac:dyDescent="0.4">
      <c r="X3428" s="79">
        <f t="shared" si="117"/>
        <v>44704.124999991727</v>
      </c>
      <c r="Y3428">
        <f t="shared" si="118"/>
        <v>3929.9062500000146</v>
      </c>
    </row>
    <row r="3429" spans="24:25" x14ac:dyDescent="0.4">
      <c r="X3429" s="79">
        <f t="shared" si="117"/>
        <v>44704.166666658391</v>
      </c>
      <c r="Y3429">
        <f t="shared" si="118"/>
        <v>3929.9062500000146</v>
      </c>
    </row>
    <row r="3430" spans="24:25" x14ac:dyDescent="0.4">
      <c r="X3430" s="79">
        <f t="shared" si="117"/>
        <v>44704.208333325056</v>
      </c>
      <c r="Y3430">
        <f t="shared" si="118"/>
        <v>3929.9062500000146</v>
      </c>
    </row>
    <row r="3431" spans="24:25" x14ac:dyDescent="0.4">
      <c r="X3431" s="79">
        <f t="shared" si="117"/>
        <v>44704.24999999172</v>
      </c>
      <c r="Y3431">
        <f t="shared" si="118"/>
        <v>3929.9062500000146</v>
      </c>
    </row>
    <row r="3432" spans="24:25" x14ac:dyDescent="0.4">
      <c r="X3432" s="79">
        <f t="shared" si="117"/>
        <v>44704.291666658384</v>
      </c>
      <c r="Y3432">
        <f t="shared" si="118"/>
        <v>3929.9062500000146</v>
      </c>
    </row>
    <row r="3433" spans="24:25" x14ac:dyDescent="0.4">
      <c r="X3433" s="79">
        <f t="shared" si="117"/>
        <v>44704.333333325048</v>
      </c>
      <c r="Y3433">
        <f t="shared" si="118"/>
        <v>3929.9062500000146</v>
      </c>
    </row>
    <row r="3434" spans="24:25" x14ac:dyDescent="0.4">
      <c r="X3434" s="79">
        <f t="shared" si="117"/>
        <v>44704.374999991713</v>
      </c>
      <c r="Y3434">
        <f t="shared" si="118"/>
        <v>3929.9062500000146</v>
      </c>
    </row>
    <row r="3435" spans="24:25" x14ac:dyDescent="0.4">
      <c r="X3435" s="79">
        <f t="shared" si="117"/>
        <v>44704.416666658377</v>
      </c>
      <c r="Y3435">
        <f t="shared" si="118"/>
        <v>3929.9062500000146</v>
      </c>
    </row>
    <row r="3436" spans="24:25" x14ac:dyDescent="0.4">
      <c r="X3436" s="79">
        <f t="shared" si="117"/>
        <v>44704.458333325041</v>
      </c>
      <c r="Y3436">
        <f t="shared" si="118"/>
        <v>3929.9062500000146</v>
      </c>
    </row>
    <row r="3437" spans="24:25" x14ac:dyDescent="0.4">
      <c r="X3437" s="79">
        <f t="shared" si="117"/>
        <v>44704.499999991705</v>
      </c>
      <c r="Y3437">
        <f t="shared" si="118"/>
        <v>3929.9062500000146</v>
      </c>
    </row>
    <row r="3438" spans="24:25" x14ac:dyDescent="0.4">
      <c r="X3438" s="79">
        <f t="shared" si="117"/>
        <v>44704.54166665837</v>
      </c>
      <c r="Y3438">
        <f t="shared" si="118"/>
        <v>3929.9062500000146</v>
      </c>
    </row>
    <row r="3439" spans="24:25" x14ac:dyDescent="0.4">
      <c r="X3439" s="79">
        <f t="shared" si="117"/>
        <v>44704.583333325034</v>
      </c>
      <c r="Y3439">
        <f t="shared" si="118"/>
        <v>3929.9062500000146</v>
      </c>
    </row>
    <row r="3440" spans="24:25" x14ac:dyDescent="0.4">
      <c r="X3440" s="79">
        <f t="shared" si="117"/>
        <v>44704.624999991698</v>
      </c>
      <c r="Y3440">
        <f t="shared" si="118"/>
        <v>3929.9062500000146</v>
      </c>
    </row>
    <row r="3441" spans="24:25" x14ac:dyDescent="0.4">
      <c r="X3441" s="79">
        <f t="shared" si="117"/>
        <v>44704.666666658362</v>
      </c>
      <c r="Y3441">
        <f t="shared" si="118"/>
        <v>3929.9062500000146</v>
      </c>
    </row>
    <row r="3442" spans="24:25" x14ac:dyDescent="0.4">
      <c r="X3442" s="79">
        <f t="shared" si="117"/>
        <v>44704.708333325027</v>
      </c>
      <c r="Y3442">
        <f t="shared" si="118"/>
        <v>3929.9062500000146</v>
      </c>
    </row>
    <row r="3443" spans="24:25" x14ac:dyDescent="0.4">
      <c r="X3443" s="79">
        <f t="shared" si="117"/>
        <v>44704.749999991691</v>
      </c>
      <c r="Y3443">
        <f t="shared" si="118"/>
        <v>3929.9062500000146</v>
      </c>
    </row>
    <row r="3444" spans="24:25" x14ac:dyDescent="0.4">
      <c r="X3444" s="79">
        <f t="shared" si="117"/>
        <v>44704.791666658355</v>
      </c>
      <c r="Y3444">
        <f t="shared" si="118"/>
        <v>3929.9062500000146</v>
      </c>
    </row>
    <row r="3445" spans="24:25" x14ac:dyDescent="0.4">
      <c r="X3445" s="79">
        <f t="shared" si="117"/>
        <v>44704.833333325019</v>
      </c>
      <c r="Y3445">
        <f t="shared" si="118"/>
        <v>3929.9062500000146</v>
      </c>
    </row>
    <row r="3446" spans="24:25" x14ac:dyDescent="0.4">
      <c r="X3446" s="79">
        <f t="shared" si="117"/>
        <v>44704.874999991684</v>
      </c>
      <c r="Y3446">
        <f t="shared" si="118"/>
        <v>3929.9062500000146</v>
      </c>
    </row>
    <row r="3447" spans="24:25" x14ac:dyDescent="0.4">
      <c r="X3447" s="79">
        <f t="shared" si="117"/>
        <v>44704.916666658348</v>
      </c>
      <c r="Y3447">
        <f t="shared" si="118"/>
        <v>3929.9062500000146</v>
      </c>
    </row>
    <row r="3448" spans="24:25" x14ac:dyDescent="0.4">
      <c r="X3448" s="79">
        <f t="shared" si="117"/>
        <v>44704.958333325012</v>
      </c>
      <c r="Y3448">
        <f t="shared" si="118"/>
        <v>3929.9062500000146</v>
      </c>
    </row>
    <row r="3449" spans="24:25" x14ac:dyDescent="0.4">
      <c r="X3449" s="79">
        <f t="shared" si="117"/>
        <v>44704.999999991676</v>
      </c>
      <c r="Y3449">
        <f t="shared" si="118"/>
        <v>3929.9062500000146</v>
      </c>
    </row>
    <row r="3450" spans="24:25" x14ac:dyDescent="0.4">
      <c r="X3450" s="79">
        <f t="shared" si="117"/>
        <v>44705.041666658341</v>
      </c>
      <c r="Y3450">
        <f t="shared" si="118"/>
        <v>3929.9062500000146</v>
      </c>
    </row>
    <row r="3451" spans="24:25" x14ac:dyDescent="0.4">
      <c r="X3451" s="79">
        <f t="shared" si="117"/>
        <v>44705.083333325005</v>
      </c>
      <c r="Y3451">
        <f t="shared" si="118"/>
        <v>3929.9062500000146</v>
      </c>
    </row>
    <row r="3452" spans="24:25" x14ac:dyDescent="0.4">
      <c r="X3452" s="79">
        <f t="shared" si="117"/>
        <v>44705.124999991669</v>
      </c>
      <c r="Y3452">
        <f t="shared" si="118"/>
        <v>3929.9062500000146</v>
      </c>
    </row>
    <row r="3453" spans="24:25" x14ac:dyDescent="0.4">
      <c r="X3453" s="79">
        <f t="shared" si="117"/>
        <v>44705.166666658333</v>
      </c>
      <c r="Y3453">
        <f t="shared" si="118"/>
        <v>3929.9062500000146</v>
      </c>
    </row>
    <row r="3454" spans="24:25" x14ac:dyDescent="0.4">
      <c r="X3454" s="79">
        <f t="shared" si="117"/>
        <v>44705.208333324998</v>
      </c>
      <c r="Y3454">
        <f t="shared" si="118"/>
        <v>3929.9062500000146</v>
      </c>
    </row>
    <row r="3455" spans="24:25" x14ac:dyDescent="0.4">
      <c r="X3455" s="79">
        <f t="shared" si="117"/>
        <v>44705.249999991662</v>
      </c>
      <c r="Y3455">
        <f t="shared" si="118"/>
        <v>3929.9062500000146</v>
      </c>
    </row>
    <row r="3456" spans="24:25" x14ac:dyDescent="0.4">
      <c r="X3456" s="79">
        <f t="shared" si="117"/>
        <v>44705.291666658326</v>
      </c>
      <c r="Y3456">
        <f t="shared" si="118"/>
        <v>3929.9062500000146</v>
      </c>
    </row>
    <row r="3457" spans="24:25" x14ac:dyDescent="0.4">
      <c r="X3457" s="79">
        <f t="shared" si="117"/>
        <v>44705.33333332499</v>
      </c>
      <c r="Y3457">
        <f t="shared" si="118"/>
        <v>3929.9062500000146</v>
      </c>
    </row>
    <row r="3458" spans="24:25" x14ac:dyDescent="0.4">
      <c r="X3458" s="79">
        <f t="shared" si="117"/>
        <v>44705.374999991654</v>
      </c>
      <c r="Y3458">
        <f t="shared" si="118"/>
        <v>3929.9062500000146</v>
      </c>
    </row>
    <row r="3459" spans="24:25" x14ac:dyDescent="0.4">
      <c r="X3459" s="79">
        <f t="shared" si="117"/>
        <v>44705.416666658319</v>
      </c>
      <c r="Y3459">
        <f t="shared" si="118"/>
        <v>3929.9062500000146</v>
      </c>
    </row>
    <row r="3460" spans="24:25" x14ac:dyDescent="0.4">
      <c r="X3460" s="79">
        <f t="shared" si="117"/>
        <v>44705.458333324983</v>
      </c>
      <c r="Y3460">
        <f t="shared" si="118"/>
        <v>3929.9062500000146</v>
      </c>
    </row>
    <row r="3461" spans="24:25" x14ac:dyDescent="0.4">
      <c r="X3461" s="79">
        <f t="shared" si="117"/>
        <v>44705.499999991647</v>
      </c>
      <c r="Y3461">
        <f t="shared" si="118"/>
        <v>3929.9062500000146</v>
      </c>
    </row>
    <row r="3462" spans="24:25" x14ac:dyDescent="0.4">
      <c r="X3462" s="79">
        <f t="shared" ref="X3462:X3525" si="119">X3461+1/24</f>
        <v>44705.541666658311</v>
      </c>
      <c r="Y3462">
        <f t="shared" si="118"/>
        <v>3929.9062500000146</v>
      </c>
    </row>
    <row r="3463" spans="24:25" x14ac:dyDescent="0.4">
      <c r="X3463" s="79">
        <f t="shared" si="119"/>
        <v>44705.583333324976</v>
      </c>
      <c r="Y3463">
        <f t="shared" si="118"/>
        <v>3929.9062500000146</v>
      </c>
    </row>
    <row r="3464" spans="24:25" x14ac:dyDescent="0.4">
      <c r="X3464" s="79">
        <f t="shared" si="119"/>
        <v>44705.62499999164</v>
      </c>
      <c r="Y3464">
        <f t="shared" si="118"/>
        <v>3929.9062500000146</v>
      </c>
    </row>
    <row r="3465" spans="24:25" x14ac:dyDescent="0.4">
      <c r="X3465" s="79">
        <f t="shared" si="119"/>
        <v>44705.666666658304</v>
      </c>
      <c r="Y3465">
        <f t="shared" si="118"/>
        <v>3929.9062500000146</v>
      </c>
    </row>
    <row r="3466" spans="24:25" x14ac:dyDescent="0.4">
      <c r="X3466" s="79">
        <f t="shared" si="119"/>
        <v>44705.708333324968</v>
      </c>
      <c r="Y3466">
        <f t="shared" si="118"/>
        <v>3929.9062500000146</v>
      </c>
    </row>
    <row r="3467" spans="24:25" x14ac:dyDescent="0.4">
      <c r="X3467" s="79">
        <f t="shared" si="119"/>
        <v>44705.749999991633</v>
      </c>
      <c r="Y3467">
        <f t="shared" si="118"/>
        <v>3929.9062500000146</v>
      </c>
    </row>
    <row r="3468" spans="24:25" x14ac:dyDescent="0.4">
      <c r="X3468" s="79">
        <f t="shared" si="119"/>
        <v>44705.791666658297</v>
      </c>
      <c r="Y3468">
        <f t="shared" si="118"/>
        <v>3929.9062500000146</v>
      </c>
    </row>
    <row r="3469" spans="24:25" x14ac:dyDescent="0.4">
      <c r="X3469" s="79">
        <f t="shared" si="119"/>
        <v>44705.833333324961</v>
      </c>
      <c r="Y3469">
        <f t="shared" si="118"/>
        <v>3929.9062500000146</v>
      </c>
    </row>
    <row r="3470" spans="24:25" x14ac:dyDescent="0.4">
      <c r="X3470" s="79">
        <f t="shared" si="119"/>
        <v>44705.874999991625</v>
      </c>
      <c r="Y3470">
        <f t="shared" si="118"/>
        <v>3929.9062500000146</v>
      </c>
    </row>
    <row r="3471" spans="24:25" x14ac:dyDescent="0.4">
      <c r="X3471" s="79">
        <f t="shared" si="119"/>
        <v>44705.91666665829</v>
      </c>
      <c r="Y3471">
        <f t="shared" si="118"/>
        <v>3929.9062500000146</v>
      </c>
    </row>
    <row r="3472" spans="24:25" x14ac:dyDescent="0.4">
      <c r="X3472" s="79">
        <f t="shared" si="119"/>
        <v>44705.958333324954</v>
      </c>
      <c r="Y3472">
        <f t="shared" si="118"/>
        <v>3929.9062500000146</v>
      </c>
    </row>
    <row r="3473" spans="24:25" x14ac:dyDescent="0.4">
      <c r="X3473" s="79">
        <f t="shared" si="119"/>
        <v>44705.999999991618</v>
      </c>
      <c r="Y3473">
        <f t="shared" si="118"/>
        <v>3929.9062500000146</v>
      </c>
    </row>
    <row r="3474" spans="24:25" x14ac:dyDescent="0.4">
      <c r="X3474" s="79">
        <f t="shared" si="119"/>
        <v>44706.041666658282</v>
      </c>
      <c r="Y3474">
        <f t="shared" ref="Y3474:Y3537" si="120">VLOOKUP(MONTH(X3474),$T$28:$V$39,3)</f>
        <v>3929.9062500000146</v>
      </c>
    </row>
    <row r="3475" spans="24:25" x14ac:dyDescent="0.4">
      <c r="X3475" s="79">
        <f t="shared" si="119"/>
        <v>44706.083333324947</v>
      </c>
      <c r="Y3475">
        <f t="shared" si="120"/>
        <v>3929.9062500000146</v>
      </c>
    </row>
    <row r="3476" spans="24:25" x14ac:dyDescent="0.4">
      <c r="X3476" s="79">
        <f t="shared" si="119"/>
        <v>44706.124999991611</v>
      </c>
      <c r="Y3476">
        <f t="shared" si="120"/>
        <v>3929.9062500000146</v>
      </c>
    </row>
    <row r="3477" spans="24:25" x14ac:dyDescent="0.4">
      <c r="X3477" s="79">
        <f t="shared" si="119"/>
        <v>44706.166666658275</v>
      </c>
      <c r="Y3477">
        <f t="shared" si="120"/>
        <v>3929.9062500000146</v>
      </c>
    </row>
    <row r="3478" spans="24:25" x14ac:dyDescent="0.4">
      <c r="X3478" s="79">
        <f t="shared" si="119"/>
        <v>44706.208333324939</v>
      </c>
      <c r="Y3478">
        <f t="shared" si="120"/>
        <v>3929.9062500000146</v>
      </c>
    </row>
    <row r="3479" spans="24:25" x14ac:dyDescent="0.4">
      <c r="X3479" s="79">
        <f t="shared" si="119"/>
        <v>44706.249999991604</v>
      </c>
      <c r="Y3479">
        <f t="shared" si="120"/>
        <v>3929.9062500000146</v>
      </c>
    </row>
    <row r="3480" spans="24:25" x14ac:dyDescent="0.4">
      <c r="X3480" s="79">
        <f t="shared" si="119"/>
        <v>44706.291666658268</v>
      </c>
      <c r="Y3480">
        <f t="shared" si="120"/>
        <v>3929.9062500000146</v>
      </c>
    </row>
    <row r="3481" spans="24:25" x14ac:dyDescent="0.4">
      <c r="X3481" s="79">
        <f t="shared" si="119"/>
        <v>44706.333333324932</v>
      </c>
      <c r="Y3481">
        <f t="shared" si="120"/>
        <v>3929.9062500000146</v>
      </c>
    </row>
    <row r="3482" spans="24:25" x14ac:dyDescent="0.4">
      <c r="X3482" s="79">
        <f t="shared" si="119"/>
        <v>44706.374999991596</v>
      </c>
      <c r="Y3482">
        <f t="shared" si="120"/>
        <v>3929.9062500000146</v>
      </c>
    </row>
    <row r="3483" spans="24:25" x14ac:dyDescent="0.4">
      <c r="X3483" s="79">
        <f t="shared" si="119"/>
        <v>44706.416666658261</v>
      </c>
      <c r="Y3483">
        <f t="shared" si="120"/>
        <v>3929.9062500000146</v>
      </c>
    </row>
    <row r="3484" spans="24:25" x14ac:dyDescent="0.4">
      <c r="X3484" s="79">
        <f t="shared" si="119"/>
        <v>44706.458333324925</v>
      </c>
      <c r="Y3484">
        <f t="shared" si="120"/>
        <v>3929.9062500000146</v>
      </c>
    </row>
    <row r="3485" spans="24:25" x14ac:dyDescent="0.4">
      <c r="X3485" s="79">
        <f t="shared" si="119"/>
        <v>44706.499999991589</v>
      </c>
      <c r="Y3485">
        <f t="shared" si="120"/>
        <v>3929.9062500000146</v>
      </c>
    </row>
    <row r="3486" spans="24:25" x14ac:dyDescent="0.4">
      <c r="X3486" s="79">
        <f t="shared" si="119"/>
        <v>44706.541666658253</v>
      </c>
      <c r="Y3486">
        <f t="shared" si="120"/>
        <v>3929.9062500000146</v>
      </c>
    </row>
    <row r="3487" spans="24:25" x14ac:dyDescent="0.4">
      <c r="X3487" s="79">
        <f t="shared" si="119"/>
        <v>44706.583333324917</v>
      </c>
      <c r="Y3487">
        <f t="shared" si="120"/>
        <v>3929.9062500000146</v>
      </c>
    </row>
    <row r="3488" spans="24:25" x14ac:dyDescent="0.4">
      <c r="X3488" s="79">
        <f t="shared" si="119"/>
        <v>44706.624999991582</v>
      </c>
      <c r="Y3488">
        <f t="shared" si="120"/>
        <v>3929.9062500000146</v>
      </c>
    </row>
    <row r="3489" spans="24:25" x14ac:dyDescent="0.4">
      <c r="X3489" s="79">
        <f t="shared" si="119"/>
        <v>44706.666666658246</v>
      </c>
      <c r="Y3489">
        <f t="shared" si="120"/>
        <v>3929.9062500000146</v>
      </c>
    </row>
    <row r="3490" spans="24:25" x14ac:dyDescent="0.4">
      <c r="X3490" s="79">
        <f t="shared" si="119"/>
        <v>44706.70833332491</v>
      </c>
      <c r="Y3490">
        <f t="shared" si="120"/>
        <v>3929.9062500000146</v>
      </c>
    </row>
    <row r="3491" spans="24:25" x14ac:dyDescent="0.4">
      <c r="X3491" s="79">
        <f t="shared" si="119"/>
        <v>44706.749999991574</v>
      </c>
      <c r="Y3491">
        <f t="shared" si="120"/>
        <v>3929.9062500000146</v>
      </c>
    </row>
    <row r="3492" spans="24:25" x14ac:dyDescent="0.4">
      <c r="X3492" s="79">
        <f t="shared" si="119"/>
        <v>44706.791666658239</v>
      </c>
      <c r="Y3492">
        <f t="shared" si="120"/>
        <v>3929.9062500000146</v>
      </c>
    </row>
    <row r="3493" spans="24:25" x14ac:dyDescent="0.4">
      <c r="X3493" s="79">
        <f t="shared" si="119"/>
        <v>44706.833333324903</v>
      </c>
      <c r="Y3493">
        <f t="shared" si="120"/>
        <v>3929.9062500000146</v>
      </c>
    </row>
    <row r="3494" spans="24:25" x14ac:dyDescent="0.4">
      <c r="X3494" s="79">
        <f t="shared" si="119"/>
        <v>44706.874999991567</v>
      </c>
      <c r="Y3494">
        <f t="shared" si="120"/>
        <v>3929.9062500000146</v>
      </c>
    </row>
    <row r="3495" spans="24:25" x14ac:dyDescent="0.4">
      <c r="X3495" s="79">
        <f t="shared" si="119"/>
        <v>44706.916666658231</v>
      </c>
      <c r="Y3495">
        <f t="shared" si="120"/>
        <v>3929.9062500000146</v>
      </c>
    </row>
    <row r="3496" spans="24:25" x14ac:dyDescent="0.4">
      <c r="X3496" s="79">
        <f t="shared" si="119"/>
        <v>44706.958333324896</v>
      </c>
      <c r="Y3496">
        <f t="shared" si="120"/>
        <v>3929.9062500000146</v>
      </c>
    </row>
    <row r="3497" spans="24:25" x14ac:dyDescent="0.4">
      <c r="X3497" s="79">
        <f t="shared" si="119"/>
        <v>44706.99999999156</v>
      </c>
      <c r="Y3497">
        <f t="shared" si="120"/>
        <v>3929.9062500000146</v>
      </c>
    </row>
    <row r="3498" spans="24:25" x14ac:dyDescent="0.4">
      <c r="X3498" s="79">
        <f t="shared" si="119"/>
        <v>44707.041666658224</v>
      </c>
      <c r="Y3498">
        <f t="shared" si="120"/>
        <v>3929.9062500000146</v>
      </c>
    </row>
    <row r="3499" spans="24:25" x14ac:dyDescent="0.4">
      <c r="X3499" s="79">
        <f t="shared" si="119"/>
        <v>44707.083333324888</v>
      </c>
      <c r="Y3499">
        <f t="shared" si="120"/>
        <v>3929.9062500000146</v>
      </c>
    </row>
    <row r="3500" spans="24:25" x14ac:dyDescent="0.4">
      <c r="X3500" s="79">
        <f t="shared" si="119"/>
        <v>44707.124999991553</v>
      </c>
      <c r="Y3500">
        <f t="shared" si="120"/>
        <v>3929.9062500000146</v>
      </c>
    </row>
    <row r="3501" spans="24:25" x14ac:dyDescent="0.4">
      <c r="X3501" s="79">
        <f t="shared" si="119"/>
        <v>44707.166666658217</v>
      </c>
      <c r="Y3501">
        <f t="shared" si="120"/>
        <v>3929.9062500000146</v>
      </c>
    </row>
    <row r="3502" spans="24:25" x14ac:dyDescent="0.4">
      <c r="X3502" s="79">
        <f t="shared" si="119"/>
        <v>44707.208333324881</v>
      </c>
      <c r="Y3502">
        <f t="shared" si="120"/>
        <v>3929.9062500000146</v>
      </c>
    </row>
    <row r="3503" spans="24:25" x14ac:dyDescent="0.4">
      <c r="X3503" s="79">
        <f t="shared" si="119"/>
        <v>44707.249999991545</v>
      </c>
      <c r="Y3503">
        <f t="shared" si="120"/>
        <v>3929.9062500000146</v>
      </c>
    </row>
    <row r="3504" spans="24:25" x14ac:dyDescent="0.4">
      <c r="X3504" s="79">
        <f t="shared" si="119"/>
        <v>44707.29166665821</v>
      </c>
      <c r="Y3504">
        <f t="shared" si="120"/>
        <v>3929.9062500000146</v>
      </c>
    </row>
    <row r="3505" spans="24:25" x14ac:dyDescent="0.4">
      <c r="X3505" s="79">
        <f t="shared" si="119"/>
        <v>44707.333333324874</v>
      </c>
      <c r="Y3505">
        <f t="shared" si="120"/>
        <v>3929.9062500000146</v>
      </c>
    </row>
    <row r="3506" spans="24:25" x14ac:dyDescent="0.4">
      <c r="X3506" s="79">
        <f t="shared" si="119"/>
        <v>44707.374999991538</v>
      </c>
      <c r="Y3506">
        <f t="shared" si="120"/>
        <v>3929.9062500000146</v>
      </c>
    </row>
    <row r="3507" spans="24:25" x14ac:dyDescent="0.4">
      <c r="X3507" s="79">
        <f t="shared" si="119"/>
        <v>44707.416666658202</v>
      </c>
      <c r="Y3507">
        <f t="shared" si="120"/>
        <v>3929.9062500000146</v>
      </c>
    </row>
    <row r="3508" spans="24:25" x14ac:dyDescent="0.4">
      <c r="X3508" s="79">
        <f t="shared" si="119"/>
        <v>44707.458333324867</v>
      </c>
      <c r="Y3508">
        <f t="shared" si="120"/>
        <v>3929.9062500000146</v>
      </c>
    </row>
    <row r="3509" spans="24:25" x14ac:dyDescent="0.4">
      <c r="X3509" s="79">
        <f t="shared" si="119"/>
        <v>44707.499999991531</v>
      </c>
      <c r="Y3509">
        <f t="shared" si="120"/>
        <v>3929.9062500000146</v>
      </c>
    </row>
    <row r="3510" spans="24:25" x14ac:dyDescent="0.4">
      <c r="X3510" s="79">
        <f t="shared" si="119"/>
        <v>44707.541666658195</v>
      </c>
      <c r="Y3510">
        <f t="shared" si="120"/>
        <v>3929.9062500000146</v>
      </c>
    </row>
    <row r="3511" spans="24:25" x14ac:dyDescent="0.4">
      <c r="X3511" s="79">
        <f t="shared" si="119"/>
        <v>44707.583333324859</v>
      </c>
      <c r="Y3511">
        <f t="shared" si="120"/>
        <v>3929.9062500000146</v>
      </c>
    </row>
    <row r="3512" spans="24:25" x14ac:dyDescent="0.4">
      <c r="X3512" s="79">
        <f t="shared" si="119"/>
        <v>44707.624999991524</v>
      </c>
      <c r="Y3512">
        <f t="shared" si="120"/>
        <v>3929.9062500000146</v>
      </c>
    </row>
    <row r="3513" spans="24:25" x14ac:dyDescent="0.4">
      <c r="X3513" s="79">
        <f t="shared" si="119"/>
        <v>44707.666666658188</v>
      </c>
      <c r="Y3513">
        <f t="shared" si="120"/>
        <v>3929.9062500000146</v>
      </c>
    </row>
    <row r="3514" spans="24:25" x14ac:dyDescent="0.4">
      <c r="X3514" s="79">
        <f t="shared" si="119"/>
        <v>44707.708333324852</v>
      </c>
      <c r="Y3514">
        <f t="shared" si="120"/>
        <v>3929.9062500000146</v>
      </c>
    </row>
    <row r="3515" spans="24:25" x14ac:dyDescent="0.4">
      <c r="X3515" s="79">
        <f t="shared" si="119"/>
        <v>44707.749999991516</v>
      </c>
      <c r="Y3515">
        <f t="shared" si="120"/>
        <v>3929.9062500000146</v>
      </c>
    </row>
    <row r="3516" spans="24:25" x14ac:dyDescent="0.4">
      <c r="X3516" s="79">
        <f t="shared" si="119"/>
        <v>44707.79166665818</v>
      </c>
      <c r="Y3516">
        <f t="shared" si="120"/>
        <v>3929.9062500000146</v>
      </c>
    </row>
    <row r="3517" spans="24:25" x14ac:dyDescent="0.4">
      <c r="X3517" s="79">
        <f t="shared" si="119"/>
        <v>44707.833333324845</v>
      </c>
      <c r="Y3517">
        <f t="shared" si="120"/>
        <v>3929.9062500000146</v>
      </c>
    </row>
    <row r="3518" spans="24:25" x14ac:dyDescent="0.4">
      <c r="X3518" s="79">
        <f t="shared" si="119"/>
        <v>44707.874999991509</v>
      </c>
      <c r="Y3518">
        <f t="shared" si="120"/>
        <v>3929.9062500000146</v>
      </c>
    </row>
    <row r="3519" spans="24:25" x14ac:dyDescent="0.4">
      <c r="X3519" s="79">
        <f t="shared" si="119"/>
        <v>44707.916666658173</v>
      </c>
      <c r="Y3519">
        <f t="shared" si="120"/>
        <v>3929.9062500000146</v>
      </c>
    </row>
    <row r="3520" spans="24:25" x14ac:dyDescent="0.4">
      <c r="X3520" s="79">
        <f t="shared" si="119"/>
        <v>44707.958333324837</v>
      </c>
      <c r="Y3520">
        <f t="shared" si="120"/>
        <v>3929.9062500000146</v>
      </c>
    </row>
    <row r="3521" spans="24:25" x14ac:dyDescent="0.4">
      <c r="X3521" s="79">
        <f t="shared" si="119"/>
        <v>44707.999999991502</v>
      </c>
      <c r="Y3521">
        <f t="shared" si="120"/>
        <v>3929.9062500000146</v>
      </c>
    </row>
    <row r="3522" spans="24:25" x14ac:dyDescent="0.4">
      <c r="X3522" s="79">
        <f t="shared" si="119"/>
        <v>44708.041666658166</v>
      </c>
      <c r="Y3522">
        <f t="shared" si="120"/>
        <v>3929.9062500000146</v>
      </c>
    </row>
    <row r="3523" spans="24:25" x14ac:dyDescent="0.4">
      <c r="X3523" s="79">
        <f t="shared" si="119"/>
        <v>44708.08333332483</v>
      </c>
      <c r="Y3523">
        <f t="shared" si="120"/>
        <v>3929.9062500000146</v>
      </c>
    </row>
    <row r="3524" spans="24:25" x14ac:dyDescent="0.4">
      <c r="X3524" s="79">
        <f t="shared" si="119"/>
        <v>44708.124999991494</v>
      </c>
      <c r="Y3524">
        <f t="shared" si="120"/>
        <v>3929.9062500000146</v>
      </c>
    </row>
    <row r="3525" spans="24:25" x14ac:dyDescent="0.4">
      <c r="X3525" s="79">
        <f t="shared" si="119"/>
        <v>44708.166666658159</v>
      </c>
      <c r="Y3525">
        <f t="shared" si="120"/>
        <v>3929.9062500000146</v>
      </c>
    </row>
    <row r="3526" spans="24:25" x14ac:dyDescent="0.4">
      <c r="X3526" s="79">
        <f t="shared" ref="X3526:X3589" si="121">X3525+1/24</f>
        <v>44708.208333324823</v>
      </c>
      <c r="Y3526">
        <f t="shared" si="120"/>
        <v>3929.9062500000146</v>
      </c>
    </row>
    <row r="3527" spans="24:25" x14ac:dyDescent="0.4">
      <c r="X3527" s="79">
        <f t="shared" si="121"/>
        <v>44708.249999991487</v>
      </c>
      <c r="Y3527">
        <f t="shared" si="120"/>
        <v>3929.9062500000146</v>
      </c>
    </row>
    <row r="3528" spans="24:25" x14ac:dyDescent="0.4">
      <c r="X3528" s="79">
        <f t="shared" si="121"/>
        <v>44708.291666658151</v>
      </c>
      <c r="Y3528">
        <f t="shared" si="120"/>
        <v>3929.9062500000146</v>
      </c>
    </row>
    <row r="3529" spans="24:25" x14ac:dyDescent="0.4">
      <c r="X3529" s="79">
        <f t="shared" si="121"/>
        <v>44708.333333324816</v>
      </c>
      <c r="Y3529">
        <f t="shared" si="120"/>
        <v>3929.9062500000146</v>
      </c>
    </row>
    <row r="3530" spans="24:25" x14ac:dyDescent="0.4">
      <c r="X3530" s="79">
        <f t="shared" si="121"/>
        <v>44708.37499999148</v>
      </c>
      <c r="Y3530">
        <f t="shared" si="120"/>
        <v>3929.9062500000146</v>
      </c>
    </row>
    <row r="3531" spans="24:25" x14ac:dyDescent="0.4">
      <c r="X3531" s="79">
        <f t="shared" si="121"/>
        <v>44708.416666658144</v>
      </c>
      <c r="Y3531">
        <f t="shared" si="120"/>
        <v>3929.9062500000146</v>
      </c>
    </row>
    <row r="3532" spans="24:25" x14ac:dyDescent="0.4">
      <c r="X3532" s="79">
        <f t="shared" si="121"/>
        <v>44708.458333324808</v>
      </c>
      <c r="Y3532">
        <f t="shared" si="120"/>
        <v>3929.9062500000146</v>
      </c>
    </row>
    <row r="3533" spans="24:25" x14ac:dyDescent="0.4">
      <c r="X3533" s="79">
        <f t="shared" si="121"/>
        <v>44708.499999991473</v>
      </c>
      <c r="Y3533">
        <f t="shared" si="120"/>
        <v>3929.9062500000146</v>
      </c>
    </row>
    <row r="3534" spans="24:25" x14ac:dyDescent="0.4">
      <c r="X3534" s="79">
        <f t="shared" si="121"/>
        <v>44708.541666658137</v>
      </c>
      <c r="Y3534">
        <f t="shared" si="120"/>
        <v>3929.9062500000146</v>
      </c>
    </row>
    <row r="3535" spans="24:25" x14ac:dyDescent="0.4">
      <c r="X3535" s="79">
        <f t="shared" si="121"/>
        <v>44708.583333324801</v>
      </c>
      <c r="Y3535">
        <f t="shared" si="120"/>
        <v>3929.9062500000146</v>
      </c>
    </row>
    <row r="3536" spans="24:25" x14ac:dyDescent="0.4">
      <c r="X3536" s="79">
        <f t="shared" si="121"/>
        <v>44708.624999991465</v>
      </c>
      <c r="Y3536">
        <f t="shared" si="120"/>
        <v>3929.9062500000146</v>
      </c>
    </row>
    <row r="3537" spans="24:25" x14ac:dyDescent="0.4">
      <c r="X3537" s="79">
        <f t="shared" si="121"/>
        <v>44708.66666665813</v>
      </c>
      <c r="Y3537">
        <f t="shared" si="120"/>
        <v>3929.9062500000146</v>
      </c>
    </row>
    <row r="3538" spans="24:25" x14ac:dyDescent="0.4">
      <c r="X3538" s="79">
        <f t="shared" si="121"/>
        <v>44708.708333324794</v>
      </c>
      <c r="Y3538">
        <f t="shared" ref="Y3538:Y3601" si="122">VLOOKUP(MONTH(X3538),$T$28:$V$39,3)</f>
        <v>3929.9062500000146</v>
      </c>
    </row>
    <row r="3539" spans="24:25" x14ac:dyDescent="0.4">
      <c r="X3539" s="79">
        <f t="shared" si="121"/>
        <v>44708.749999991458</v>
      </c>
      <c r="Y3539">
        <f t="shared" si="122"/>
        <v>3929.9062500000146</v>
      </c>
    </row>
    <row r="3540" spans="24:25" x14ac:dyDescent="0.4">
      <c r="X3540" s="79">
        <f t="shared" si="121"/>
        <v>44708.791666658122</v>
      </c>
      <c r="Y3540">
        <f t="shared" si="122"/>
        <v>3929.9062500000146</v>
      </c>
    </row>
    <row r="3541" spans="24:25" x14ac:dyDescent="0.4">
      <c r="X3541" s="79">
        <f t="shared" si="121"/>
        <v>44708.833333324787</v>
      </c>
      <c r="Y3541">
        <f t="shared" si="122"/>
        <v>3929.9062500000146</v>
      </c>
    </row>
    <row r="3542" spans="24:25" x14ac:dyDescent="0.4">
      <c r="X3542" s="79">
        <f t="shared" si="121"/>
        <v>44708.874999991451</v>
      </c>
      <c r="Y3542">
        <f t="shared" si="122"/>
        <v>3929.9062500000146</v>
      </c>
    </row>
    <row r="3543" spans="24:25" x14ac:dyDescent="0.4">
      <c r="X3543" s="79">
        <f t="shared" si="121"/>
        <v>44708.916666658115</v>
      </c>
      <c r="Y3543">
        <f t="shared" si="122"/>
        <v>3929.9062500000146</v>
      </c>
    </row>
    <row r="3544" spans="24:25" x14ac:dyDescent="0.4">
      <c r="X3544" s="79">
        <f t="shared" si="121"/>
        <v>44708.958333324779</v>
      </c>
      <c r="Y3544">
        <f t="shared" si="122"/>
        <v>3929.9062500000146</v>
      </c>
    </row>
    <row r="3545" spans="24:25" x14ac:dyDescent="0.4">
      <c r="X3545" s="79">
        <f t="shared" si="121"/>
        <v>44708.999999991443</v>
      </c>
      <c r="Y3545">
        <f t="shared" si="122"/>
        <v>3929.9062500000146</v>
      </c>
    </row>
    <row r="3546" spans="24:25" x14ac:dyDescent="0.4">
      <c r="X3546" s="79">
        <f t="shared" si="121"/>
        <v>44709.041666658108</v>
      </c>
      <c r="Y3546">
        <f t="shared" si="122"/>
        <v>3929.9062500000146</v>
      </c>
    </row>
    <row r="3547" spans="24:25" x14ac:dyDescent="0.4">
      <c r="X3547" s="79">
        <f t="shared" si="121"/>
        <v>44709.083333324772</v>
      </c>
      <c r="Y3547">
        <f t="shared" si="122"/>
        <v>3929.9062500000146</v>
      </c>
    </row>
    <row r="3548" spans="24:25" x14ac:dyDescent="0.4">
      <c r="X3548" s="79">
        <f t="shared" si="121"/>
        <v>44709.124999991436</v>
      </c>
      <c r="Y3548">
        <f t="shared" si="122"/>
        <v>3929.9062500000146</v>
      </c>
    </row>
    <row r="3549" spans="24:25" x14ac:dyDescent="0.4">
      <c r="X3549" s="79">
        <f t="shared" si="121"/>
        <v>44709.1666666581</v>
      </c>
      <c r="Y3549">
        <f t="shared" si="122"/>
        <v>3929.9062500000146</v>
      </c>
    </row>
    <row r="3550" spans="24:25" x14ac:dyDescent="0.4">
      <c r="X3550" s="79">
        <f t="shared" si="121"/>
        <v>44709.208333324765</v>
      </c>
      <c r="Y3550">
        <f t="shared" si="122"/>
        <v>3929.9062500000146</v>
      </c>
    </row>
    <row r="3551" spans="24:25" x14ac:dyDescent="0.4">
      <c r="X3551" s="79">
        <f t="shared" si="121"/>
        <v>44709.249999991429</v>
      </c>
      <c r="Y3551">
        <f t="shared" si="122"/>
        <v>3929.9062500000146</v>
      </c>
    </row>
    <row r="3552" spans="24:25" x14ac:dyDescent="0.4">
      <c r="X3552" s="79">
        <f t="shared" si="121"/>
        <v>44709.291666658093</v>
      </c>
      <c r="Y3552">
        <f t="shared" si="122"/>
        <v>3929.9062500000146</v>
      </c>
    </row>
    <row r="3553" spans="24:25" x14ac:dyDescent="0.4">
      <c r="X3553" s="79">
        <f t="shared" si="121"/>
        <v>44709.333333324757</v>
      </c>
      <c r="Y3553">
        <f t="shared" si="122"/>
        <v>3929.9062500000146</v>
      </c>
    </row>
    <row r="3554" spans="24:25" x14ac:dyDescent="0.4">
      <c r="X3554" s="79">
        <f t="shared" si="121"/>
        <v>44709.374999991422</v>
      </c>
      <c r="Y3554">
        <f t="shared" si="122"/>
        <v>3929.9062500000146</v>
      </c>
    </row>
    <row r="3555" spans="24:25" x14ac:dyDescent="0.4">
      <c r="X3555" s="79">
        <f t="shared" si="121"/>
        <v>44709.416666658086</v>
      </c>
      <c r="Y3555">
        <f t="shared" si="122"/>
        <v>3929.9062500000146</v>
      </c>
    </row>
    <row r="3556" spans="24:25" x14ac:dyDescent="0.4">
      <c r="X3556" s="79">
        <f t="shared" si="121"/>
        <v>44709.45833332475</v>
      </c>
      <c r="Y3556">
        <f t="shared" si="122"/>
        <v>3929.9062500000146</v>
      </c>
    </row>
    <row r="3557" spans="24:25" x14ac:dyDescent="0.4">
      <c r="X3557" s="79">
        <f t="shared" si="121"/>
        <v>44709.499999991414</v>
      </c>
      <c r="Y3557">
        <f t="shared" si="122"/>
        <v>3929.9062500000146</v>
      </c>
    </row>
    <row r="3558" spans="24:25" x14ac:dyDescent="0.4">
      <c r="X3558" s="79">
        <f t="shared" si="121"/>
        <v>44709.541666658079</v>
      </c>
      <c r="Y3558">
        <f t="shared" si="122"/>
        <v>3929.9062500000146</v>
      </c>
    </row>
    <row r="3559" spans="24:25" x14ac:dyDescent="0.4">
      <c r="X3559" s="79">
        <f t="shared" si="121"/>
        <v>44709.583333324743</v>
      </c>
      <c r="Y3559">
        <f t="shared" si="122"/>
        <v>3929.9062500000146</v>
      </c>
    </row>
    <row r="3560" spans="24:25" x14ac:dyDescent="0.4">
      <c r="X3560" s="79">
        <f t="shared" si="121"/>
        <v>44709.624999991407</v>
      </c>
      <c r="Y3560">
        <f t="shared" si="122"/>
        <v>3929.9062500000146</v>
      </c>
    </row>
    <row r="3561" spans="24:25" x14ac:dyDescent="0.4">
      <c r="X3561" s="79">
        <f t="shared" si="121"/>
        <v>44709.666666658071</v>
      </c>
      <c r="Y3561">
        <f t="shared" si="122"/>
        <v>3929.9062500000146</v>
      </c>
    </row>
    <row r="3562" spans="24:25" x14ac:dyDescent="0.4">
      <c r="X3562" s="79">
        <f t="shared" si="121"/>
        <v>44709.708333324736</v>
      </c>
      <c r="Y3562">
        <f t="shared" si="122"/>
        <v>3929.9062500000146</v>
      </c>
    </row>
    <row r="3563" spans="24:25" x14ac:dyDescent="0.4">
      <c r="X3563" s="79">
        <f t="shared" si="121"/>
        <v>44709.7499999914</v>
      </c>
      <c r="Y3563">
        <f t="shared" si="122"/>
        <v>3929.9062500000146</v>
      </c>
    </row>
    <row r="3564" spans="24:25" x14ac:dyDescent="0.4">
      <c r="X3564" s="79">
        <f t="shared" si="121"/>
        <v>44709.791666658064</v>
      </c>
      <c r="Y3564">
        <f t="shared" si="122"/>
        <v>3929.9062500000146</v>
      </c>
    </row>
    <row r="3565" spans="24:25" x14ac:dyDescent="0.4">
      <c r="X3565" s="79">
        <f t="shared" si="121"/>
        <v>44709.833333324728</v>
      </c>
      <c r="Y3565">
        <f t="shared" si="122"/>
        <v>3929.9062500000146</v>
      </c>
    </row>
    <row r="3566" spans="24:25" x14ac:dyDescent="0.4">
      <c r="X3566" s="79">
        <f t="shared" si="121"/>
        <v>44709.874999991393</v>
      </c>
      <c r="Y3566">
        <f t="shared" si="122"/>
        <v>3929.9062500000146</v>
      </c>
    </row>
    <row r="3567" spans="24:25" x14ac:dyDescent="0.4">
      <c r="X3567" s="79">
        <f t="shared" si="121"/>
        <v>44709.916666658057</v>
      </c>
      <c r="Y3567">
        <f t="shared" si="122"/>
        <v>3929.9062500000146</v>
      </c>
    </row>
    <row r="3568" spans="24:25" x14ac:dyDescent="0.4">
      <c r="X3568" s="79">
        <f t="shared" si="121"/>
        <v>44709.958333324721</v>
      </c>
      <c r="Y3568">
        <f t="shared" si="122"/>
        <v>3929.9062500000146</v>
      </c>
    </row>
    <row r="3569" spans="24:25" x14ac:dyDescent="0.4">
      <c r="X3569" s="79">
        <f t="shared" si="121"/>
        <v>44709.999999991385</v>
      </c>
      <c r="Y3569">
        <f t="shared" si="122"/>
        <v>3929.9062500000146</v>
      </c>
    </row>
    <row r="3570" spans="24:25" x14ac:dyDescent="0.4">
      <c r="X3570" s="79">
        <f t="shared" si="121"/>
        <v>44710.04166665805</v>
      </c>
      <c r="Y3570">
        <f t="shared" si="122"/>
        <v>3929.9062500000146</v>
      </c>
    </row>
    <row r="3571" spans="24:25" x14ac:dyDescent="0.4">
      <c r="X3571" s="79">
        <f t="shared" si="121"/>
        <v>44710.083333324714</v>
      </c>
      <c r="Y3571">
        <f t="shared" si="122"/>
        <v>3929.9062500000146</v>
      </c>
    </row>
    <row r="3572" spans="24:25" x14ac:dyDescent="0.4">
      <c r="X3572" s="79">
        <f t="shared" si="121"/>
        <v>44710.124999991378</v>
      </c>
      <c r="Y3572">
        <f t="shared" si="122"/>
        <v>3929.9062500000146</v>
      </c>
    </row>
    <row r="3573" spans="24:25" x14ac:dyDescent="0.4">
      <c r="X3573" s="79">
        <f t="shared" si="121"/>
        <v>44710.166666658042</v>
      </c>
      <c r="Y3573">
        <f t="shared" si="122"/>
        <v>3929.9062500000146</v>
      </c>
    </row>
    <row r="3574" spans="24:25" x14ac:dyDescent="0.4">
      <c r="X3574" s="79">
        <f t="shared" si="121"/>
        <v>44710.208333324706</v>
      </c>
      <c r="Y3574">
        <f t="shared" si="122"/>
        <v>3929.9062500000146</v>
      </c>
    </row>
    <row r="3575" spans="24:25" x14ac:dyDescent="0.4">
      <c r="X3575" s="79">
        <f t="shared" si="121"/>
        <v>44710.249999991371</v>
      </c>
      <c r="Y3575">
        <f t="shared" si="122"/>
        <v>3929.9062500000146</v>
      </c>
    </row>
    <row r="3576" spans="24:25" x14ac:dyDescent="0.4">
      <c r="X3576" s="79">
        <f t="shared" si="121"/>
        <v>44710.291666658035</v>
      </c>
      <c r="Y3576">
        <f t="shared" si="122"/>
        <v>3929.9062500000146</v>
      </c>
    </row>
    <row r="3577" spans="24:25" x14ac:dyDescent="0.4">
      <c r="X3577" s="79">
        <f t="shared" si="121"/>
        <v>44710.333333324699</v>
      </c>
      <c r="Y3577">
        <f t="shared" si="122"/>
        <v>3929.9062500000146</v>
      </c>
    </row>
    <row r="3578" spans="24:25" x14ac:dyDescent="0.4">
      <c r="X3578" s="79">
        <f t="shared" si="121"/>
        <v>44710.374999991363</v>
      </c>
      <c r="Y3578">
        <f t="shared" si="122"/>
        <v>3929.9062500000146</v>
      </c>
    </row>
    <row r="3579" spans="24:25" x14ac:dyDescent="0.4">
      <c r="X3579" s="79">
        <f t="shared" si="121"/>
        <v>44710.416666658028</v>
      </c>
      <c r="Y3579">
        <f t="shared" si="122"/>
        <v>3929.9062500000146</v>
      </c>
    </row>
    <row r="3580" spans="24:25" x14ac:dyDescent="0.4">
      <c r="X3580" s="79">
        <f t="shared" si="121"/>
        <v>44710.458333324692</v>
      </c>
      <c r="Y3580">
        <f t="shared" si="122"/>
        <v>3929.9062500000146</v>
      </c>
    </row>
    <row r="3581" spans="24:25" x14ac:dyDescent="0.4">
      <c r="X3581" s="79">
        <f t="shared" si="121"/>
        <v>44710.499999991356</v>
      </c>
      <c r="Y3581">
        <f t="shared" si="122"/>
        <v>3929.9062500000146</v>
      </c>
    </row>
    <row r="3582" spans="24:25" x14ac:dyDescent="0.4">
      <c r="X3582" s="79">
        <f t="shared" si="121"/>
        <v>44710.54166665802</v>
      </c>
      <c r="Y3582">
        <f t="shared" si="122"/>
        <v>3929.9062500000146</v>
      </c>
    </row>
    <row r="3583" spans="24:25" x14ac:dyDescent="0.4">
      <c r="X3583" s="79">
        <f t="shared" si="121"/>
        <v>44710.583333324685</v>
      </c>
      <c r="Y3583">
        <f t="shared" si="122"/>
        <v>3929.9062500000146</v>
      </c>
    </row>
    <row r="3584" spans="24:25" x14ac:dyDescent="0.4">
      <c r="X3584" s="79">
        <f t="shared" si="121"/>
        <v>44710.624999991349</v>
      </c>
      <c r="Y3584">
        <f t="shared" si="122"/>
        <v>3929.9062500000146</v>
      </c>
    </row>
    <row r="3585" spans="24:25" x14ac:dyDescent="0.4">
      <c r="X3585" s="79">
        <f t="shared" si="121"/>
        <v>44710.666666658013</v>
      </c>
      <c r="Y3585">
        <f t="shared" si="122"/>
        <v>3929.9062500000146</v>
      </c>
    </row>
    <row r="3586" spans="24:25" x14ac:dyDescent="0.4">
      <c r="X3586" s="79">
        <f t="shared" si="121"/>
        <v>44710.708333324677</v>
      </c>
      <c r="Y3586">
        <f t="shared" si="122"/>
        <v>3929.9062500000146</v>
      </c>
    </row>
    <row r="3587" spans="24:25" x14ac:dyDescent="0.4">
      <c r="X3587" s="79">
        <f t="shared" si="121"/>
        <v>44710.749999991342</v>
      </c>
      <c r="Y3587">
        <f t="shared" si="122"/>
        <v>3929.9062500000146</v>
      </c>
    </row>
    <row r="3588" spans="24:25" x14ac:dyDescent="0.4">
      <c r="X3588" s="79">
        <f t="shared" si="121"/>
        <v>44710.791666658006</v>
      </c>
      <c r="Y3588">
        <f t="shared" si="122"/>
        <v>3929.9062500000146</v>
      </c>
    </row>
    <row r="3589" spans="24:25" x14ac:dyDescent="0.4">
      <c r="X3589" s="79">
        <f t="shared" si="121"/>
        <v>44710.83333332467</v>
      </c>
      <c r="Y3589">
        <f t="shared" si="122"/>
        <v>3929.9062500000146</v>
      </c>
    </row>
    <row r="3590" spans="24:25" x14ac:dyDescent="0.4">
      <c r="X3590" s="79">
        <f t="shared" ref="X3590:X3653" si="123">X3589+1/24</f>
        <v>44710.874999991334</v>
      </c>
      <c r="Y3590">
        <f t="shared" si="122"/>
        <v>3929.9062500000146</v>
      </c>
    </row>
    <row r="3591" spans="24:25" x14ac:dyDescent="0.4">
      <c r="X3591" s="79">
        <f t="shared" si="123"/>
        <v>44710.916666657999</v>
      </c>
      <c r="Y3591">
        <f t="shared" si="122"/>
        <v>3929.9062500000146</v>
      </c>
    </row>
    <row r="3592" spans="24:25" x14ac:dyDescent="0.4">
      <c r="X3592" s="79">
        <f t="shared" si="123"/>
        <v>44710.958333324663</v>
      </c>
      <c r="Y3592">
        <f t="shared" si="122"/>
        <v>3929.9062500000146</v>
      </c>
    </row>
    <row r="3593" spans="24:25" x14ac:dyDescent="0.4">
      <c r="X3593" s="79">
        <f t="shared" si="123"/>
        <v>44710.999999991327</v>
      </c>
      <c r="Y3593">
        <f t="shared" si="122"/>
        <v>3929.9062500000146</v>
      </c>
    </row>
    <row r="3594" spans="24:25" x14ac:dyDescent="0.4">
      <c r="X3594" s="79">
        <f t="shared" si="123"/>
        <v>44711.041666657991</v>
      </c>
      <c r="Y3594">
        <f t="shared" si="122"/>
        <v>3929.9062500000146</v>
      </c>
    </row>
    <row r="3595" spans="24:25" x14ac:dyDescent="0.4">
      <c r="X3595" s="79">
        <f t="shared" si="123"/>
        <v>44711.083333324656</v>
      </c>
      <c r="Y3595">
        <f t="shared" si="122"/>
        <v>3929.9062500000146</v>
      </c>
    </row>
    <row r="3596" spans="24:25" x14ac:dyDescent="0.4">
      <c r="X3596" s="79">
        <f t="shared" si="123"/>
        <v>44711.12499999132</v>
      </c>
      <c r="Y3596">
        <f t="shared" si="122"/>
        <v>3929.9062500000146</v>
      </c>
    </row>
    <row r="3597" spans="24:25" x14ac:dyDescent="0.4">
      <c r="X3597" s="79">
        <f t="shared" si="123"/>
        <v>44711.166666657984</v>
      </c>
      <c r="Y3597">
        <f t="shared" si="122"/>
        <v>3929.9062500000146</v>
      </c>
    </row>
    <row r="3598" spans="24:25" x14ac:dyDescent="0.4">
      <c r="X3598" s="79">
        <f t="shared" si="123"/>
        <v>44711.208333324648</v>
      </c>
      <c r="Y3598">
        <f t="shared" si="122"/>
        <v>3929.9062500000146</v>
      </c>
    </row>
    <row r="3599" spans="24:25" x14ac:dyDescent="0.4">
      <c r="X3599" s="79">
        <f t="shared" si="123"/>
        <v>44711.249999991313</v>
      </c>
      <c r="Y3599">
        <f t="shared" si="122"/>
        <v>3929.9062500000146</v>
      </c>
    </row>
    <row r="3600" spans="24:25" x14ac:dyDescent="0.4">
      <c r="X3600" s="79">
        <f t="shared" si="123"/>
        <v>44711.291666657977</v>
      </c>
      <c r="Y3600">
        <f t="shared" si="122"/>
        <v>3929.9062500000146</v>
      </c>
    </row>
    <row r="3601" spans="24:25" x14ac:dyDescent="0.4">
      <c r="X3601" s="79">
        <f t="shared" si="123"/>
        <v>44711.333333324641</v>
      </c>
      <c r="Y3601">
        <f t="shared" si="122"/>
        <v>3929.9062500000146</v>
      </c>
    </row>
    <row r="3602" spans="24:25" x14ac:dyDescent="0.4">
      <c r="X3602" s="79">
        <f t="shared" si="123"/>
        <v>44711.374999991305</v>
      </c>
      <c r="Y3602">
        <f t="shared" ref="Y3602:Y3665" si="124">VLOOKUP(MONTH(X3602),$T$28:$V$39,3)</f>
        <v>3929.9062500000146</v>
      </c>
    </row>
    <row r="3603" spans="24:25" x14ac:dyDescent="0.4">
      <c r="X3603" s="79">
        <f t="shared" si="123"/>
        <v>44711.416666657969</v>
      </c>
      <c r="Y3603">
        <f t="shared" si="124"/>
        <v>3929.9062500000146</v>
      </c>
    </row>
    <row r="3604" spans="24:25" x14ac:dyDescent="0.4">
      <c r="X3604" s="79">
        <f t="shared" si="123"/>
        <v>44711.458333324634</v>
      </c>
      <c r="Y3604">
        <f t="shared" si="124"/>
        <v>3929.9062500000146</v>
      </c>
    </row>
    <row r="3605" spans="24:25" x14ac:dyDescent="0.4">
      <c r="X3605" s="79">
        <f t="shared" si="123"/>
        <v>44711.499999991298</v>
      </c>
      <c r="Y3605">
        <f t="shared" si="124"/>
        <v>3929.9062500000146</v>
      </c>
    </row>
    <row r="3606" spans="24:25" x14ac:dyDescent="0.4">
      <c r="X3606" s="79">
        <f t="shared" si="123"/>
        <v>44711.541666657962</v>
      </c>
      <c r="Y3606">
        <f t="shared" si="124"/>
        <v>3929.9062500000146</v>
      </c>
    </row>
    <row r="3607" spans="24:25" x14ac:dyDescent="0.4">
      <c r="X3607" s="79">
        <f t="shared" si="123"/>
        <v>44711.583333324626</v>
      </c>
      <c r="Y3607">
        <f t="shared" si="124"/>
        <v>3929.9062500000146</v>
      </c>
    </row>
    <row r="3608" spans="24:25" x14ac:dyDescent="0.4">
      <c r="X3608" s="79">
        <f t="shared" si="123"/>
        <v>44711.624999991291</v>
      </c>
      <c r="Y3608">
        <f t="shared" si="124"/>
        <v>3929.9062500000146</v>
      </c>
    </row>
    <row r="3609" spans="24:25" x14ac:dyDescent="0.4">
      <c r="X3609" s="79">
        <f t="shared" si="123"/>
        <v>44711.666666657955</v>
      </c>
      <c r="Y3609">
        <f t="shared" si="124"/>
        <v>3929.9062500000146</v>
      </c>
    </row>
    <row r="3610" spans="24:25" x14ac:dyDescent="0.4">
      <c r="X3610" s="79">
        <f t="shared" si="123"/>
        <v>44711.708333324619</v>
      </c>
      <c r="Y3610">
        <f t="shared" si="124"/>
        <v>3929.9062500000146</v>
      </c>
    </row>
    <row r="3611" spans="24:25" x14ac:dyDescent="0.4">
      <c r="X3611" s="79">
        <f t="shared" si="123"/>
        <v>44711.749999991283</v>
      </c>
      <c r="Y3611">
        <f t="shared" si="124"/>
        <v>3929.9062500000146</v>
      </c>
    </row>
    <row r="3612" spans="24:25" x14ac:dyDescent="0.4">
      <c r="X3612" s="79">
        <f t="shared" si="123"/>
        <v>44711.791666657948</v>
      </c>
      <c r="Y3612">
        <f t="shared" si="124"/>
        <v>3929.9062500000146</v>
      </c>
    </row>
    <row r="3613" spans="24:25" x14ac:dyDescent="0.4">
      <c r="X3613" s="79">
        <f t="shared" si="123"/>
        <v>44711.833333324612</v>
      </c>
      <c r="Y3613">
        <f t="shared" si="124"/>
        <v>3929.9062500000146</v>
      </c>
    </row>
    <row r="3614" spans="24:25" x14ac:dyDescent="0.4">
      <c r="X3614" s="79">
        <f t="shared" si="123"/>
        <v>44711.874999991276</v>
      </c>
      <c r="Y3614">
        <f t="shared" si="124"/>
        <v>3929.9062500000146</v>
      </c>
    </row>
    <row r="3615" spans="24:25" x14ac:dyDescent="0.4">
      <c r="X3615" s="79">
        <f t="shared" si="123"/>
        <v>44711.91666665794</v>
      </c>
      <c r="Y3615">
        <f t="shared" si="124"/>
        <v>3929.9062500000146</v>
      </c>
    </row>
    <row r="3616" spans="24:25" x14ac:dyDescent="0.4">
      <c r="X3616" s="79">
        <f t="shared" si="123"/>
        <v>44711.958333324605</v>
      </c>
      <c r="Y3616">
        <f t="shared" si="124"/>
        <v>3929.9062500000146</v>
      </c>
    </row>
    <row r="3617" spans="24:25" x14ac:dyDescent="0.4">
      <c r="X3617" s="79">
        <f t="shared" si="123"/>
        <v>44711.999999991269</v>
      </c>
      <c r="Y3617">
        <f t="shared" si="124"/>
        <v>3929.9062500000146</v>
      </c>
    </row>
    <row r="3618" spans="24:25" x14ac:dyDescent="0.4">
      <c r="X3618" s="79">
        <f t="shared" si="123"/>
        <v>44712.041666657933</v>
      </c>
      <c r="Y3618">
        <f t="shared" si="124"/>
        <v>3929.9062500000146</v>
      </c>
    </row>
    <row r="3619" spans="24:25" x14ac:dyDescent="0.4">
      <c r="X3619" s="79">
        <f t="shared" si="123"/>
        <v>44712.083333324597</v>
      </c>
      <c r="Y3619">
        <f t="shared" si="124"/>
        <v>3929.9062500000146</v>
      </c>
    </row>
    <row r="3620" spans="24:25" x14ac:dyDescent="0.4">
      <c r="X3620" s="79">
        <f t="shared" si="123"/>
        <v>44712.124999991262</v>
      </c>
      <c r="Y3620">
        <f t="shared" si="124"/>
        <v>3929.9062500000146</v>
      </c>
    </row>
    <row r="3621" spans="24:25" x14ac:dyDescent="0.4">
      <c r="X3621" s="79">
        <f t="shared" si="123"/>
        <v>44712.166666657926</v>
      </c>
      <c r="Y3621">
        <f t="shared" si="124"/>
        <v>3929.9062500000146</v>
      </c>
    </row>
    <row r="3622" spans="24:25" x14ac:dyDescent="0.4">
      <c r="X3622" s="79">
        <f t="shared" si="123"/>
        <v>44712.20833332459</v>
      </c>
      <c r="Y3622">
        <f t="shared" si="124"/>
        <v>3929.9062500000146</v>
      </c>
    </row>
    <row r="3623" spans="24:25" x14ac:dyDescent="0.4">
      <c r="X3623" s="79">
        <f t="shared" si="123"/>
        <v>44712.249999991254</v>
      </c>
      <c r="Y3623">
        <f t="shared" si="124"/>
        <v>3929.9062500000146</v>
      </c>
    </row>
    <row r="3624" spans="24:25" x14ac:dyDescent="0.4">
      <c r="X3624" s="79">
        <f t="shared" si="123"/>
        <v>44712.291666657919</v>
      </c>
      <c r="Y3624">
        <f t="shared" si="124"/>
        <v>3929.9062500000146</v>
      </c>
    </row>
    <row r="3625" spans="24:25" x14ac:dyDescent="0.4">
      <c r="X3625" s="79">
        <f t="shared" si="123"/>
        <v>44712.333333324583</v>
      </c>
      <c r="Y3625">
        <f t="shared" si="124"/>
        <v>3929.9062500000146</v>
      </c>
    </row>
    <row r="3626" spans="24:25" x14ac:dyDescent="0.4">
      <c r="X3626" s="79">
        <f t="shared" si="123"/>
        <v>44712.374999991247</v>
      </c>
      <c r="Y3626">
        <f t="shared" si="124"/>
        <v>3929.9062500000146</v>
      </c>
    </row>
    <row r="3627" spans="24:25" x14ac:dyDescent="0.4">
      <c r="X3627" s="79">
        <f t="shared" si="123"/>
        <v>44712.416666657911</v>
      </c>
      <c r="Y3627">
        <f t="shared" si="124"/>
        <v>3929.9062500000146</v>
      </c>
    </row>
    <row r="3628" spans="24:25" x14ac:dyDescent="0.4">
      <c r="X3628" s="79">
        <f t="shared" si="123"/>
        <v>44712.458333324576</v>
      </c>
      <c r="Y3628">
        <f t="shared" si="124"/>
        <v>3929.9062500000146</v>
      </c>
    </row>
    <row r="3629" spans="24:25" x14ac:dyDescent="0.4">
      <c r="X3629" s="79">
        <f t="shared" si="123"/>
        <v>44712.49999999124</v>
      </c>
      <c r="Y3629">
        <f t="shared" si="124"/>
        <v>3929.9062500000146</v>
      </c>
    </row>
    <row r="3630" spans="24:25" x14ac:dyDescent="0.4">
      <c r="X3630" s="79">
        <f t="shared" si="123"/>
        <v>44712.541666657904</v>
      </c>
      <c r="Y3630">
        <f t="shared" si="124"/>
        <v>3929.9062500000146</v>
      </c>
    </row>
    <row r="3631" spans="24:25" x14ac:dyDescent="0.4">
      <c r="X3631" s="79">
        <f t="shared" si="123"/>
        <v>44712.583333324568</v>
      </c>
      <c r="Y3631">
        <f t="shared" si="124"/>
        <v>3929.9062500000146</v>
      </c>
    </row>
    <row r="3632" spans="24:25" x14ac:dyDescent="0.4">
      <c r="X3632" s="79">
        <f t="shared" si="123"/>
        <v>44712.624999991232</v>
      </c>
      <c r="Y3632">
        <f t="shared" si="124"/>
        <v>3929.9062500000146</v>
      </c>
    </row>
    <row r="3633" spans="24:25" x14ac:dyDescent="0.4">
      <c r="X3633" s="79">
        <f t="shared" si="123"/>
        <v>44712.666666657897</v>
      </c>
      <c r="Y3633">
        <f t="shared" si="124"/>
        <v>3929.9062500000146</v>
      </c>
    </row>
    <row r="3634" spans="24:25" x14ac:dyDescent="0.4">
      <c r="X3634" s="79">
        <f t="shared" si="123"/>
        <v>44712.708333324561</v>
      </c>
      <c r="Y3634">
        <f t="shared" si="124"/>
        <v>3929.9062500000146</v>
      </c>
    </row>
    <row r="3635" spans="24:25" x14ac:dyDescent="0.4">
      <c r="X3635" s="79">
        <f t="shared" si="123"/>
        <v>44712.749999991225</v>
      </c>
      <c r="Y3635">
        <f t="shared" si="124"/>
        <v>3929.9062500000146</v>
      </c>
    </row>
    <row r="3636" spans="24:25" x14ac:dyDescent="0.4">
      <c r="X3636" s="79">
        <f t="shared" si="123"/>
        <v>44712.791666657889</v>
      </c>
      <c r="Y3636">
        <f t="shared" si="124"/>
        <v>3929.9062500000146</v>
      </c>
    </row>
    <row r="3637" spans="24:25" x14ac:dyDescent="0.4">
      <c r="X3637" s="79">
        <f t="shared" si="123"/>
        <v>44712.833333324554</v>
      </c>
      <c r="Y3637">
        <f t="shared" si="124"/>
        <v>3929.9062500000146</v>
      </c>
    </row>
    <row r="3638" spans="24:25" x14ac:dyDescent="0.4">
      <c r="X3638" s="79">
        <f t="shared" si="123"/>
        <v>44712.874999991218</v>
      </c>
      <c r="Y3638">
        <f t="shared" si="124"/>
        <v>3929.9062500000146</v>
      </c>
    </row>
    <row r="3639" spans="24:25" x14ac:dyDescent="0.4">
      <c r="X3639" s="79">
        <f t="shared" si="123"/>
        <v>44712.916666657882</v>
      </c>
      <c r="Y3639">
        <f t="shared" si="124"/>
        <v>3929.9062500000146</v>
      </c>
    </row>
    <row r="3640" spans="24:25" x14ac:dyDescent="0.4">
      <c r="X3640" s="79">
        <f t="shared" si="123"/>
        <v>44712.958333324546</v>
      </c>
      <c r="Y3640">
        <f t="shared" si="124"/>
        <v>3929.9062500000146</v>
      </c>
    </row>
    <row r="3641" spans="24:25" x14ac:dyDescent="0.4">
      <c r="X3641" s="79">
        <f t="shared" si="123"/>
        <v>44712.999999991211</v>
      </c>
      <c r="Y3641">
        <f t="shared" si="124"/>
        <v>6506.1282051282442</v>
      </c>
    </row>
    <row r="3642" spans="24:25" x14ac:dyDescent="0.4">
      <c r="X3642" s="79">
        <f t="shared" si="123"/>
        <v>44713.041666657875</v>
      </c>
      <c r="Y3642">
        <f t="shared" si="124"/>
        <v>6506.1282051282442</v>
      </c>
    </row>
    <row r="3643" spans="24:25" x14ac:dyDescent="0.4">
      <c r="X3643" s="79">
        <f t="shared" si="123"/>
        <v>44713.083333324539</v>
      </c>
      <c r="Y3643">
        <f t="shared" si="124"/>
        <v>6506.1282051282442</v>
      </c>
    </row>
    <row r="3644" spans="24:25" x14ac:dyDescent="0.4">
      <c r="X3644" s="79">
        <f t="shared" si="123"/>
        <v>44713.124999991203</v>
      </c>
      <c r="Y3644">
        <f t="shared" si="124"/>
        <v>6506.1282051282442</v>
      </c>
    </row>
    <row r="3645" spans="24:25" x14ac:dyDescent="0.4">
      <c r="X3645" s="79">
        <f t="shared" si="123"/>
        <v>44713.166666657868</v>
      </c>
      <c r="Y3645">
        <f t="shared" si="124"/>
        <v>6506.1282051282442</v>
      </c>
    </row>
    <row r="3646" spans="24:25" x14ac:dyDescent="0.4">
      <c r="X3646" s="79">
        <f t="shared" si="123"/>
        <v>44713.208333324532</v>
      </c>
      <c r="Y3646">
        <f t="shared" si="124"/>
        <v>6506.1282051282442</v>
      </c>
    </row>
    <row r="3647" spans="24:25" x14ac:dyDescent="0.4">
      <c r="X3647" s="79">
        <f t="shared" si="123"/>
        <v>44713.249999991196</v>
      </c>
      <c r="Y3647">
        <f t="shared" si="124"/>
        <v>6506.1282051282442</v>
      </c>
    </row>
    <row r="3648" spans="24:25" x14ac:dyDescent="0.4">
      <c r="X3648" s="79">
        <f t="shared" si="123"/>
        <v>44713.29166665786</v>
      </c>
      <c r="Y3648">
        <f t="shared" si="124"/>
        <v>6506.1282051282442</v>
      </c>
    </row>
    <row r="3649" spans="24:25" x14ac:dyDescent="0.4">
      <c r="X3649" s="79">
        <f t="shared" si="123"/>
        <v>44713.333333324525</v>
      </c>
      <c r="Y3649">
        <f t="shared" si="124"/>
        <v>6506.1282051282442</v>
      </c>
    </row>
    <row r="3650" spans="24:25" x14ac:dyDescent="0.4">
      <c r="X3650" s="79">
        <f t="shared" si="123"/>
        <v>44713.374999991189</v>
      </c>
      <c r="Y3650">
        <f t="shared" si="124"/>
        <v>6506.1282051282442</v>
      </c>
    </row>
    <row r="3651" spans="24:25" x14ac:dyDescent="0.4">
      <c r="X3651" s="79">
        <f t="shared" si="123"/>
        <v>44713.416666657853</v>
      </c>
      <c r="Y3651">
        <f t="shared" si="124"/>
        <v>6506.1282051282442</v>
      </c>
    </row>
    <row r="3652" spans="24:25" x14ac:dyDescent="0.4">
      <c r="X3652" s="79">
        <f t="shared" si="123"/>
        <v>44713.458333324517</v>
      </c>
      <c r="Y3652">
        <f t="shared" si="124"/>
        <v>6506.1282051282442</v>
      </c>
    </row>
    <row r="3653" spans="24:25" x14ac:dyDescent="0.4">
      <c r="X3653" s="79">
        <f t="shared" si="123"/>
        <v>44713.499999991182</v>
      </c>
      <c r="Y3653">
        <f t="shared" si="124"/>
        <v>6506.1282051282442</v>
      </c>
    </row>
    <row r="3654" spans="24:25" x14ac:dyDescent="0.4">
      <c r="X3654" s="79">
        <f t="shared" ref="X3654:X3717" si="125">X3653+1/24</f>
        <v>44713.541666657846</v>
      </c>
      <c r="Y3654">
        <f t="shared" si="124"/>
        <v>6506.1282051282442</v>
      </c>
    </row>
    <row r="3655" spans="24:25" x14ac:dyDescent="0.4">
      <c r="X3655" s="79">
        <f t="shared" si="125"/>
        <v>44713.58333332451</v>
      </c>
      <c r="Y3655">
        <f t="shared" si="124"/>
        <v>6506.1282051282442</v>
      </c>
    </row>
    <row r="3656" spans="24:25" x14ac:dyDescent="0.4">
      <c r="X3656" s="79">
        <f t="shared" si="125"/>
        <v>44713.624999991174</v>
      </c>
      <c r="Y3656">
        <f t="shared" si="124"/>
        <v>6506.1282051282442</v>
      </c>
    </row>
    <row r="3657" spans="24:25" x14ac:dyDescent="0.4">
      <c r="X3657" s="79">
        <f t="shared" si="125"/>
        <v>44713.666666657839</v>
      </c>
      <c r="Y3657">
        <f t="shared" si="124"/>
        <v>6506.1282051282442</v>
      </c>
    </row>
    <row r="3658" spans="24:25" x14ac:dyDescent="0.4">
      <c r="X3658" s="79">
        <f t="shared" si="125"/>
        <v>44713.708333324503</v>
      </c>
      <c r="Y3658">
        <f t="shared" si="124"/>
        <v>6506.1282051282442</v>
      </c>
    </row>
    <row r="3659" spans="24:25" x14ac:dyDescent="0.4">
      <c r="X3659" s="79">
        <f t="shared" si="125"/>
        <v>44713.749999991167</v>
      </c>
      <c r="Y3659">
        <f t="shared" si="124"/>
        <v>6506.1282051282442</v>
      </c>
    </row>
    <row r="3660" spans="24:25" x14ac:dyDescent="0.4">
      <c r="X3660" s="79">
        <f t="shared" si="125"/>
        <v>44713.791666657831</v>
      </c>
      <c r="Y3660">
        <f t="shared" si="124"/>
        <v>6506.1282051282442</v>
      </c>
    </row>
    <row r="3661" spans="24:25" x14ac:dyDescent="0.4">
      <c r="X3661" s="79">
        <f t="shared" si="125"/>
        <v>44713.833333324495</v>
      </c>
      <c r="Y3661">
        <f t="shared" si="124"/>
        <v>6506.1282051282442</v>
      </c>
    </row>
    <row r="3662" spans="24:25" x14ac:dyDescent="0.4">
      <c r="X3662" s="79">
        <f t="shared" si="125"/>
        <v>44713.87499999116</v>
      </c>
      <c r="Y3662">
        <f t="shared" si="124"/>
        <v>6506.1282051282442</v>
      </c>
    </row>
    <row r="3663" spans="24:25" x14ac:dyDescent="0.4">
      <c r="X3663" s="79">
        <f t="shared" si="125"/>
        <v>44713.916666657824</v>
      </c>
      <c r="Y3663">
        <f t="shared" si="124"/>
        <v>6506.1282051282442</v>
      </c>
    </row>
    <row r="3664" spans="24:25" x14ac:dyDescent="0.4">
      <c r="X3664" s="79">
        <f t="shared" si="125"/>
        <v>44713.958333324488</v>
      </c>
      <c r="Y3664">
        <f t="shared" si="124"/>
        <v>6506.1282051282442</v>
      </c>
    </row>
    <row r="3665" spans="24:25" x14ac:dyDescent="0.4">
      <c r="X3665" s="79">
        <f t="shared" si="125"/>
        <v>44713.999999991152</v>
      </c>
      <c r="Y3665">
        <f t="shared" si="124"/>
        <v>6506.1282051282442</v>
      </c>
    </row>
    <row r="3666" spans="24:25" x14ac:dyDescent="0.4">
      <c r="X3666" s="79">
        <f t="shared" si="125"/>
        <v>44714.041666657817</v>
      </c>
      <c r="Y3666">
        <f t="shared" ref="Y3666:Y3729" si="126">VLOOKUP(MONTH(X3666),$T$28:$V$39,3)</f>
        <v>6506.1282051282442</v>
      </c>
    </row>
    <row r="3667" spans="24:25" x14ac:dyDescent="0.4">
      <c r="X3667" s="79">
        <f t="shared" si="125"/>
        <v>44714.083333324481</v>
      </c>
      <c r="Y3667">
        <f t="shared" si="126"/>
        <v>6506.1282051282442</v>
      </c>
    </row>
    <row r="3668" spans="24:25" x14ac:dyDescent="0.4">
      <c r="X3668" s="79">
        <f t="shared" si="125"/>
        <v>44714.124999991145</v>
      </c>
      <c r="Y3668">
        <f t="shared" si="126"/>
        <v>6506.1282051282442</v>
      </c>
    </row>
    <row r="3669" spans="24:25" x14ac:dyDescent="0.4">
      <c r="X3669" s="79">
        <f t="shared" si="125"/>
        <v>44714.166666657809</v>
      </c>
      <c r="Y3669">
        <f t="shared" si="126"/>
        <v>6506.1282051282442</v>
      </c>
    </row>
    <row r="3670" spans="24:25" x14ac:dyDescent="0.4">
      <c r="X3670" s="79">
        <f t="shared" si="125"/>
        <v>44714.208333324474</v>
      </c>
      <c r="Y3670">
        <f t="shared" si="126"/>
        <v>6506.1282051282442</v>
      </c>
    </row>
    <row r="3671" spans="24:25" x14ac:dyDescent="0.4">
      <c r="X3671" s="79">
        <f t="shared" si="125"/>
        <v>44714.249999991138</v>
      </c>
      <c r="Y3671">
        <f t="shared" si="126"/>
        <v>6506.1282051282442</v>
      </c>
    </row>
    <row r="3672" spans="24:25" x14ac:dyDescent="0.4">
      <c r="X3672" s="79">
        <f t="shared" si="125"/>
        <v>44714.291666657802</v>
      </c>
      <c r="Y3672">
        <f t="shared" si="126"/>
        <v>6506.1282051282442</v>
      </c>
    </row>
    <row r="3673" spans="24:25" x14ac:dyDescent="0.4">
      <c r="X3673" s="79">
        <f t="shared" si="125"/>
        <v>44714.333333324466</v>
      </c>
      <c r="Y3673">
        <f t="shared" si="126"/>
        <v>6506.1282051282442</v>
      </c>
    </row>
    <row r="3674" spans="24:25" x14ac:dyDescent="0.4">
      <c r="X3674" s="79">
        <f t="shared" si="125"/>
        <v>44714.374999991131</v>
      </c>
      <c r="Y3674">
        <f t="shared" si="126"/>
        <v>6506.1282051282442</v>
      </c>
    </row>
    <row r="3675" spans="24:25" x14ac:dyDescent="0.4">
      <c r="X3675" s="79">
        <f t="shared" si="125"/>
        <v>44714.416666657795</v>
      </c>
      <c r="Y3675">
        <f t="shared" si="126"/>
        <v>6506.1282051282442</v>
      </c>
    </row>
    <row r="3676" spans="24:25" x14ac:dyDescent="0.4">
      <c r="X3676" s="79">
        <f t="shared" si="125"/>
        <v>44714.458333324459</v>
      </c>
      <c r="Y3676">
        <f t="shared" si="126"/>
        <v>6506.1282051282442</v>
      </c>
    </row>
    <row r="3677" spans="24:25" x14ac:dyDescent="0.4">
      <c r="X3677" s="79">
        <f t="shared" si="125"/>
        <v>44714.499999991123</v>
      </c>
      <c r="Y3677">
        <f t="shared" si="126"/>
        <v>6506.1282051282442</v>
      </c>
    </row>
    <row r="3678" spans="24:25" x14ac:dyDescent="0.4">
      <c r="X3678" s="79">
        <f t="shared" si="125"/>
        <v>44714.541666657788</v>
      </c>
      <c r="Y3678">
        <f t="shared" si="126"/>
        <v>6506.1282051282442</v>
      </c>
    </row>
    <row r="3679" spans="24:25" x14ac:dyDescent="0.4">
      <c r="X3679" s="79">
        <f t="shared" si="125"/>
        <v>44714.583333324452</v>
      </c>
      <c r="Y3679">
        <f t="shared" si="126"/>
        <v>6506.1282051282442</v>
      </c>
    </row>
    <row r="3680" spans="24:25" x14ac:dyDescent="0.4">
      <c r="X3680" s="79">
        <f t="shared" si="125"/>
        <v>44714.624999991116</v>
      </c>
      <c r="Y3680">
        <f t="shared" si="126"/>
        <v>6506.1282051282442</v>
      </c>
    </row>
    <row r="3681" spans="24:25" x14ac:dyDescent="0.4">
      <c r="X3681" s="79">
        <f t="shared" si="125"/>
        <v>44714.66666665778</v>
      </c>
      <c r="Y3681">
        <f t="shared" si="126"/>
        <v>6506.1282051282442</v>
      </c>
    </row>
    <row r="3682" spans="24:25" x14ac:dyDescent="0.4">
      <c r="X3682" s="79">
        <f t="shared" si="125"/>
        <v>44714.708333324445</v>
      </c>
      <c r="Y3682">
        <f t="shared" si="126"/>
        <v>6506.1282051282442</v>
      </c>
    </row>
    <row r="3683" spans="24:25" x14ac:dyDescent="0.4">
      <c r="X3683" s="79">
        <f t="shared" si="125"/>
        <v>44714.749999991109</v>
      </c>
      <c r="Y3683">
        <f t="shared" si="126"/>
        <v>6506.1282051282442</v>
      </c>
    </row>
    <row r="3684" spans="24:25" x14ac:dyDescent="0.4">
      <c r="X3684" s="79">
        <f t="shared" si="125"/>
        <v>44714.791666657773</v>
      </c>
      <c r="Y3684">
        <f t="shared" si="126"/>
        <v>6506.1282051282442</v>
      </c>
    </row>
    <row r="3685" spans="24:25" x14ac:dyDescent="0.4">
      <c r="X3685" s="79">
        <f t="shared" si="125"/>
        <v>44714.833333324437</v>
      </c>
      <c r="Y3685">
        <f t="shared" si="126"/>
        <v>6506.1282051282442</v>
      </c>
    </row>
    <row r="3686" spans="24:25" x14ac:dyDescent="0.4">
      <c r="X3686" s="79">
        <f t="shared" si="125"/>
        <v>44714.874999991102</v>
      </c>
      <c r="Y3686">
        <f t="shared" si="126"/>
        <v>6506.1282051282442</v>
      </c>
    </row>
    <row r="3687" spans="24:25" x14ac:dyDescent="0.4">
      <c r="X3687" s="79">
        <f t="shared" si="125"/>
        <v>44714.916666657766</v>
      </c>
      <c r="Y3687">
        <f t="shared" si="126"/>
        <v>6506.1282051282442</v>
      </c>
    </row>
    <row r="3688" spans="24:25" x14ac:dyDescent="0.4">
      <c r="X3688" s="79">
        <f t="shared" si="125"/>
        <v>44714.95833332443</v>
      </c>
      <c r="Y3688">
        <f t="shared" si="126"/>
        <v>6506.1282051282442</v>
      </c>
    </row>
    <row r="3689" spans="24:25" x14ac:dyDescent="0.4">
      <c r="X3689" s="79">
        <f t="shared" si="125"/>
        <v>44714.999999991094</v>
      </c>
      <c r="Y3689">
        <f t="shared" si="126"/>
        <v>6506.1282051282442</v>
      </c>
    </row>
    <row r="3690" spans="24:25" x14ac:dyDescent="0.4">
      <c r="X3690" s="79">
        <f t="shared" si="125"/>
        <v>44715.041666657758</v>
      </c>
      <c r="Y3690">
        <f t="shared" si="126"/>
        <v>6506.1282051282442</v>
      </c>
    </row>
    <row r="3691" spans="24:25" x14ac:dyDescent="0.4">
      <c r="X3691" s="79">
        <f t="shared" si="125"/>
        <v>44715.083333324423</v>
      </c>
      <c r="Y3691">
        <f t="shared" si="126"/>
        <v>6506.1282051282442</v>
      </c>
    </row>
    <row r="3692" spans="24:25" x14ac:dyDescent="0.4">
      <c r="X3692" s="79">
        <f t="shared" si="125"/>
        <v>44715.124999991087</v>
      </c>
      <c r="Y3692">
        <f t="shared" si="126"/>
        <v>6506.1282051282442</v>
      </c>
    </row>
    <row r="3693" spans="24:25" x14ac:dyDescent="0.4">
      <c r="X3693" s="79">
        <f t="shared" si="125"/>
        <v>44715.166666657751</v>
      </c>
      <c r="Y3693">
        <f t="shared" si="126"/>
        <v>6506.1282051282442</v>
      </c>
    </row>
    <row r="3694" spans="24:25" x14ac:dyDescent="0.4">
      <c r="X3694" s="79">
        <f t="shared" si="125"/>
        <v>44715.208333324415</v>
      </c>
      <c r="Y3694">
        <f t="shared" si="126"/>
        <v>6506.1282051282442</v>
      </c>
    </row>
    <row r="3695" spans="24:25" x14ac:dyDescent="0.4">
      <c r="X3695" s="79">
        <f t="shared" si="125"/>
        <v>44715.24999999108</v>
      </c>
      <c r="Y3695">
        <f t="shared" si="126"/>
        <v>6506.1282051282442</v>
      </c>
    </row>
    <row r="3696" spans="24:25" x14ac:dyDescent="0.4">
      <c r="X3696" s="79">
        <f t="shared" si="125"/>
        <v>44715.291666657744</v>
      </c>
      <c r="Y3696">
        <f t="shared" si="126"/>
        <v>6506.1282051282442</v>
      </c>
    </row>
    <row r="3697" spans="24:25" x14ac:dyDescent="0.4">
      <c r="X3697" s="79">
        <f t="shared" si="125"/>
        <v>44715.333333324408</v>
      </c>
      <c r="Y3697">
        <f t="shared" si="126"/>
        <v>6506.1282051282442</v>
      </c>
    </row>
    <row r="3698" spans="24:25" x14ac:dyDescent="0.4">
      <c r="X3698" s="79">
        <f t="shared" si="125"/>
        <v>44715.374999991072</v>
      </c>
      <c r="Y3698">
        <f t="shared" si="126"/>
        <v>6506.1282051282442</v>
      </c>
    </row>
    <row r="3699" spans="24:25" x14ac:dyDescent="0.4">
      <c r="X3699" s="79">
        <f t="shared" si="125"/>
        <v>44715.416666657737</v>
      </c>
      <c r="Y3699">
        <f t="shared" si="126"/>
        <v>6506.1282051282442</v>
      </c>
    </row>
    <row r="3700" spans="24:25" x14ac:dyDescent="0.4">
      <c r="X3700" s="79">
        <f t="shared" si="125"/>
        <v>44715.458333324401</v>
      </c>
      <c r="Y3700">
        <f t="shared" si="126"/>
        <v>6506.1282051282442</v>
      </c>
    </row>
    <row r="3701" spans="24:25" x14ac:dyDescent="0.4">
      <c r="X3701" s="79">
        <f t="shared" si="125"/>
        <v>44715.499999991065</v>
      </c>
      <c r="Y3701">
        <f t="shared" si="126"/>
        <v>6506.1282051282442</v>
      </c>
    </row>
    <row r="3702" spans="24:25" x14ac:dyDescent="0.4">
      <c r="X3702" s="79">
        <f t="shared" si="125"/>
        <v>44715.541666657729</v>
      </c>
      <c r="Y3702">
        <f t="shared" si="126"/>
        <v>6506.1282051282442</v>
      </c>
    </row>
    <row r="3703" spans="24:25" x14ac:dyDescent="0.4">
      <c r="X3703" s="79">
        <f t="shared" si="125"/>
        <v>44715.583333324394</v>
      </c>
      <c r="Y3703">
        <f t="shared" si="126"/>
        <v>6506.1282051282442</v>
      </c>
    </row>
    <row r="3704" spans="24:25" x14ac:dyDescent="0.4">
      <c r="X3704" s="79">
        <f t="shared" si="125"/>
        <v>44715.624999991058</v>
      </c>
      <c r="Y3704">
        <f t="shared" si="126"/>
        <v>6506.1282051282442</v>
      </c>
    </row>
    <row r="3705" spans="24:25" x14ac:dyDescent="0.4">
      <c r="X3705" s="79">
        <f t="shared" si="125"/>
        <v>44715.666666657722</v>
      </c>
      <c r="Y3705">
        <f t="shared" si="126"/>
        <v>6506.1282051282442</v>
      </c>
    </row>
    <row r="3706" spans="24:25" x14ac:dyDescent="0.4">
      <c r="X3706" s="79">
        <f t="shared" si="125"/>
        <v>44715.708333324386</v>
      </c>
      <c r="Y3706">
        <f t="shared" si="126"/>
        <v>6506.1282051282442</v>
      </c>
    </row>
    <row r="3707" spans="24:25" x14ac:dyDescent="0.4">
      <c r="X3707" s="79">
        <f t="shared" si="125"/>
        <v>44715.749999991051</v>
      </c>
      <c r="Y3707">
        <f t="shared" si="126"/>
        <v>6506.1282051282442</v>
      </c>
    </row>
    <row r="3708" spans="24:25" x14ac:dyDescent="0.4">
      <c r="X3708" s="79">
        <f t="shared" si="125"/>
        <v>44715.791666657715</v>
      </c>
      <c r="Y3708">
        <f t="shared" si="126"/>
        <v>6506.1282051282442</v>
      </c>
    </row>
    <row r="3709" spans="24:25" x14ac:dyDescent="0.4">
      <c r="X3709" s="79">
        <f t="shared" si="125"/>
        <v>44715.833333324379</v>
      </c>
      <c r="Y3709">
        <f t="shared" si="126"/>
        <v>6506.1282051282442</v>
      </c>
    </row>
    <row r="3710" spans="24:25" x14ac:dyDescent="0.4">
      <c r="X3710" s="79">
        <f t="shared" si="125"/>
        <v>44715.874999991043</v>
      </c>
      <c r="Y3710">
        <f t="shared" si="126"/>
        <v>6506.1282051282442</v>
      </c>
    </row>
    <row r="3711" spans="24:25" x14ac:dyDescent="0.4">
      <c r="X3711" s="79">
        <f t="shared" si="125"/>
        <v>44715.916666657708</v>
      </c>
      <c r="Y3711">
        <f t="shared" si="126"/>
        <v>6506.1282051282442</v>
      </c>
    </row>
    <row r="3712" spans="24:25" x14ac:dyDescent="0.4">
      <c r="X3712" s="79">
        <f t="shared" si="125"/>
        <v>44715.958333324372</v>
      </c>
      <c r="Y3712">
        <f t="shared" si="126"/>
        <v>6506.1282051282442</v>
      </c>
    </row>
    <row r="3713" spans="24:25" x14ac:dyDescent="0.4">
      <c r="X3713" s="79">
        <f t="shared" si="125"/>
        <v>44715.999999991036</v>
      </c>
      <c r="Y3713">
        <f t="shared" si="126"/>
        <v>6506.1282051282442</v>
      </c>
    </row>
    <row r="3714" spans="24:25" x14ac:dyDescent="0.4">
      <c r="X3714" s="79">
        <f t="shared" si="125"/>
        <v>44716.0416666577</v>
      </c>
      <c r="Y3714">
        <f t="shared" si="126"/>
        <v>6506.1282051282442</v>
      </c>
    </row>
    <row r="3715" spans="24:25" x14ac:dyDescent="0.4">
      <c r="X3715" s="79">
        <f t="shared" si="125"/>
        <v>44716.083333324365</v>
      </c>
      <c r="Y3715">
        <f t="shared" si="126"/>
        <v>6506.1282051282442</v>
      </c>
    </row>
    <row r="3716" spans="24:25" x14ac:dyDescent="0.4">
      <c r="X3716" s="79">
        <f t="shared" si="125"/>
        <v>44716.124999991029</v>
      </c>
      <c r="Y3716">
        <f t="shared" si="126"/>
        <v>6506.1282051282442</v>
      </c>
    </row>
    <row r="3717" spans="24:25" x14ac:dyDescent="0.4">
      <c r="X3717" s="79">
        <f t="shared" si="125"/>
        <v>44716.166666657693</v>
      </c>
      <c r="Y3717">
        <f t="shared" si="126"/>
        <v>6506.1282051282442</v>
      </c>
    </row>
    <row r="3718" spans="24:25" x14ac:dyDescent="0.4">
      <c r="X3718" s="79">
        <f t="shared" ref="X3718:X3781" si="127">X3717+1/24</f>
        <v>44716.208333324357</v>
      </c>
      <c r="Y3718">
        <f t="shared" si="126"/>
        <v>6506.1282051282442</v>
      </c>
    </row>
    <row r="3719" spans="24:25" x14ac:dyDescent="0.4">
      <c r="X3719" s="79">
        <f t="shared" si="127"/>
        <v>44716.249999991021</v>
      </c>
      <c r="Y3719">
        <f t="shared" si="126"/>
        <v>6506.1282051282442</v>
      </c>
    </row>
    <row r="3720" spans="24:25" x14ac:dyDescent="0.4">
      <c r="X3720" s="79">
        <f t="shared" si="127"/>
        <v>44716.291666657686</v>
      </c>
      <c r="Y3720">
        <f t="shared" si="126"/>
        <v>6506.1282051282442</v>
      </c>
    </row>
    <row r="3721" spans="24:25" x14ac:dyDescent="0.4">
      <c r="X3721" s="79">
        <f t="shared" si="127"/>
        <v>44716.33333332435</v>
      </c>
      <c r="Y3721">
        <f t="shared" si="126"/>
        <v>6506.1282051282442</v>
      </c>
    </row>
    <row r="3722" spans="24:25" x14ac:dyDescent="0.4">
      <c r="X3722" s="79">
        <f t="shared" si="127"/>
        <v>44716.374999991014</v>
      </c>
      <c r="Y3722">
        <f t="shared" si="126"/>
        <v>6506.1282051282442</v>
      </c>
    </row>
    <row r="3723" spans="24:25" x14ac:dyDescent="0.4">
      <c r="X3723" s="79">
        <f t="shared" si="127"/>
        <v>44716.416666657678</v>
      </c>
      <c r="Y3723">
        <f t="shared" si="126"/>
        <v>6506.1282051282442</v>
      </c>
    </row>
    <row r="3724" spans="24:25" x14ac:dyDescent="0.4">
      <c r="X3724" s="79">
        <f t="shared" si="127"/>
        <v>44716.458333324343</v>
      </c>
      <c r="Y3724">
        <f t="shared" si="126"/>
        <v>6506.1282051282442</v>
      </c>
    </row>
    <row r="3725" spans="24:25" x14ac:dyDescent="0.4">
      <c r="X3725" s="79">
        <f t="shared" si="127"/>
        <v>44716.499999991007</v>
      </c>
      <c r="Y3725">
        <f t="shared" si="126"/>
        <v>6506.1282051282442</v>
      </c>
    </row>
    <row r="3726" spans="24:25" x14ac:dyDescent="0.4">
      <c r="X3726" s="79">
        <f t="shared" si="127"/>
        <v>44716.541666657671</v>
      </c>
      <c r="Y3726">
        <f t="shared" si="126"/>
        <v>6506.1282051282442</v>
      </c>
    </row>
    <row r="3727" spans="24:25" x14ac:dyDescent="0.4">
      <c r="X3727" s="79">
        <f t="shared" si="127"/>
        <v>44716.583333324335</v>
      </c>
      <c r="Y3727">
        <f t="shared" si="126"/>
        <v>6506.1282051282442</v>
      </c>
    </row>
    <row r="3728" spans="24:25" x14ac:dyDescent="0.4">
      <c r="X3728" s="79">
        <f t="shared" si="127"/>
        <v>44716.624999991</v>
      </c>
      <c r="Y3728">
        <f t="shared" si="126"/>
        <v>6506.1282051282442</v>
      </c>
    </row>
    <row r="3729" spans="24:25" x14ac:dyDescent="0.4">
      <c r="X3729" s="79">
        <f t="shared" si="127"/>
        <v>44716.666666657664</v>
      </c>
      <c r="Y3729">
        <f t="shared" si="126"/>
        <v>6506.1282051282442</v>
      </c>
    </row>
    <row r="3730" spans="24:25" x14ac:dyDescent="0.4">
      <c r="X3730" s="79">
        <f t="shared" si="127"/>
        <v>44716.708333324328</v>
      </c>
      <c r="Y3730">
        <f t="shared" ref="Y3730:Y3793" si="128">VLOOKUP(MONTH(X3730),$T$28:$V$39,3)</f>
        <v>6506.1282051282442</v>
      </c>
    </row>
    <row r="3731" spans="24:25" x14ac:dyDescent="0.4">
      <c r="X3731" s="79">
        <f t="shared" si="127"/>
        <v>44716.749999990992</v>
      </c>
      <c r="Y3731">
        <f t="shared" si="128"/>
        <v>6506.1282051282442</v>
      </c>
    </row>
    <row r="3732" spans="24:25" x14ac:dyDescent="0.4">
      <c r="X3732" s="79">
        <f t="shared" si="127"/>
        <v>44716.791666657657</v>
      </c>
      <c r="Y3732">
        <f t="shared" si="128"/>
        <v>6506.1282051282442</v>
      </c>
    </row>
    <row r="3733" spans="24:25" x14ac:dyDescent="0.4">
      <c r="X3733" s="79">
        <f t="shared" si="127"/>
        <v>44716.833333324321</v>
      </c>
      <c r="Y3733">
        <f t="shared" si="128"/>
        <v>6506.1282051282442</v>
      </c>
    </row>
    <row r="3734" spans="24:25" x14ac:dyDescent="0.4">
      <c r="X3734" s="79">
        <f t="shared" si="127"/>
        <v>44716.874999990985</v>
      </c>
      <c r="Y3734">
        <f t="shared" si="128"/>
        <v>6506.1282051282442</v>
      </c>
    </row>
    <row r="3735" spans="24:25" x14ac:dyDescent="0.4">
      <c r="X3735" s="79">
        <f t="shared" si="127"/>
        <v>44716.916666657649</v>
      </c>
      <c r="Y3735">
        <f t="shared" si="128"/>
        <v>6506.1282051282442</v>
      </c>
    </row>
    <row r="3736" spans="24:25" x14ac:dyDescent="0.4">
      <c r="X3736" s="79">
        <f t="shared" si="127"/>
        <v>44716.958333324314</v>
      </c>
      <c r="Y3736">
        <f t="shared" si="128"/>
        <v>6506.1282051282442</v>
      </c>
    </row>
    <row r="3737" spans="24:25" x14ac:dyDescent="0.4">
      <c r="X3737" s="79">
        <f t="shared" si="127"/>
        <v>44716.999999990978</v>
      </c>
      <c r="Y3737">
        <f t="shared" si="128"/>
        <v>6506.1282051282442</v>
      </c>
    </row>
    <row r="3738" spans="24:25" x14ac:dyDescent="0.4">
      <c r="X3738" s="79">
        <f t="shared" si="127"/>
        <v>44717.041666657642</v>
      </c>
      <c r="Y3738">
        <f t="shared" si="128"/>
        <v>6506.1282051282442</v>
      </c>
    </row>
    <row r="3739" spans="24:25" x14ac:dyDescent="0.4">
      <c r="X3739" s="79">
        <f t="shared" si="127"/>
        <v>44717.083333324306</v>
      </c>
      <c r="Y3739">
        <f t="shared" si="128"/>
        <v>6506.1282051282442</v>
      </c>
    </row>
    <row r="3740" spans="24:25" x14ac:dyDescent="0.4">
      <c r="X3740" s="79">
        <f t="shared" si="127"/>
        <v>44717.124999990971</v>
      </c>
      <c r="Y3740">
        <f t="shared" si="128"/>
        <v>6506.1282051282442</v>
      </c>
    </row>
    <row r="3741" spans="24:25" x14ac:dyDescent="0.4">
      <c r="X3741" s="79">
        <f t="shared" si="127"/>
        <v>44717.166666657635</v>
      </c>
      <c r="Y3741">
        <f t="shared" si="128"/>
        <v>6506.1282051282442</v>
      </c>
    </row>
    <row r="3742" spans="24:25" x14ac:dyDescent="0.4">
      <c r="X3742" s="79">
        <f t="shared" si="127"/>
        <v>44717.208333324299</v>
      </c>
      <c r="Y3742">
        <f t="shared" si="128"/>
        <v>6506.1282051282442</v>
      </c>
    </row>
    <row r="3743" spans="24:25" x14ac:dyDescent="0.4">
      <c r="X3743" s="79">
        <f t="shared" si="127"/>
        <v>44717.249999990963</v>
      </c>
      <c r="Y3743">
        <f t="shared" si="128"/>
        <v>6506.1282051282442</v>
      </c>
    </row>
    <row r="3744" spans="24:25" x14ac:dyDescent="0.4">
      <c r="X3744" s="79">
        <f t="shared" si="127"/>
        <v>44717.291666657628</v>
      </c>
      <c r="Y3744">
        <f t="shared" si="128"/>
        <v>6506.1282051282442</v>
      </c>
    </row>
    <row r="3745" spans="24:25" x14ac:dyDescent="0.4">
      <c r="X3745" s="79">
        <f t="shared" si="127"/>
        <v>44717.333333324292</v>
      </c>
      <c r="Y3745">
        <f t="shared" si="128"/>
        <v>6506.1282051282442</v>
      </c>
    </row>
    <row r="3746" spans="24:25" x14ac:dyDescent="0.4">
      <c r="X3746" s="79">
        <f t="shared" si="127"/>
        <v>44717.374999990956</v>
      </c>
      <c r="Y3746">
        <f t="shared" si="128"/>
        <v>6506.1282051282442</v>
      </c>
    </row>
    <row r="3747" spans="24:25" x14ac:dyDescent="0.4">
      <c r="X3747" s="79">
        <f t="shared" si="127"/>
        <v>44717.41666665762</v>
      </c>
      <c r="Y3747">
        <f t="shared" si="128"/>
        <v>6506.1282051282442</v>
      </c>
    </row>
    <row r="3748" spans="24:25" x14ac:dyDescent="0.4">
      <c r="X3748" s="79">
        <f t="shared" si="127"/>
        <v>44717.458333324284</v>
      </c>
      <c r="Y3748">
        <f t="shared" si="128"/>
        <v>6506.1282051282442</v>
      </c>
    </row>
    <row r="3749" spans="24:25" x14ac:dyDescent="0.4">
      <c r="X3749" s="79">
        <f t="shared" si="127"/>
        <v>44717.499999990949</v>
      </c>
      <c r="Y3749">
        <f t="shared" si="128"/>
        <v>6506.1282051282442</v>
      </c>
    </row>
    <row r="3750" spans="24:25" x14ac:dyDescent="0.4">
      <c r="X3750" s="79">
        <f t="shared" si="127"/>
        <v>44717.541666657613</v>
      </c>
      <c r="Y3750">
        <f t="shared" si="128"/>
        <v>6506.1282051282442</v>
      </c>
    </row>
    <row r="3751" spans="24:25" x14ac:dyDescent="0.4">
      <c r="X3751" s="79">
        <f t="shared" si="127"/>
        <v>44717.583333324277</v>
      </c>
      <c r="Y3751">
        <f t="shared" si="128"/>
        <v>6506.1282051282442</v>
      </c>
    </row>
    <row r="3752" spans="24:25" x14ac:dyDescent="0.4">
      <c r="X3752" s="79">
        <f t="shared" si="127"/>
        <v>44717.624999990941</v>
      </c>
      <c r="Y3752">
        <f t="shared" si="128"/>
        <v>6506.1282051282442</v>
      </c>
    </row>
    <row r="3753" spans="24:25" x14ac:dyDescent="0.4">
      <c r="X3753" s="79">
        <f t="shared" si="127"/>
        <v>44717.666666657606</v>
      </c>
      <c r="Y3753">
        <f t="shared" si="128"/>
        <v>6506.1282051282442</v>
      </c>
    </row>
    <row r="3754" spans="24:25" x14ac:dyDescent="0.4">
      <c r="X3754" s="79">
        <f t="shared" si="127"/>
        <v>44717.70833332427</v>
      </c>
      <c r="Y3754">
        <f t="shared" si="128"/>
        <v>6506.1282051282442</v>
      </c>
    </row>
    <row r="3755" spans="24:25" x14ac:dyDescent="0.4">
      <c r="X3755" s="79">
        <f t="shared" si="127"/>
        <v>44717.749999990934</v>
      </c>
      <c r="Y3755">
        <f t="shared" si="128"/>
        <v>6506.1282051282442</v>
      </c>
    </row>
    <row r="3756" spans="24:25" x14ac:dyDescent="0.4">
      <c r="X3756" s="79">
        <f t="shared" si="127"/>
        <v>44717.791666657598</v>
      </c>
      <c r="Y3756">
        <f t="shared" si="128"/>
        <v>6506.1282051282442</v>
      </c>
    </row>
    <row r="3757" spans="24:25" x14ac:dyDescent="0.4">
      <c r="X3757" s="79">
        <f t="shared" si="127"/>
        <v>44717.833333324263</v>
      </c>
      <c r="Y3757">
        <f t="shared" si="128"/>
        <v>6506.1282051282442</v>
      </c>
    </row>
    <row r="3758" spans="24:25" x14ac:dyDescent="0.4">
      <c r="X3758" s="79">
        <f t="shared" si="127"/>
        <v>44717.874999990927</v>
      </c>
      <c r="Y3758">
        <f t="shared" si="128"/>
        <v>6506.1282051282442</v>
      </c>
    </row>
    <row r="3759" spans="24:25" x14ac:dyDescent="0.4">
      <c r="X3759" s="79">
        <f t="shared" si="127"/>
        <v>44717.916666657591</v>
      </c>
      <c r="Y3759">
        <f t="shared" si="128"/>
        <v>6506.1282051282442</v>
      </c>
    </row>
    <row r="3760" spans="24:25" x14ac:dyDescent="0.4">
      <c r="X3760" s="79">
        <f t="shared" si="127"/>
        <v>44717.958333324255</v>
      </c>
      <c r="Y3760">
        <f t="shared" si="128"/>
        <v>6506.1282051282442</v>
      </c>
    </row>
    <row r="3761" spans="24:25" x14ac:dyDescent="0.4">
      <c r="X3761" s="79">
        <f t="shared" si="127"/>
        <v>44717.99999999092</v>
      </c>
      <c r="Y3761">
        <f t="shared" si="128"/>
        <v>6506.1282051282442</v>
      </c>
    </row>
    <row r="3762" spans="24:25" x14ac:dyDescent="0.4">
      <c r="X3762" s="79">
        <f t="shared" si="127"/>
        <v>44718.041666657584</v>
      </c>
      <c r="Y3762">
        <f t="shared" si="128"/>
        <v>6506.1282051282442</v>
      </c>
    </row>
    <row r="3763" spans="24:25" x14ac:dyDescent="0.4">
      <c r="X3763" s="79">
        <f t="shared" si="127"/>
        <v>44718.083333324248</v>
      </c>
      <c r="Y3763">
        <f t="shared" si="128"/>
        <v>6506.1282051282442</v>
      </c>
    </row>
    <row r="3764" spans="24:25" x14ac:dyDescent="0.4">
      <c r="X3764" s="79">
        <f t="shared" si="127"/>
        <v>44718.124999990912</v>
      </c>
      <c r="Y3764">
        <f t="shared" si="128"/>
        <v>6506.1282051282442</v>
      </c>
    </row>
    <row r="3765" spans="24:25" x14ac:dyDescent="0.4">
      <c r="X3765" s="79">
        <f t="shared" si="127"/>
        <v>44718.166666657577</v>
      </c>
      <c r="Y3765">
        <f t="shared" si="128"/>
        <v>6506.1282051282442</v>
      </c>
    </row>
    <row r="3766" spans="24:25" x14ac:dyDescent="0.4">
      <c r="X3766" s="79">
        <f t="shared" si="127"/>
        <v>44718.208333324241</v>
      </c>
      <c r="Y3766">
        <f t="shared" si="128"/>
        <v>6506.1282051282442</v>
      </c>
    </row>
    <row r="3767" spans="24:25" x14ac:dyDescent="0.4">
      <c r="X3767" s="79">
        <f t="shared" si="127"/>
        <v>44718.249999990905</v>
      </c>
      <c r="Y3767">
        <f t="shared" si="128"/>
        <v>6506.1282051282442</v>
      </c>
    </row>
    <row r="3768" spans="24:25" x14ac:dyDescent="0.4">
      <c r="X3768" s="79">
        <f t="shared" si="127"/>
        <v>44718.291666657569</v>
      </c>
      <c r="Y3768">
        <f t="shared" si="128"/>
        <v>6506.1282051282442</v>
      </c>
    </row>
    <row r="3769" spans="24:25" x14ac:dyDescent="0.4">
      <c r="X3769" s="79">
        <f t="shared" si="127"/>
        <v>44718.333333324234</v>
      </c>
      <c r="Y3769">
        <f t="shared" si="128"/>
        <v>6506.1282051282442</v>
      </c>
    </row>
    <row r="3770" spans="24:25" x14ac:dyDescent="0.4">
      <c r="X3770" s="79">
        <f t="shared" si="127"/>
        <v>44718.374999990898</v>
      </c>
      <c r="Y3770">
        <f t="shared" si="128"/>
        <v>6506.1282051282442</v>
      </c>
    </row>
    <row r="3771" spans="24:25" x14ac:dyDescent="0.4">
      <c r="X3771" s="79">
        <f t="shared" si="127"/>
        <v>44718.416666657562</v>
      </c>
      <c r="Y3771">
        <f t="shared" si="128"/>
        <v>6506.1282051282442</v>
      </c>
    </row>
    <row r="3772" spans="24:25" x14ac:dyDescent="0.4">
      <c r="X3772" s="79">
        <f t="shared" si="127"/>
        <v>44718.458333324226</v>
      </c>
      <c r="Y3772">
        <f t="shared" si="128"/>
        <v>6506.1282051282442</v>
      </c>
    </row>
    <row r="3773" spans="24:25" x14ac:dyDescent="0.4">
      <c r="X3773" s="79">
        <f t="shared" si="127"/>
        <v>44718.499999990891</v>
      </c>
      <c r="Y3773">
        <f t="shared" si="128"/>
        <v>6506.1282051282442</v>
      </c>
    </row>
    <row r="3774" spans="24:25" x14ac:dyDescent="0.4">
      <c r="X3774" s="79">
        <f t="shared" si="127"/>
        <v>44718.541666657555</v>
      </c>
      <c r="Y3774">
        <f t="shared" si="128"/>
        <v>6506.1282051282442</v>
      </c>
    </row>
    <row r="3775" spans="24:25" x14ac:dyDescent="0.4">
      <c r="X3775" s="79">
        <f t="shared" si="127"/>
        <v>44718.583333324219</v>
      </c>
      <c r="Y3775">
        <f t="shared" si="128"/>
        <v>6506.1282051282442</v>
      </c>
    </row>
    <row r="3776" spans="24:25" x14ac:dyDescent="0.4">
      <c r="X3776" s="79">
        <f t="shared" si="127"/>
        <v>44718.624999990883</v>
      </c>
      <c r="Y3776">
        <f t="shared" si="128"/>
        <v>6506.1282051282442</v>
      </c>
    </row>
    <row r="3777" spans="24:25" x14ac:dyDescent="0.4">
      <c r="X3777" s="79">
        <f t="shared" si="127"/>
        <v>44718.666666657547</v>
      </c>
      <c r="Y3777">
        <f t="shared" si="128"/>
        <v>6506.1282051282442</v>
      </c>
    </row>
    <row r="3778" spans="24:25" x14ac:dyDescent="0.4">
      <c r="X3778" s="79">
        <f t="shared" si="127"/>
        <v>44718.708333324212</v>
      </c>
      <c r="Y3778">
        <f t="shared" si="128"/>
        <v>6506.1282051282442</v>
      </c>
    </row>
    <row r="3779" spans="24:25" x14ac:dyDescent="0.4">
      <c r="X3779" s="79">
        <f t="shared" si="127"/>
        <v>44718.749999990876</v>
      </c>
      <c r="Y3779">
        <f t="shared" si="128"/>
        <v>6506.1282051282442</v>
      </c>
    </row>
    <row r="3780" spans="24:25" x14ac:dyDescent="0.4">
      <c r="X3780" s="79">
        <f t="shared" si="127"/>
        <v>44718.79166665754</v>
      </c>
      <c r="Y3780">
        <f t="shared" si="128"/>
        <v>6506.1282051282442</v>
      </c>
    </row>
    <row r="3781" spans="24:25" x14ac:dyDescent="0.4">
      <c r="X3781" s="79">
        <f t="shared" si="127"/>
        <v>44718.833333324204</v>
      </c>
      <c r="Y3781">
        <f t="shared" si="128"/>
        <v>6506.1282051282442</v>
      </c>
    </row>
    <row r="3782" spans="24:25" x14ac:dyDescent="0.4">
      <c r="X3782" s="79">
        <f t="shared" ref="X3782:X3845" si="129">X3781+1/24</f>
        <v>44718.874999990869</v>
      </c>
      <c r="Y3782">
        <f t="shared" si="128"/>
        <v>6506.1282051282442</v>
      </c>
    </row>
    <row r="3783" spans="24:25" x14ac:dyDescent="0.4">
      <c r="X3783" s="79">
        <f t="shared" si="129"/>
        <v>44718.916666657533</v>
      </c>
      <c r="Y3783">
        <f t="shared" si="128"/>
        <v>6506.1282051282442</v>
      </c>
    </row>
    <row r="3784" spans="24:25" x14ac:dyDescent="0.4">
      <c r="X3784" s="79">
        <f t="shared" si="129"/>
        <v>44718.958333324197</v>
      </c>
      <c r="Y3784">
        <f t="shared" si="128"/>
        <v>6506.1282051282442</v>
      </c>
    </row>
    <row r="3785" spans="24:25" x14ac:dyDescent="0.4">
      <c r="X3785" s="79">
        <f t="shared" si="129"/>
        <v>44718.999999990861</v>
      </c>
      <c r="Y3785">
        <f t="shared" si="128"/>
        <v>6506.1282051282442</v>
      </c>
    </row>
    <row r="3786" spans="24:25" x14ac:dyDescent="0.4">
      <c r="X3786" s="79">
        <f t="shared" si="129"/>
        <v>44719.041666657526</v>
      </c>
      <c r="Y3786">
        <f t="shared" si="128"/>
        <v>6506.1282051282442</v>
      </c>
    </row>
    <row r="3787" spans="24:25" x14ac:dyDescent="0.4">
      <c r="X3787" s="79">
        <f t="shared" si="129"/>
        <v>44719.08333332419</v>
      </c>
      <c r="Y3787">
        <f t="shared" si="128"/>
        <v>6506.1282051282442</v>
      </c>
    </row>
    <row r="3788" spans="24:25" x14ac:dyDescent="0.4">
      <c r="X3788" s="79">
        <f t="shared" si="129"/>
        <v>44719.124999990854</v>
      </c>
      <c r="Y3788">
        <f t="shared" si="128"/>
        <v>6506.1282051282442</v>
      </c>
    </row>
    <row r="3789" spans="24:25" x14ac:dyDescent="0.4">
      <c r="X3789" s="79">
        <f t="shared" si="129"/>
        <v>44719.166666657518</v>
      </c>
      <c r="Y3789">
        <f t="shared" si="128"/>
        <v>6506.1282051282442</v>
      </c>
    </row>
    <row r="3790" spans="24:25" x14ac:dyDescent="0.4">
      <c r="X3790" s="79">
        <f t="shared" si="129"/>
        <v>44719.208333324183</v>
      </c>
      <c r="Y3790">
        <f t="shared" si="128"/>
        <v>6506.1282051282442</v>
      </c>
    </row>
    <row r="3791" spans="24:25" x14ac:dyDescent="0.4">
      <c r="X3791" s="79">
        <f t="shared" si="129"/>
        <v>44719.249999990847</v>
      </c>
      <c r="Y3791">
        <f t="shared" si="128"/>
        <v>6506.1282051282442</v>
      </c>
    </row>
    <row r="3792" spans="24:25" x14ac:dyDescent="0.4">
      <c r="X3792" s="79">
        <f t="shared" si="129"/>
        <v>44719.291666657511</v>
      </c>
      <c r="Y3792">
        <f t="shared" si="128"/>
        <v>6506.1282051282442</v>
      </c>
    </row>
    <row r="3793" spans="24:25" x14ac:dyDescent="0.4">
      <c r="X3793" s="79">
        <f t="shared" si="129"/>
        <v>44719.333333324175</v>
      </c>
      <c r="Y3793">
        <f t="shared" si="128"/>
        <v>6506.1282051282442</v>
      </c>
    </row>
    <row r="3794" spans="24:25" x14ac:dyDescent="0.4">
      <c r="X3794" s="79">
        <f t="shared" si="129"/>
        <v>44719.37499999084</v>
      </c>
      <c r="Y3794">
        <f t="shared" ref="Y3794:Y3857" si="130">VLOOKUP(MONTH(X3794),$T$28:$V$39,3)</f>
        <v>6506.1282051282442</v>
      </c>
    </row>
    <row r="3795" spans="24:25" x14ac:dyDescent="0.4">
      <c r="X3795" s="79">
        <f t="shared" si="129"/>
        <v>44719.416666657504</v>
      </c>
      <c r="Y3795">
        <f t="shared" si="130"/>
        <v>6506.1282051282442</v>
      </c>
    </row>
    <row r="3796" spans="24:25" x14ac:dyDescent="0.4">
      <c r="X3796" s="79">
        <f t="shared" si="129"/>
        <v>44719.458333324168</v>
      </c>
      <c r="Y3796">
        <f t="shared" si="130"/>
        <v>6506.1282051282442</v>
      </c>
    </row>
    <row r="3797" spans="24:25" x14ac:dyDescent="0.4">
      <c r="X3797" s="79">
        <f t="shared" si="129"/>
        <v>44719.499999990832</v>
      </c>
      <c r="Y3797">
        <f t="shared" si="130"/>
        <v>6506.1282051282442</v>
      </c>
    </row>
    <row r="3798" spans="24:25" x14ac:dyDescent="0.4">
      <c r="X3798" s="79">
        <f t="shared" si="129"/>
        <v>44719.541666657497</v>
      </c>
      <c r="Y3798">
        <f t="shared" si="130"/>
        <v>6506.1282051282442</v>
      </c>
    </row>
    <row r="3799" spans="24:25" x14ac:dyDescent="0.4">
      <c r="X3799" s="79">
        <f t="shared" si="129"/>
        <v>44719.583333324161</v>
      </c>
      <c r="Y3799">
        <f t="shared" si="130"/>
        <v>6506.1282051282442</v>
      </c>
    </row>
    <row r="3800" spans="24:25" x14ac:dyDescent="0.4">
      <c r="X3800" s="79">
        <f t="shared" si="129"/>
        <v>44719.624999990825</v>
      </c>
      <c r="Y3800">
        <f t="shared" si="130"/>
        <v>6506.1282051282442</v>
      </c>
    </row>
    <row r="3801" spans="24:25" x14ac:dyDescent="0.4">
      <c r="X3801" s="79">
        <f t="shared" si="129"/>
        <v>44719.666666657489</v>
      </c>
      <c r="Y3801">
        <f t="shared" si="130"/>
        <v>6506.1282051282442</v>
      </c>
    </row>
    <row r="3802" spans="24:25" x14ac:dyDescent="0.4">
      <c r="X3802" s="79">
        <f t="shared" si="129"/>
        <v>44719.708333324154</v>
      </c>
      <c r="Y3802">
        <f t="shared" si="130"/>
        <v>6506.1282051282442</v>
      </c>
    </row>
    <row r="3803" spans="24:25" x14ac:dyDescent="0.4">
      <c r="X3803" s="79">
        <f t="shared" si="129"/>
        <v>44719.749999990818</v>
      </c>
      <c r="Y3803">
        <f t="shared" si="130"/>
        <v>6506.1282051282442</v>
      </c>
    </row>
    <row r="3804" spans="24:25" x14ac:dyDescent="0.4">
      <c r="X3804" s="79">
        <f t="shared" si="129"/>
        <v>44719.791666657482</v>
      </c>
      <c r="Y3804">
        <f t="shared" si="130"/>
        <v>6506.1282051282442</v>
      </c>
    </row>
    <row r="3805" spans="24:25" x14ac:dyDescent="0.4">
      <c r="X3805" s="79">
        <f t="shared" si="129"/>
        <v>44719.833333324146</v>
      </c>
      <c r="Y3805">
        <f t="shared" si="130"/>
        <v>6506.1282051282442</v>
      </c>
    </row>
    <row r="3806" spans="24:25" x14ac:dyDescent="0.4">
      <c r="X3806" s="79">
        <f t="shared" si="129"/>
        <v>44719.87499999081</v>
      </c>
      <c r="Y3806">
        <f t="shared" si="130"/>
        <v>6506.1282051282442</v>
      </c>
    </row>
    <row r="3807" spans="24:25" x14ac:dyDescent="0.4">
      <c r="X3807" s="79">
        <f t="shared" si="129"/>
        <v>44719.916666657475</v>
      </c>
      <c r="Y3807">
        <f t="shared" si="130"/>
        <v>6506.1282051282442</v>
      </c>
    </row>
    <row r="3808" spans="24:25" x14ac:dyDescent="0.4">
      <c r="X3808" s="79">
        <f t="shared" si="129"/>
        <v>44719.958333324139</v>
      </c>
      <c r="Y3808">
        <f t="shared" si="130"/>
        <v>6506.1282051282442</v>
      </c>
    </row>
    <row r="3809" spans="24:25" x14ac:dyDescent="0.4">
      <c r="X3809" s="79">
        <f t="shared" si="129"/>
        <v>44719.999999990803</v>
      </c>
      <c r="Y3809">
        <f t="shared" si="130"/>
        <v>6506.1282051282442</v>
      </c>
    </row>
    <row r="3810" spans="24:25" x14ac:dyDescent="0.4">
      <c r="X3810" s="79">
        <f t="shared" si="129"/>
        <v>44720.041666657467</v>
      </c>
      <c r="Y3810">
        <f t="shared" si="130"/>
        <v>6506.1282051282442</v>
      </c>
    </row>
    <row r="3811" spans="24:25" x14ac:dyDescent="0.4">
      <c r="X3811" s="79">
        <f t="shared" si="129"/>
        <v>44720.083333324132</v>
      </c>
      <c r="Y3811">
        <f t="shared" si="130"/>
        <v>6506.1282051282442</v>
      </c>
    </row>
    <row r="3812" spans="24:25" x14ac:dyDescent="0.4">
      <c r="X3812" s="79">
        <f t="shared" si="129"/>
        <v>44720.124999990796</v>
      </c>
      <c r="Y3812">
        <f t="shared" si="130"/>
        <v>6506.1282051282442</v>
      </c>
    </row>
    <row r="3813" spans="24:25" x14ac:dyDescent="0.4">
      <c r="X3813" s="79">
        <f t="shared" si="129"/>
        <v>44720.16666665746</v>
      </c>
      <c r="Y3813">
        <f t="shared" si="130"/>
        <v>6506.1282051282442</v>
      </c>
    </row>
    <row r="3814" spans="24:25" x14ac:dyDescent="0.4">
      <c r="X3814" s="79">
        <f t="shared" si="129"/>
        <v>44720.208333324124</v>
      </c>
      <c r="Y3814">
        <f t="shared" si="130"/>
        <v>6506.1282051282442</v>
      </c>
    </row>
    <row r="3815" spans="24:25" x14ac:dyDescent="0.4">
      <c r="X3815" s="79">
        <f t="shared" si="129"/>
        <v>44720.249999990789</v>
      </c>
      <c r="Y3815">
        <f t="shared" si="130"/>
        <v>6506.1282051282442</v>
      </c>
    </row>
    <row r="3816" spans="24:25" x14ac:dyDescent="0.4">
      <c r="X3816" s="79">
        <f t="shared" si="129"/>
        <v>44720.291666657453</v>
      </c>
      <c r="Y3816">
        <f t="shared" si="130"/>
        <v>6506.1282051282442</v>
      </c>
    </row>
    <row r="3817" spans="24:25" x14ac:dyDescent="0.4">
      <c r="X3817" s="79">
        <f t="shared" si="129"/>
        <v>44720.333333324117</v>
      </c>
      <c r="Y3817">
        <f t="shared" si="130"/>
        <v>6506.1282051282442</v>
      </c>
    </row>
    <row r="3818" spans="24:25" x14ac:dyDescent="0.4">
      <c r="X3818" s="79">
        <f t="shared" si="129"/>
        <v>44720.374999990781</v>
      </c>
      <c r="Y3818">
        <f t="shared" si="130"/>
        <v>6506.1282051282442</v>
      </c>
    </row>
    <row r="3819" spans="24:25" x14ac:dyDescent="0.4">
      <c r="X3819" s="79">
        <f t="shared" si="129"/>
        <v>44720.416666657446</v>
      </c>
      <c r="Y3819">
        <f t="shared" si="130"/>
        <v>6506.1282051282442</v>
      </c>
    </row>
    <row r="3820" spans="24:25" x14ac:dyDescent="0.4">
      <c r="X3820" s="79">
        <f t="shared" si="129"/>
        <v>44720.45833332411</v>
      </c>
      <c r="Y3820">
        <f t="shared" si="130"/>
        <v>6506.1282051282442</v>
      </c>
    </row>
    <row r="3821" spans="24:25" x14ac:dyDescent="0.4">
      <c r="X3821" s="79">
        <f t="shared" si="129"/>
        <v>44720.499999990774</v>
      </c>
      <c r="Y3821">
        <f t="shared" si="130"/>
        <v>6506.1282051282442</v>
      </c>
    </row>
    <row r="3822" spans="24:25" x14ac:dyDescent="0.4">
      <c r="X3822" s="79">
        <f t="shared" si="129"/>
        <v>44720.541666657438</v>
      </c>
      <c r="Y3822">
        <f t="shared" si="130"/>
        <v>6506.1282051282442</v>
      </c>
    </row>
    <row r="3823" spans="24:25" x14ac:dyDescent="0.4">
      <c r="X3823" s="79">
        <f t="shared" si="129"/>
        <v>44720.583333324103</v>
      </c>
      <c r="Y3823">
        <f t="shared" si="130"/>
        <v>6506.1282051282442</v>
      </c>
    </row>
    <row r="3824" spans="24:25" x14ac:dyDescent="0.4">
      <c r="X3824" s="79">
        <f t="shared" si="129"/>
        <v>44720.624999990767</v>
      </c>
      <c r="Y3824">
        <f t="shared" si="130"/>
        <v>6506.1282051282442</v>
      </c>
    </row>
    <row r="3825" spans="24:25" x14ac:dyDescent="0.4">
      <c r="X3825" s="79">
        <f t="shared" si="129"/>
        <v>44720.666666657431</v>
      </c>
      <c r="Y3825">
        <f t="shared" si="130"/>
        <v>6506.1282051282442</v>
      </c>
    </row>
    <row r="3826" spans="24:25" x14ac:dyDescent="0.4">
      <c r="X3826" s="79">
        <f t="shared" si="129"/>
        <v>44720.708333324095</v>
      </c>
      <c r="Y3826">
        <f t="shared" si="130"/>
        <v>6506.1282051282442</v>
      </c>
    </row>
    <row r="3827" spans="24:25" x14ac:dyDescent="0.4">
      <c r="X3827" s="79">
        <f t="shared" si="129"/>
        <v>44720.74999999076</v>
      </c>
      <c r="Y3827">
        <f t="shared" si="130"/>
        <v>6506.1282051282442</v>
      </c>
    </row>
    <row r="3828" spans="24:25" x14ac:dyDescent="0.4">
      <c r="X3828" s="79">
        <f t="shared" si="129"/>
        <v>44720.791666657424</v>
      </c>
      <c r="Y3828">
        <f t="shared" si="130"/>
        <v>6506.1282051282442</v>
      </c>
    </row>
    <row r="3829" spans="24:25" x14ac:dyDescent="0.4">
      <c r="X3829" s="79">
        <f t="shared" si="129"/>
        <v>44720.833333324088</v>
      </c>
      <c r="Y3829">
        <f t="shared" si="130"/>
        <v>6506.1282051282442</v>
      </c>
    </row>
    <row r="3830" spans="24:25" x14ac:dyDescent="0.4">
      <c r="X3830" s="79">
        <f t="shared" si="129"/>
        <v>44720.874999990752</v>
      </c>
      <c r="Y3830">
        <f t="shared" si="130"/>
        <v>6506.1282051282442</v>
      </c>
    </row>
    <row r="3831" spans="24:25" x14ac:dyDescent="0.4">
      <c r="X3831" s="79">
        <f t="shared" si="129"/>
        <v>44720.916666657416</v>
      </c>
      <c r="Y3831">
        <f t="shared" si="130"/>
        <v>6506.1282051282442</v>
      </c>
    </row>
    <row r="3832" spans="24:25" x14ac:dyDescent="0.4">
      <c r="X3832" s="79">
        <f t="shared" si="129"/>
        <v>44720.958333324081</v>
      </c>
      <c r="Y3832">
        <f t="shared" si="130"/>
        <v>6506.1282051282442</v>
      </c>
    </row>
    <row r="3833" spans="24:25" x14ac:dyDescent="0.4">
      <c r="X3833" s="79">
        <f t="shared" si="129"/>
        <v>44720.999999990745</v>
      </c>
      <c r="Y3833">
        <f t="shared" si="130"/>
        <v>6506.1282051282442</v>
      </c>
    </row>
    <row r="3834" spans="24:25" x14ac:dyDescent="0.4">
      <c r="X3834" s="79">
        <f t="shared" si="129"/>
        <v>44721.041666657409</v>
      </c>
      <c r="Y3834">
        <f t="shared" si="130"/>
        <v>6506.1282051282442</v>
      </c>
    </row>
    <row r="3835" spans="24:25" x14ac:dyDescent="0.4">
      <c r="X3835" s="79">
        <f t="shared" si="129"/>
        <v>44721.083333324073</v>
      </c>
      <c r="Y3835">
        <f t="shared" si="130"/>
        <v>6506.1282051282442</v>
      </c>
    </row>
    <row r="3836" spans="24:25" x14ac:dyDescent="0.4">
      <c r="X3836" s="79">
        <f t="shared" si="129"/>
        <v>44721.124999990738</v>
      </c>
      <c r="Y3836">
        <f t="shared" si="130"/>
        <v>6506.1282051282442</v>
      </c>
    </row>
    <row r="3837" spans="24:25" x14ac:dyDescent="0.4">
      <c r="X3837" s="79">
        <f t="shared" si="129"/>
        <v>44721.166666657402</v>
      </c>
      <c r="Y3837">
        <f t="shared" si="130"/>
        <v>6506.1282051282442</v>
      </c>
    </row>
    <row r="3838" spans="24:25" x14ac:dyDescent="0.4">
      <c r="X3838" s="79">
        <f t="shared" si="129"/>
        <v>44721.208333324066</v>
      </c>
      <c r="Y3838">
        <f t="shared" si="130"/>
        <v>6506.1282051282442</v>
      </c>
    </row>
    <row r="3839" spans="24:25" x14ac:dyDescent="0.4">
      <c r="X3839" s="79">
        <f t="shared" si="129"/>
        <v>44721.24999999073</v>
      </c>
      <c r="Y3839">
        <f t="shared" si="130"/>
        <v>6506.1282051282442</v>
      </c>
    </row>
    <row r="3840" spans="24:25" x14ac:dyDescent="0.4">
      <c r="X3840" s="79">
        <f t="shared" si="129"/>
        <v>44721.291666657395</v>
      </c>
      <c r="Y3840">
        <f t="shared" si="130"/>
        <v>6506.1282051282442</v>
      </c>
    </row>
    <row r="3841" spans="24:25" x14ac:dyDescent="0.4">
      <c r="X3841" s="79">
        <f t="shared" si="129"/>
        <v>44721.333333324059</v>
      </c>
      <c r="Y3841">
        <f t="shared" si="130"/>
        <v>6506.1282051282442</v>
      </c>
    </row>
    <row r="3842" spans="24:25" x14ac:dyDescent="0.4">
      <c r="X3842" s="79">
        <f t="shared" si="129"/>
        <v>44721.374999990723</v>
      </c>
      <c r="Y3842">
        <f t="shared" si="130"/>
        <v>6506.1282051282442</v>
      </c>
    </row>
    <row r="3843" spans="24:25" x14ac:dyDescent="0.4">
      <c r="X3843" s="79">
        <f t="shared" si="129"/>
        <v>44721.416666657387</v>
      </c>
      <c r="Y3843">
        <f t="shared" si="130"/>
        <v>6506.1282051282442</v>
      </c>
    </row>
    <row r="3844" spans="24:25" x14ac:dyDescent="0.4">
      <c r="X3844" s="79">
        <f t="shared" si="129"/>
        <v>44721.458333324052</v>
      </c>
      <c r="Y3844">
        <f t="shared" si="130"/>
        <v>6506.1282051282442</v>
      </c>
    </row>
    <row r="3845" spans="24:25" x14ac:dyDescent="0.4">
      <c r="X3845" s="79">
        <f t="shared" si="129"/>
        <v>44721.499999990716</v>
      </c>
      <c r="Y3845">
        <f t="shared" si="130"/>
        <v>6506.1282051282442</v>
      </c>
    </row>
    <row r="3846" spans="24:25" x14ac:dyDescent="0.4">
      <c r="X3846" s="79">
        <f t="shared" ref="X3846:X3909" si="131">X3845+1/24</f>
        <v>44721.54166665738</v>
      </c>
      <c r="Y3846">
        <f t="shared" si="130"/>
        <v>6506.1282051282442</v>
      </c>
    </row>
    <row r="3847" spans="24:25" x14ac:dyDescent="0.4">
      <c r="X3847" s="79">
        <f t="shared" si="131"/>
        <v>44721.583333324044</v>
      </c>
      <c r="Y3847">
        <f t="shared" si="130"/>
        <v>6506.1282051282442</v>
      </c>
    </row>
    <row r="3848" spans="24:25" x14ac:dyDescent="0.4">
      <c r="X3848" s="79">
        <f t="shared" si="131"/>
        <v>44721.624999990709</v>
      </c>
      <c r="Y3848">
        <f t="shared" si="130"/>
        <v>6506.1282051282442</v>
      </c>
    </row>
    <row r="3849" spans="24:25" x14ac:dyDescent="0.4">
      <c r="X3849" s="79">
        <f t="shared" si="131"/>
        <v>44721.666666657373</v>
      </c>
      <c r="Y3849">
        <f t="shared" si="130"/>
        <v>6506.1282051282442</v>
      </c>
    </row>
    <row r="3850" spans="24:25" x14ac:dyDescent="0.4">
      <c r="X3850" s="79">
        <f t="shared" si="131"/>
        <v>44721.708333324037</v>
      </c>
      <c r="Y3850">
        <f t="shared" si="130"/>
        <v>6506.1282051282442</v>
      </c>
    </row>
    <row r="3851" spans="24:25" x14ac:dyDescent="0.4">
      <c r="X3851" s="79">
        <f t="shared" si="131"/>
        <v>44721.749999990701</v>
      </c>
      <c r="Y3851">
        <f t="shared" si="130"/>
        <v>6506.1282051282442</v>
      </c>
    </row>
    <row r="3852" spans="24:25" x14ac:dyDescent="0.4">
      <c r="X3852" s="79">
        <f t="shared" si="131"/>
        <v>44721.791666657366</v>
      </c>
      <c r="Y3852">
        <f t="shared" si="130"/>
        <v>6506.1282051282442</v>
      </c>
    </row>
    <row r="3853" spans="24:25" x14ac:dyDescent="0.4">
      <c r="X3853" s="79">
        <f t="shared" si="131"/>
        <v>44721.83333332403</v>
      </c>
      <c r="Y3853">
        <f t="shared" si="130"/>
        <v>6506.1282051282442</v>
      </c>
    </row>
    <row r="3854" spans="24:25" x14ac:dyDescent="0.4">
      <c r="X3854" s="79">
        <f t="shared" si="131"/>
        <v>44721.874999990694</v>
      </c>
      <c r="Y3854">
        <f t="shared" si="130"/>
        <v>6506.1282051282442</v>
      </c>
    </row>
    <row r="3855" spans="24:25" x14ac:dyDescent="0.4">
      <c r="X3855" s="79">
        <f t="shared" si="131"/>
        <v>44721.916666657358</v>
      </c>
      <c r="Y3855">
        <f t="shared" si="130"/>
        <v>6506.1282051282442</v>
      </c>
    </row>
    <row r="3856" spans="24:25" x14ac:dyDescent="0.4">
      <c r="X3856" s="79">
        <f t="shared" si="131"/>
        <v>44721.958333324023</v>
      </c>
      <c r="Y3856">
        <f t="shared" si="130"/>
        <v>6506.1282051282442</v>
      </c>
    </row>
    <row r="3857" spans="24:25" x14ac:dyDescent="0.4">
      <c r="X3857" s="79">
        <f t="shared" si="131"/>
        <v>44721.999999990687</v>
      </c>
      <c r="Y3857">
        <f t="shared" si="130"/>
        <v>6506.1282051282442</v>
      </c>
    </row>
    <row r="3858" spans="24:25" x14ac:dyDescent="0.4">
      <c r="X3858" s="79">
        <f t="shared" si="131"/>
        <v>44722.041666657351</v>
      </c>
      <c r="Y3858">
        <f t="shared" ref="Y3858:Y3921" si="132">VLOOKUP(MONTH(X3858),$T$28:$V$39,3)</f>
        <v>6506.1282051282442</v>
      </c>
    </row>
    <row r="3859" spans="24:25" x14ac:dyDescent="0.4">
      <c r="X3859" s="79">
        <f t="shared" si="131"/>
        <v>44722.083333324015</v>
      </c>
      <c r="Y3859">
        <f t="shared" si="132"/>
        <v>6506.1282051282442</v>
      </c>
    </row>
    <row r="3860" spans="24:25" x14ac:dyDescent="0.4">
      <c r="X3860" s="79">
        <f t="shared" si="131"/>
        <v>44722.124999990679</v>
      </c>
      <c r="Y3860">
        <f t="shared" si="132"/>
        <v>6506.1282051282442</v>
      </c>
    </row>
    <row r="3861" spans="24:25" x14ac:dyDescent="0.4">
      <c r="X3861" s="79">
        <f t="shared" si="131"/>
        <v>44722.166666657344</v>
      </c>
      <c r="Y3861">
        <f t="shared" si="132"/>
        <v>6506.1282051282442</v>
      </c>
    </row>
    <row r="3862" spans="24:25" x14ac:dyDescent="0.4">
      <c r="X3862" s="79">
        <f t="shared" si="131"/>
        <v>44722.208333324008</v>
      </c>
      <c r="Y3862">
        <f t="shared" si="132"/>
        <v>6506.1282051282442</v>
      </c>
    </row>
    <row r="3863" spans="24:25" x14ac:dyDescent="0.4">
      <c r="X3863" s="79">
        <f t="shared" si="131"/>
        <v>44722.249999990672</v>
      </c>
      <c r="Y3863">
        <f t="shared" si="132"/>
        <v>6506.1282051282442</v>
      </c>
    </row>
    <row r="3864" spans="24:25" x14ac:dyDescent="0.4">
      <c r="X3864" s="79">
        <f t="shared" si="131"/>
        <v>44722.291666657336</v>
      </c>
      <c r="Y3864">
        <f t="shared" si="132"/>
        <v>6506.1282051282442</v>
      </c>
    </row>
    <row r="3865" spans="24:25" x14ac:dyDescent="0.4">
      <c r="X3865" s="79">
        <f t="shared" si="131"/>
        <v>44722.333333324001</v>
      </c>
      <c r="Y3865">
        <f t="shared" si="132"/>
        <v>6506.1282051282442</v>
      </c>
    </row>
    <row r="3866" spans="24:25" x14ac:dyDescent="0.4">
      <c r="X3866" s="79">
        <f t="shared" si="131"/>
        <v>44722.374999990665</v>
      </c>
      <c r="Y3866">
        <f t="shared" si="132"/>
        <v>6506.1282051282442</v>
      </c>
    </row>
    <row r="3867" spans="24:25" x14ac:dyDescent="0.4">
      <c r="X3867" s="79">
        <f t="shared" si="131"/>
        <v>44722.416666657329</v>
      </c>
      <c r="Y3867">
        <f t="shared" si="132"/>
        <v>6506.1282051282442</v>
      </c>
    </row>
    <row r="3868" spans="24:25" x14ac:dyDescent="0.4">
      <c r="X3868" s="79">
        <f t="shared" si="131"/>
        <v>44722.458333323993</v>
      </c>
      <c r="Y3868">
        <f t="shared" si="132"/>
        <v>6506.1282051282442</v>
      </c>
    </row>
    <row r="3869" spans="24:25" x14ac:dyDescent="0.4">
      <c r="X3869" s="79">
        <f t="shared" si="131"/>
        <v>44722.499999990658</v>
      </c>
      <c r="Y3869">
        <f t="shared" si="132"/>
        <v>6506.1282051282442</v>
      </c>
    </row>
    <row r="3870" spans="24:25" x14ac:dyDescent="0.4">
      <c r="X3870" s="79">
        <f t="shared" si="131"/>
        <v>44722.541666657322</v>
      </c>
      <c r="Y3870">
        <f t="shared" si="132"/>
        <v>6506.1282051282442</v>
      </c>
    </row>
    <row r="3871" spans="24:25" x14ac:dyDescent="0.4">
      <c r="X3871" s="79">
        <f t="shared" si="131"/>
        <v>44722.583333323986</v>
      </c>
      <c r="Y3871">
        <f t="shared" si="132"/>
        <v>6506.1282051282442</v>
      </c>
    </row>
    <row r="3872" spans="24:25" x14ac:dyDescent="0.4">
      <c r="X3872" s="79">
        <f t="shared" si="131"/>
        <v>44722.62499999065</v>
      </c>
      <c r="Y3872">
        <f t="shared" si="132"/>
        <v>6506.1282051282442</v>
      </c>
    </row>
    <row r="3873" spans="24:25" x14ac:dyDescent="0.4">
      <c r="X3873" s="79">
        <f t="shared" si="131"/>
        <v>44722.666666657315</v>
      </c>
      <c r="Y3873">
        <f t="shared" si="132"/>
        <v>6506.1282051282442</v>
      </c>
    </row>
    <row r="3874" spans="24:25" x14ac:dyDescent="0.4">
      <c r="X3874" s="79">
        <f t="shared" si="131"/>
        <v>44722.708333323979</v>
      </c>
      <c r="Y3874">
        <f t="shared" si="132"/>
        <v>6506.1282051282442</v>
      </c>
    </row>
    <row r="3875" spans="24:25" x14ac:dyDescent="0.4">
      <c r="X3875" s="79">
        <f t="shared" si="131"/>
        <v>44722.749999990643</v>
      </c>
      <c r="Y3875">
        <f t="shared" si="132"/>
        <v>6506.1282051282442</v>
      </c>
    </row>
    <row r="3876" spans="24:25" x14ac:dyDescent="0.4">
      <c r="X3876" s="79">
        <f t="shared" si="131"/>
        <v>44722.791666657307</v>
      </c>
      <c r="Y3876">
        <f t="shared" si="132"/>
        <v>6506.1282051282442</v>
      </c>
    </row>
    <row r="3877" spans="24:25" x14ac:dyDescent="0.4">
      <c r="X3877" s="79">
        <f t="shared" si="131"/>
        <v>44722.833333323972</v>
      </c>
      <c r="Y3877">
        <f t="shared" si="132"/>
        <v>6506.1282051282442</v>
      </c>
    </row>
    <row r="3878" spans="24:25" x14ac:dyDescent="0.4">
      <c r="X3878" s="79">
        <f t="shared" si="131"/>
        <v>44722.874999990636</v>
      </c>
      <c r="Y3878">
        <f t="shared" si="132"/>
        <v>6506.1282051282442</v>
      </c>
    </row>
    <row r="3879" spans="24:25" x14ac:dyDescent="0.4">
      <c r="X3879" s="79">
        <f t="shared" si="131"/>
        <v>44722.9166666573</v>
      </c>
      <c r="Y3879">
        <f t="shared" si="132"/>
        <v>6506.1282051282442</v>
      </c>
    </row>
    <row r="3880" spans="24:25" x14ac:dyDescent="0.4">
      <c r="X3880" s="79">
        <f t="shared" si="131"/>
        <v>44722.958333323964</v>
      </c>
      <c r="Y3880">
        <f t="shared" si="132"/>
        <v>6506.1282051282442</v>
      </c>
    </row>
    <row r="3881" spans="24:25" x14ac:dyDescent="0.4">
      <c r="X3881" s="79">
        <f t="shared" si="131"/>
        <v>44722.999999990629</v>
      </c>
      <c r="Y3881">
        <f t="shared" si="132"/>
        <v>6506.1282051282442</v>
      </c>
    </row>
    <row r="3882" spans="24:25" x14ac:dyDescent="0.4">
      <c r="X3882" s="79">
        <f t="shared" si="131"/>
        <v>44723.041666657293</v>
      </c>
      <c r="Y3882">
        <f t="shared" si="132"/>
        <v>6506.1282051282442</v>
      </c>
    </row>
    <row r="3883" spans="24:25" x14ac:dyDescent="0.4">
      <c r="X3883" s="79">
        <f t="shared" si="131"/>
        <v>44723.083333323957</v>
      </c>
      <c r="Y3883">
        <f t="shared" si="132"/>
        <v>6506.1282051282442</v>
      </c>
    </row>
    <row r="3884" spans="24:25" x14ac:dyDescent="0.4">
      <c r="X3884" s="79">
        <f t="shared" si="131"/>
        <v>44723.124999990621</v>
      </c>
      <c r="Y3884">
        <f t="shared" si="132"/>
        <v>6506.1282051282442</v>
      </c>
    </row>
    <row r="3885" spans="24:25" x14ac:dyDescent="0.4">
      <c r="X3885" s="79">
        <f t="shared" si="131"/>
        <v>44723.166666657286</v>
      </c>
      <c r="Y3885">
        <f t="shared" si="132"/>
        <v>6506.1282051282442</v>
      </c>
    </row>
    <row r="3886" spans="24:25" x14ac:dyDescent="0.4">
      <c r="X3886" s="79">
        <f t="shared" si="131"/>
        <v>44723.20833332395</v>
      </c>
      <c r="Y3886">
        <f t="shared" si="132"/>
        <v>6506.1282051282442</v>
      </c>
    </row>
    <row r="3887" spans="24:25" x14ac:dyDescent="0.4">
      <c r="X3887" s="79">
        <f t="shared" si="131"/>
        <v>44723.249999990614</v>
      </c>
      <c r="Y3887">
        <f t="shared" si="132"/>
        <v>6506.1282051282442</v>
      </c>
    </row>
    <row r="3888" spans="24:25" x14ac:dyDescent="0.4">
      <c r="X3888" s="79">
        <f t="shared" si="131"/>
        <v>44723.291666657278</v>
      </c>
      <c r="Y3888">
        <f t="shared" si="132"/>
        <v>6506.1282051282442</v>
      </c>
    </row>
    <row r="3889" spans="24:25" x14ac:dyDescent="0.4">
      <c r="X3889" s="79">
        <f t="shared" si="131"/>
        <v>44723.333333323942</v>
      </c>
      <c r="Y3889">
        <f t="shared" si="132"/>
        <v>6506.1282051282442</v>
      </c>
    </row>
    <row r="3890" spans="24:25" x14ac:dyDescent="0.4">
      <c r="X3890" s="79">
        <f t="shared" si="131"/>
        <v>44723.374999990607</v>
      </c>
      <c r="Y3890">
        <f t="shared" si="132"/>
        <v>6506.1282051282442</v>
      </c>
    </row>
    <row r="3891" spans="24:25" x14ac:dyDescent="0.4">
      <c r="X3891" s="79">
        <f t="shared" si="131"/>
        <v>44723.416666657271</v>
      </c>
      <c r="Y3891">
        <f t="shared" si="132"/>
        <v>6506.1282051282442</v>
      </c>
    </row>
    <row r="3892" spans="24:25" x14ac:dyDescent="0.4">
      <c r="X3892" s="79">
        <f t="shared" si="131"/>
        <v>44723.458333323935</v>
      </c>
      <c r="Y3892">
        <f t="shared" si="132"/>
        <v>6506.1282051282442</v>
      </c>
    </row>
    <row r="3893" spans="24:25" x14ac:dyDescent="0.4">
      <c r="X3893" s="79">
        <f t="shared" si="131"/>
        <v>44723.499999990599</v>
      </c>
      <c r="Y3893">
        <f t="shared" si="132"/>
        <v>6506.1282051282442</v>
      </c>
    </row>
    <row r="3894" spans="24:25" x14ac:dyDescent="0.4">
      <c r="X3894" s="79">
        <f t="shared" si="131"/>
        <v>44723.541666657264</v>
      </c>
      <c r="Y3894">
        <f t="shared" si="132"/>
        <v>6506.1282051282442</v>
      </c>
    </row>
    <row r="3895" spans="24:25" x14ac:dyDescent="0.4">
      <c r="X3895" s="79">
        <f t="shared" si="131"/>
        <v>44723.583333323928</v>
      </c>
      <c r="Y3895">
        <f t="shared" si="132"/>
        <v>6506.1282051282442</v>
      </c>
    </row>
    <row r="3896" spans="24:25" x14ac:dyDescent="0.4">
      <c r="X3896" s="79">
        <f t="shared" si="131"/>
        <v>44723.624999990592</v>
      </c>
      <c r="Y3896">
        <f t="shared" si="132"/>
        <v>6506.1282051282442</v>
      </c>
    </row>
    <row r="3897" spans="24:25" x14ac:dyDescent="0.4">
      <c r="X3897" s="79">
        <f t="shared" si="131"/>
        <v>44723.666666657256</v>
      </c>
      <c r="Y3897">
        <f t="shared" si="132"/>
        <v>6506.1282051282442</v>
      </c>
    </row>
    <row r="3898" spans="24:25" x14ac:dyDescent="0.4">
      <c r="X3898" s="79">
        <f t="shared" si="131"/>
        <v>44723.708333323921</v>
      </c>
      <c r="Y3898">
        <f t="shared" si="132"/>
        <v>6506.1282051282442</v>
      </c>
    </row>
    <row r="3899" spans="24:25" x14ac:dyDescent="0.4">
      <c r="X3899" s="79">
        <f t="shared" si="131"/>
        <v>44723.749999990585</v>
      </c>
      <c r="Y3899">
        <f t="shared" si="132"/>
        <v>6506.1282051282442</v>
      </c>
    </row>
    <row r="3900" spans="24:25" x14ac:dyDescent="0.4">
      <c r="X3900" s="79">
        <f t="shared" si="131"/>
        <v>44723.791666657249</v>
      </c>
      <c r="Y3900">
        <f t="shared" si="132"/>
        <v>6506.1282051282442</v>
      </c>
    </row>
    <row r="3901" spans="24:25" x14ac:dyDescent="0.4">
      <c r="X3901" s="79">
        <f t="shared" si="131"/>
        <v>44723.833333323913</v>
      </c>
      <c r="Y3901">
        <f t="shared" si="132"/>
        <v>6506.1282051282442</v>
      </c>
    </row>
    <row r="3902" spans="24:25" x14ac:dyDescent="0.4">
      <c r="X3902" s="79">
        <f t="shared" si="131"/>
        <v>44723.874999990578</v>
      </c>
      <c r="Y3902">
        <f t="shared" si="132"/>
        <v>6506.1282051282442</v>
      </c>
    </row>
    <row r="3903" spans="24:25" x14ac:dyDescent="0.4">
      <c r="X3903" s="79">
        <f t="shared" si="131"/>
        <v>44723.916666657242</v>
      </c>
      <c r="Y3903">
        <f t="shared" si="132"/>
        <v>6506.1282051282442</v>
      </c>
    </row>
    <row r="3904" spans="24:25" x14ac:dyDescent="0.4">
      <c r="X3904" s="79">
        <f t="shared" si="131"/>
        <v>44723.958333323906</v>
      </c>
      <c r="Y3904">
        <f t="shared" si="132"/>
        <v>6506.1282051282442</v>
      </c>
    </row>
    <row r="3905" spans="24:25" x14ac:dyDescent="0.4">
      <c r="X3905" s="79">
        <f t="shared" si="131"/>
        <v>44723.99999999057</v>
      </c>
      <c r="Y3905">
        <f t="shared" si="132"/>
        <v>6506.1282051282442</v>
      </c>
    </row>
    <row r="3906" spans="24:25" x14ac:dyDescent="0.4">
      <c r="X3906" s="79">
        <f t="shared" si="131"/>
        <v>44724.041666657235</v>
      </c>
      <c r="Y3906">
        <f t="shared" si="132"/>
        <v>6506.1282051282442</v>
      </c>
    </row>
    <row r="3907" spans="24:25" x14ac:dyDescent="0.4">
      <c r="X3907" s="79">
        <f t="shared" si="131"/>
        <v>44724.083333323899</v>
      </c>
      <c r="Y3907">
        <f t="shared" si="132"/>
        <v>6506.1282051282442</v>
      </c>
    </row>
    <row r="3908" spans="24:25" x14ac:dyDescent="0.4">
      <c r="X3908" s="79">
        <f t="shared" si="131"/>
        <v>44724.124999990563</v>
      </c>
      <c r="Y3908">
        <f t="shared" si="132"/>
        <v>6506.1282051282442</v>
      </c>
    </row>
    <row r="3909" spans="24:25" x14ac:dyDescent="0.4">
      <c r="X3909" s="79">
        <f t="shared" si="131"/>
        <v>44724.166666657227</v>
      </c>
      <c r="Y3909">
        <f t="shared" si="132"/>
        <v>6506.1282051282442</v>
      </c>
    </row>
    <row r="3910" spans="24:25" x14ac:dyDescent="0.4">
      <c r="X3910" s="79">
        <f t="shared" ref="X3910:X3973" si="133">X3909+1/24</f>
        <v>44724.208333323892</v>
      </c>
      <c r="Y3910">
        <f t="shared" si="132"/>
        <v>6506.1282051282442</v>
      </c>
    </row>
    <row r="3911" spans="24:25" x14ac:dyDescent="0.4">
      <c r="X3911" s="79">
        <f t="shared" si="133"/>
        <v>44724.249999990556</v>
      </c>
      <c r="Y3911">
        <f t="shared" si="132"/>
        <v>6506.1282051282442</v>
      </c>
    </row>
    <row r="3912" spans="24:25" x14ac:dyDescent="0.4">
      <c r="X3912" s="79">
        <f t="shared" si="133"/>
        <v>44724.29166665722</v>
      </c>
      <c r="Y3912">
        <f t="shared" si="132"/>
        <v>6506.1282051282442</v>
      </c>
    </row>
    <row r="3913" spans="24:25" x14ac:dyDescent="0.4">
      <c r="X3913" s="79">
        <f t="shared" si="133"/>
        <v>44724.333333323884</v>
      </c>
      <c r="Y3913">
        <f t="shared" si="132"/>
        <v>6506.1282051282442</v>
      </c>
    </row>
    <row r="3914" spans="24:25" x14ac:dyDescent="0.4">
      <c r="X3914" s="79">
        <f t="shared" si="133"/>
        <v>44724.374999990549</v>
      </c>
      <c r="Y3914">
        <f t="shared" si="132"/>
        <v>6506.1282051282442</v>
      </c>
    </row>
    <row r="3915" spans="24:25" x14ac:dyDescent="0.4">
      <c r="X3915" s="79">
        <f t="shared" si="133"/>
        <v>44724.416666657213</v>
      </c>
      <c r="Y3915">
        <f t="shared" si="132"/>
        <v>6506.1282051282442</v>
      </c>
    </row>
    <row r="3916" spans="24:25" x14ac:dyDescent="0.4">
      <c r="X3916" s="79">
        <f t="shared" si="133"/>
        <v>44724.458333323877</v>
      </c>
      <c r="Y3916">
        <f t="shared" si="132"/>
        <v>6506.1282051282442</v>
      </c>
    </row>
    <row r="3917" spans="24:25" x14ac:dyDescent="0.4">
      <c r="X3917" s="79">
        <f t="shared" si="133"/>
        <v>44724.499999990541</v>
      </c>
      <c r="Y3917">
        <f t="shared" si="132"/>
        <v>6506.1282051282442</v>
      </c>
    </row>
    <row r="3918" spans="24:25" x14ac:dyDescent="0.4">
      <c r="X3918" s="79">
        <f t="shared" si="133"/>
        <v>44724.541666657205</v>
      </c>
      <c r="Y3918">
        <f t="shared" si="132"/>
        <v>6506.1282051282442</v>
      </c>
    </row>
    <row r="3919" spans="24:25" x14ac:dyDescent="0.4">
      <c r="X3919" s="79">
        <f t="shared" si="133"/>
        <v>44724.58333332387</v>
      </c>
      <c r="Y3919">
        <f t="shared" si="132"/>
        <v>6506.1282051282442</v>
      </c>
    </row>
    <row r="3920" spans="24:25" x14ac:dyDescent="0.4">
      <c r="X3920" s="79">
        <f t="shared" si="133"/>
        <v>44724.624999990534</v>
      </c>
      <c r="Y3920">
        <f t="shared" si="132"/>
        <v>6506.1282051282442</v>
      </c>
    </row>
    <row r="3921" spans="24:25" x14ac:dyDescent="0.4">
      <c r="X3921" s="79">
        <f t="shared" si="133"/>
        <v>44724.666666657198</v>
      </c>
      <c r="Y3921">
        <f t="shared" si="132"/>
        <v>6506.1282051282442</v>
      </c>
    </row>
    <row r="3922" spans="24:25" x14ac:dyDescent="0.4">
      <c r="X3922" s="79">
        <f t="shared" si="133"/>
        <v>44724.708333323862</v>
      </c>
      <c r="Y3922">
        <f t="shared" ref="Y3922:Y3985" si="134">VLOOKUP(MONTH(X3922),$T$28:$V$39,3)</f>
        <v>6506.1282051282442</v>
      </c>
    </row>
    <row r="3923" spans="24:25" x14ac:dyDescent="0.4">
      <c r="X3923" s="79">
        <f t="shared" si="133"/>
        <v>44724.749999990527</v>
      </c>
      <c r="Y3923">
        <f t="shared" si="134"/>
        <v>6506.1282051282442</v>
      </c>
    </row>
    <row r="3924" spans="24:25" x14ac:dyDescent="0.4">
      <c r="X3924" s="79">
        <f t="shared" si="133"/>
        <v>44724.791666657191</v>
      </c>
      <c r="Y3924">
        <f t="shared" si="134"/>
        <v>6506.1282051282442</v>
      </c>
    </row>
    <row r="3925" spans="24:25" x14ac:dyDescent="0.4">
      <c r="X3925" s="79">
        <f t="shared" si="133"/>
        <v>44724.833333323855</v>
      </c>
      <c r="Y3925">
        <f t="shared" si="134"/>
        <v>6506.1282051282442</v>
      </c>
    </row>
    <row r="3926" spans="24:25" x14ac:dyDescent="0.4">
      <c r="X3926" s="79">
        <f t="shared" si="133"/>
        <v>44724.874999990519</v>
      </c>
      <c r="Y3926">
        <f t="shared" si="134"/>
        <v>6506.1282051282442</v>
      </c>
    </row>
    <row r="3927" spans="24:25" x14ac:dyDescent="0.4">
      <c r="X3927" s="79">
        <f t="shared" si="133"/>
        <v>44724.916666657184</v>
      </c>
      <c r="Y3927">
        <f t="shared" si="134"/>
        <v>6506.1282051282442</v>
      </c>
    </row>
    <row r="3928" spans="24:25" x14ac:dyDescent="0.4">
      <c r="X3928" s="79">
        <f t="shared" si="133"/>
        <v>44724.958333323848</v>
      </c>
      <c r="Y3928">
        <f t="shared" si="134"/>
        <v>6506.1282051282442</v>
      </c>
    </row>
    <row r="3929" spans="24:25" x14ac:dyDescent="0.4">
      <c r="X3929" s="79">
        <f t="shared" si="133"/>
        <v>44724.999999990512</v>
      </c>
      <c r="Y3929">
        <f t="shared" si="134"/>
        <v>6506.1282051282442</v>
      </c>
    </row>
    <row r="3930" spans="24:25" x14ac:dyDescent="0.4">
      <c r="X3930" s="79">
        <f t="shared" si="133"/>
        <v>44725.041666657176</v>
      </c>
      <c r="Y3930">
        <f t="shared" si="134"/>
        <v>6506.1282051282442</v>
      </c>
    </row>
    <row r="3931" spans="24:25" x14ac:dyDescent="0.4">
      <c r="X3931" s="79">
        <f t="shared" si="133"/>
        <v>44725.083333323841</v>
      </c>
      <c r="Y3931">
        <f t="shared" si="134"/>
        <v>6506.1282051282442</v>
      </c>
    </row>
    <row r="3932" spans="24:25" x14ac:dyDescent="0.4">
      <c r="X3932" s="79">
        <f t="shared" si="133"/>
        <v>44725.124999990505</v>
      </c>
      <c r="Y3932">
        <f t="shared" si="134"/>
        <v>6506.1282051282442</v>
      </c>
    </row>
    <row r="3933" spans="24:25" x14ac:dyDescent="0.4">
      <c r="X3933" s="79">
        <f t="shared" si="133"/>
        <v>44725.166666657169</v>
      </c>
      <c r="Y3933">
        <f t="shared" si="134"/>
        <v>6506.1282051282442</v>
      </c>
    </row>
    <row r="3934" spans="24:25" x14ac:dyDescent="0.4">
      <c r="X3934" s="79">
        <f t="shared" si="133"/>
        <v>44725.208333323833</v>
      </c>
      <c r="Y3934">
        <f t="shared" si="134"/>
        <v>6506.1282051282442</v>
      </c>
    </row>
    <row r="3935" spans="24:25" x14ac:dyDescent="0.4">
      <c r="X3935" s="79">
        <f t="shared" si="133"/>
        <v>44725.249999990498</v>
      </c>
      <c r="Y3935">
        <f t="shared" si="134"/>
        <v>6506.1282051282442</v>
      </c>
    </row>
    <row r="3936" spans="24:25" x14ac:dyDescent="0.4">
      <c r="X3936" s="79">
        <f t="shared" si="133"/>
        <v>44725.291666657162</v>
      </c>
      <c r="Y3936">
        <f t="shared" si="134"/>
        <v>6506.1282051282442</v>
      </c>
    </row>
    <row r="3937" spans="24:25" x14ac:dyDescent="0.4">
      <c r="X3937" s="79">
        <f t="shared" si="133"/>
        <v>44725.333333323826</v>
      </c>
      <c r="Y3937">
        <f t="shared" si="134"/>
        <v>6506.1282051282442</v>
      </c>
    </row>
    <row r="3938" spans="24:25" x14ac:dyDescent="0.4">
      <c r="X3938" s="79">
        <f t="shared" si="133"/>
        <v>44725.37499999049</v>
      </c>
      <c r="Y3938">
        <f t="shared" si="134"/>
        <v>6506.1282051282442</v>
      </c>
    </row>
    <row r="3939" spans="24:25" x14ac:dyDescent="0.4">
      <c r="X3939" s="79">
        <f t="shared" si="133"/>
        <v>44725.416666657155</v>
      </c>
      <c r="Y3939">
        <f t="shared" si="134"/>
        <v>6506.1282051282442</v>
      </c>
    </row>
    <row r="3940" spans="24:25" x14ac:dyDescent="0.4">
      <c r="X3940" s="79">
        <f t="shared" si="133"/>
        <v>44725.458333323819</v>
      </c>
      <c r="Y3940">
        <f t="shared" si="134"/>
        <v>6506.1282051282442</v>
      </c>
    </row>
    <row r="3941" spans="24:25" x14ac:dyDescent="0.4">
      <c r="X3941" s="79">
        <f t="shared" si="133"/>
        <v>44725.499999990483</v>
      </c>
      <c r="Y3941">
        <f t="shared" si="134"/>
        <v>6506.1282051282442</v>
      </c>
    </row>
    <row r="3942" spans="24:25" x14ac:dyDescent="0.4">
      <c r="X3942" s="79">
        <f t="shared" si="133"/>
        <v>44725.541666657147</v>
      </c>
      <c r="Y3942">
        <f t="shared" si="134"/>
        <v>6506.1282051282442</v>
      </c>
    </row>
    <row r="3943" spans="24:25" x14ac:dyDescent="0.4">
      <c r="X3943" s="79">
        <f t="shared" si="133"/>
        <v>44725.583333323812</v>
      </c>
      <c r="Y3943">
        <f t="shared" si="134"/>
        <v>6506.1282051282442</v>
      </c>
    </row>
    <row r="3944" spans="24:25" x14ac:dyDescent="0.4">
      <c r="X3944" s="79">
        <f t="shared" si="133"/>
        <v>44725.624999990476</v>
      </c>
      <c r="Y3944">
        <f t="shared" si="134"/>
        <v>6506.1282051282442</v>
      </c>
    </row>
    <row r="3945" spans="24:25" x14ac:dyDescent="0.4">
      <c r="X3945" s="79">
        <f t="shared" si="133"/>
        <v>44725.66666665714</v>
      </c>
      <c r="Y3945">
        <f t="shared" si="134"/>
        <v>6506.1282051282442</v>
      </c>
    </row>
    <row r="3946" spans="24:25" x14ac:dyDescent="0.4">
      <c r="X3946" s="79">
        <f t="shared" si="133"/>
        <v>44725.708333323804</v>
      </c>
      <c r="Y3946">
        <f t="shared" si="134"/>
        <v>6506.1282051282442</v>
      </c>
    </row>
    <row r="3947" spans="24:25" x14ac:dyDescent="0.4">
      <c r="X3947" s="79">
        <f t="shared" si="133"/>
        <v>44725.749999990468</v>
      </c>
      <c r="Y3947">
        <f t="shared" si="134"/>
        <v>6506.1282051282442</v>
      </c>
    </row>
    <row r="3948" spans="24:25" x14ac:dyDescent="0.4">
      <c r="X3948" s="79">
        <f t="shared" si="133"/>
        <v>44725.791666657133</v>
      </c>
      <c r="Y3948">
        <f t="shared" si="134"/>
        <v>6506.1282051282442</v>
      </c>
    </row>
    <row r="3949" spans="24:25" x14ac:dyDescent="0.4">
      <c r="X3949" s="79">
        <f t="shared" si="133"/>
        <v>44725.833333323797</v>
      </c>
      <c r="Y3949">
        <f t="shared" si="134"/>
        <v>6506.1282051282442</v>
      </c>
    </row>
    <row r="3950" spans="24:25" x14ac:dyDescent="0.4">
      <c r="X3950" s="79">
        <f t="shared" si="133"/>
        <v>44725.874999990461</v>
      </c>
      <c r="Y3950">
        <f t="shared" si="134"/>
        <v>6506.1282051282442</v>
      </c>
    </row>
    <row r="3951" spans="24:25" x14ac:dyDescent="0.4">
      <c r="X3951" s="79">
        <f t="shared" si="133"/>
        <v>44725.916666657125</v>
      </c>
      <c r="Y3951">
        <f t="shared" si="134"/>
        <v>6506.1282051282442</v>
      </c>
    </row>
    <row r="3952" spans="24:25" x14ac:dyDescent="0.4">
      <c r="X3952" s="79">
        <f t="shared" si="133"/>
        <v>44725.95833332379</v>
      </c>
      <c r="Y3952">
        <f t="shared" si="134"/>
        <v>6506.1282051282442</v>
      </c>
    </row>
    <row r="3953" spans="24:25" x14ac:dyDescent="0.4">
      <c r="X3953" s="79">
        <f t="shared" si="133"/>
        <v>44725.999999990454</v>
      </c>
      <c r="Y3953">
        <f t="shared" si="134"/>
        <v>6506.1282051282442</v>
      </c>
    </row>
    <row r="3954" spans="24:25" x14ac:dyDescent="0.4">
      <c r="X3954" s="79">
        <f t="shared" si="133"/>
        <v>44726.041666657118</v>
      </c>
      <c r="Y3954">
        <f t="shared" si="134"/>
        <v>6506.1282051282442</v>
      </c>
    </row>
    <row r="3955" spans="24:25" x14ac:dyDescent="0.4">
      <c r="X3955" s="79">
        <f t="shared" si="133"/>
        <v>44726.083333323782</v>
      </c>
      <c r="Y3955">
        <f t="shared" si="134"/>
        <v>6506.1282051282442</v>
      </c>
    </row>
    <row r="3956" spans="24:25" x14ac:dyDescent="0.4">
      <c r="X3956" s="79">
        <f t="shared" si="133"/>
        <v>44726.124999990447</v>
      </c>
      <c r="Y3956">
        <f t="shared" si="134"/>
        <v>6506.1282051282442</v>
      </c>
    </row>
    <row r="3957" spans="24:25" x14ac:dyDescent="0.4">
      <c r="X3957" s="79">
        <f t="shared" si="133"/>
        <v>44726.166666657111</v>
      </c>
      <c r="Y3957">
        <f t="shared" si="134"/>
        <v>6506.1282051282442</v>
      </c>
    </row>
    <row r="3958" spans="24:25" x14ac:dyDescent="0.4">
      <c r="X3958" s="79">
        <f t="shared" si="133"/>
        <v>44726.208333323775</v>
      </c>
      <c r="Y3958">
        <f t="shared" si="134"/>
        <v>6506.1282051282442</v>
      </c>
    </row>
    <row r="3959" spans="24:25" x14ac:dyDescent="0.4">
      <c r="X3959" s="79">
        <f t="shared" si="133"/>
        <v>44726.249999990439</v>
      </c>
      <c r="Y3959">
        <f t="shared" si="134"/>
        <v>6506.1282051282442</v>
      </c>
    </row>
    <row r="3960" spans="24:25" x14ac:dyDescent="0.4">
      <c r="X3960" s="79">
        <f t="shared" si="133"/>
        <v>44726.291666657104</v>
      </c>
      <c r="Y3960">
        <f t="shared" si="134"/>
        <v>6506.1282051282442</v>
      </c>
    </row>
    <row r="3961" spans="24:25" x14ac:dyDescent="0.4">
      <c r="X3961" s="79">
        <f t="shared" si="133"/>
        <v>44726.333333323768</v>
      </c>
      <c r="Y3961">
        <f t="shared" si="134"/>
        <v>6506.1282051282442</v>
      </c>
    </row>
    <row r="3962" spans="24:25" x14ac:dyDescent="0.4">
      <c r="X3962" s="79">
        <f t="shared" si="133"/>
        <v>44726.374999990432</v>
      </c>
      <c r="Y3962">
        <f t="shared" si="134"/>
        <v>6506.1282051282442</v>
      </c>
    </row>
    <row r="3963" spans="24:25" x14ac:dyDescent="0.4">
      <c r="X3963" s="79">
        <f t="shared" si="133"/>
        <v>44726.416666657096</v>
      </c>
      <c r="Y3963">
        <f t="shared" si="134"/>
        <v>6506.1282051282442</v>
      </c>
    </row>
    <row r="3964" spans="24:25" x14ac:dyDescent="0.4">
      <c r="X3964" s="79">
        <f t="shared" si="133"/>
        <v>44726.458333323761</v>
      </c>
      <c r="Y3964">
        <f t="shared" si="134"/>
        <v>6506.1282051282442</v>
      </c>
    </row>
    <row r="3965" spans="24:25" x14ac:dyDescent="0.4">
      <c r="X3965" s="79">
        <f t="shared" si="133"/>
        <v>44726.499999990425</v>
      </c>
      <c r="Y3965">
        <f t="shared" si="134"/>
        <v>6506.1282051282442</v>
      </c>
    </row>
    <row r="3966" spans="24:25" x14ac:dyDescent="0.4">
      <c r="X3966" s="79">
        <f t="shared" si="133"/>
        <v>44726.541666657089</v>
      </c>
      <c r="Y3966">
        <f t="shared" si="134"/>
        <v>6506.1282051282442</v>
      </c>
    </row>
    <row r="3967" spans="24:25" x14ac:dyDescent="0.4">
      <c r="X3967" s="79">
        <f t="shared" si="133"/>
        <v>44726.583333323753</v>
      </c>
      <c r="Y3967">
        <f t="shared" si="134"/>
        <v>6506.1282051282442</v>
      </c>
    </row>
    <row r="3968" spans="24:25" x14ac:dyDescent="0.4">
      <c r="X3968" s="79">
        <f t="shared" si="133"/>
        <v>44726.624999990418</v>
      </c>
      <c r="Y3968">
        <f t="shared" si="134"/>
        <v>6506.1282051282442</v>
      </c>
    </row>
    <row r="3969" spans="24:25" x14ac:dyDescent="0.4">
      <c r="X3969" s="79">
        <f t="shared" si="133"/>
        <v>44726.666666657082</v>
      </c>
      <c r="Y3969">
        <f t="shared" si="134"/>
        <v>6506.1282051282442</v>
      </c>
    </row>
    <row r="3970" spans="24:25" x14ac:dyDescent="0.4">
      <c r="X3970" s="79">
        <f t="shared" si="133"/>
        <v>44726.708333323746</v>
      </c>
      <c r="Y3970">
        <f t="shared" si="134"/>
        <v>6506.1282051282442</v>
      </c>
    </row>
    <row r="3971" spans="24:25" x14ac:dyDescent="0.4">
      <c r="X3971" s="79">
        <f t="shared" si="133"/>
        <v>44726.74999999041</v>
      </c>
      <c r="Y3971">
        <f t="shared" si="134"/>
        <v>6506.1282051282442</v>
      </c>
    </row>
    <row r="3972" spans="24:25" x14ac:dyDescent="0.4">
      <c r="X3972" s="79">
        <f t="shared" si="133"/>
        <v>44726.791666657075</v>
      </c>
      <c r="Y3972">
        <f t="shared" si="134"/>
        <v>6506.1282051282442</v>
      </c>
    </row>
    <row r="3973" spans="24:25" x14ac:dyDescent="0.4">
      <c r="X3973" s="79">
        <f t="shared" si="133"/>
        <v>44726.833333323739</v>
      </c>
      <c r="Y3973">
        <f t="shared" si="134"/>
        <v>6506.1282051282442</v>
      </c>
    </row>
    <row r="3974" spans="24:25" x14ac:dyDescent="0.4">
      <c r="X3974" s="79">
        <f t="shared" ref="X3974:X4037" si="135">X3973+1/24</f>
        <v>44726.874999990403</v>
      </c>
      <c r="Y3974">
        <f t="shared" si="134"/>
        <v>6506.1282051282442</v>
      </c>
    </row>
    <row r="3975" spans="24:25" x14ac:dyDescent="0.4">
      <c r="X3975" s="79">
        <f t="shared" si="135"/>
        <v>44726.916666657067</v>
      </c>
      <c r="Y3975">
        <f t="shared" si="134"/>
        <v>6506.1282051282442</v>
      </c>
    </row>
    <row r="3976" spans="24:25" x14ac:dyDescent="0.4">
      <c r="X3976" s="79">
        <f t="shared" si="135"/>
        <v>44726.958333323731</v>
      </c>
      <c r="Y3976">
        <f t="shared" si="134"/>
        <v>6506.1282051282442</v>
      </c>
    </row>
    <row r="3977" spans="24:25" x14ac:dyDescent="0.4">
      <c r="X3977" s="79">
        <f t="shared" si="135"/>
        <v>44726.999999990396</v>
      </c>
      <c r="Y3977">
        <f t="shared" si="134"/>
        <v>6506.1282051282442</v>
      </c>
    </row>
    <row r="3978" spans="24:25" x14ac:dyDescent="0.4">
      <c r="X3978" s="79">
        <f t="shared" si="135"/>
        <v>44727.04166665706</v>
      </c>
      <c r="Y3978">
        <f t="shared" si="134"/>
        <v>6506.1282051282442</v>
      </c>
    </row>
    <row r="3979" spans="24:25" x14ac:dyDescent="0.4">
      <c r="X3979" s="79">
        <f t="shared" si="135"/>
        <v>44727.083333323724</v>
      </c>
      <c r="Y3979">
        <f t="shared" si="134"/>
        <v>6506.1282051282442</v>
      </c>
    </row>
    <row r="3980" spans="24:25" x14ac:dyDescent="0.4">
      <c r="X3980" s="79">
        <f t="shared" si="135"/>
        <v>44727.124999990388</v>
      </c>
      <c r="Y3980">
        <f t="shared" si="134"/>
        <v>6506.1282051282442</v>
      </c>
    </row>
    <row r="3981" spans="24:25" x14ac:dyDescent="0.4">
      <c r="X3981" s="79">
        <f t="shared" si="135"/>
        <v>44727.166666657053</v>
      </c>
      <c r="Y3981">
        <f t="shared" si="134"/>
        <v>6506.1282051282442</v>
      </c>
    </row>
    <row r="3982" spans="24:25" x14ac:dyDescent="0.4">
      <c r="X3982" s="79">
        <f t="shared" si="135"/>
        <v>44727.208333323717</v>
      </c>
      <c r="Y3982">
        <f t="shared" si="134"/>
        <v>6506.1282051282442</v>
      </c>
    </row>
    <row r="3983" spans="24:25" x14ac:dyDescent="0.4">
      <c r="X3983" s="79">
        <f t="shared" si="135"/>
        <v>44727.249999990381</v>
      </c>
      <c r="Y3983">
        <f t="shared" si="134"/>
        <v>6506.1282051282442</v>
      </c>
    </row>
    <row r="3984" spans="24:25" x14ac:dyDescent="0.4">
      <c r="X3984" s="79">
        <f t="shared" si="135"/>
        <v>44727.291666657045</v>
      </c>
      <c r="Y3984">
        <f t="shared" si="134"/>
        <v>6506.1282051282442</v>
      </c>
    </row>
    <row r="3985" spans="24:25" x14ac:dyDescent="0.4">
      <c r="X3985" s="79">
        <f t="shared" si="135"/>
        <v>44727.33333332371</v>
      </c>
      <c r="Y3985">
        <f t="shared" si="134"/>
        <v>6506.1282051282442</v>
      </c>
    </row>
    <row r="3986" spans="24:25" x14ac:dyDescent="0.4">
      <c r="X3986" s="79">
        <f t="shared" si="135"/>
        <v>44727.374999990374</v>
      </c>
      <c r="Y3986">
        <f t="shared" ref="Y3986:Y4049" si="136">VLOOKUP(MONTH(X3986),$T$28:$V$39,3)</f>
        <v>6506.1282051282442</v>
      </c>
    </row>
    <row r="3987" spans="24:25" x14ac:dyDescent="0.4">
      <c r="X3987" s="79">
        <f t="shared" si="135"/>
        <v>44727.416666657038</v>
      </c>
      <c r="Y3987">
        <f t="shared" si="136"/>
        <v>6506.1282051282442</v>
      </c>
    </row>
    <row r="3988" spans="24:25" x14ac:dyDescent="0.4">
      <c r="X3988" s="79">
        <f t="shared" si="135"/>
        <v>44727.458333323702</v>
      </c>
      <c r="Y3988">
        <f t="shared" si="136"/>
        <v>6506.1282051282442</v>
      </c>
    </row>
    <row r="3989" spans="24:25" x14ac:dyDescent="0.4">
      <c r="X3989" s="79">
        <f t="shared" si="135"/>
        <v>44727.499999990367</v>
      </c>
      <c r="Y3989">
        <f t="shared" si="136"/>
        <v>6506.1282051282442</v>
      </c>
    </row>
    <row r="3990" spans="24:25" x14ac:dyDescent="0.4">
      <c r="X3990" s="79">
        <f t="shared" si="135"/>
        <v>44727.541666657031</v>
      </c>
      <c r="Y3990">
        <f t="shared" si="136"/>
        <v>6506.1282051282442</v>
      </c>
    </row>
    <row r="3991" spans="24:25" x14ac:dyDescent="0.4">
      <c r="X3991" s="79">
        <f t="shared" si="135"/>
        <v>44727.583333323695</v>
      </c>
      <c r="Y3991">
        <f t="shared" si="136"/>
        <v>6506.1282051282442</v>
      </c>
    </row>
    <row r="3992" spans="24:25" x14ac:dyDescent="0.4">
      <c r="X3992" s="79">
        <f t="shared" si="135"/>
        <v>44727.624999990359</v>
      </c>
      <c r="Y3992">
        <f t="shared" si="136"/>
        <v>6506.1282051282442</v>
      </c>
    </row>
    <row r="3993" spans="24:25" x14ac:dyDescent="0.4">
      <c r="X3993" s="79">
        <f t="shared" si="135"/>
        <v>44727.666666657024</v>
      </c>
      <c r="Y3993">
        <f t="shared" si="136"/>
        <v>6506.1282051282442</v>
      </c>
    </row>
    <row r="3994" spans="24:25" x14ac:dyDescent="0.4">
      <c r="X3994" s="79">
        <f t="shared" si="135"/>
        <v>44727.708333323688</v>
      </c>
      <c r="Y3994">
        <f t="shared" si="136"/>
        <v>6506.1282051282442</v>
      </c>
    </row>
    <row r="3995" spans="24:25" x14ac:dyDescent="0.4">
      <c r="X3995" s="79">
        <f t="shared" si="135"/>
        <v>44727.749999990352</v>
      </c>
      <c r="Y3995">
        <f t="shared" si="136"/>
        <v>6506.1282051282442</v>
      </c>
    </row>
    <row r="3996" spans="24:25" x14ac:dyDescent="0.4">
      <c r="X3996" s="79">
        <f t="shared" si="135"/>
        <v>44727.791666657016</v>
      </c>
      <c r="Y3996">
        <f t="shared" si="136"/>
        <v>6506.1282051282442</v>
      </c>
    </row>
    <row r="3997" spans="24:25" x14ac:dyDescent="0.4">
      <c r="X3997" s="79">
        <f t="shared" si="135"/>
        <v>44727.833333323681</v>
      </c>
      <c r="Y3997">
        <f t="shared" si="136"/>
        <v>6506.1282051282442</v>
      </c>
    </row>
    <row r="3998" spans="24:25" x14ac:dyDescent="0.4">
      <c r="X3998" s="79">
        <f t="shared" si="135"/>
        <v>44727.874999990345</v>
      </c>
      <c r="Y3998">
        <f t="shared" si="136"/>
        <v>6506.1282051282442</v>
      </c>
    </row>
    <row r="3999" spans="24:25" x14ac:dyDescent="0.4">
      <c r="X3999" s="79">
        <f t="shared" si="135"/>
        <v>44727.916666657009</v>
      </c>
      <c r="Y3999">
        <f t="shared" si="136"/>
        <v>6506.1282051282442</v>
      </c>
    </row>
    <row r="4000" spans="24:25" x14ac:dyDescent="0.4">
      <c r="X4000" s="79">
        <f t="shared" si="135"/>
        <v>44727.958333323673</v>
      </c>
      <c r="Y4000">
        <f t="shared" si="136"/>
        <v>6506.1282051282442</v>
      </c>
    </row>
    <row r="4001" spans="24:25" x14ac:dyDescent="0.4">
      <c r="X4001" s="79">
        <f t="shared" si="135"/>
        <v>44727.999999990338</v>
      </c>
      <c r="Y4001">
        <f t="shared" si="136"/>
        <v>6506.1282051282442</v>
      </c>
    </row>
    <row r="4002" spans="24:25" x14ac:dyDescent="0.4">
      <c r="X4002" s="79">
        <f t="shared" si="135"/>
        <v>44728.041666657002</v>
      </c>
      <c r="Y4002">
        <f t="shared" si="136"/>
        <v>6506.1282051282442</v>
      </c>
    </row>
    <row r="4003" spans="24:25" x14ac:dyDescent="0.4">
      <c r="X4003" s="79">
        <f t="shared" si="135"/>
        <v>44728.083333323666</v>
      </c>
      <c r="Y4003">
        <f t="shared" si="136"/>
        <v>6506.1282051282442</v>
      </c>
    </row>
    <row r="4004" spans="24:25" x14ac:dyDescent="0.4">
      <c r="X4004" s="79">
        <f t="shared" si="135"/>
        <v>44728.12499999033</v>
      </c>
      <c r="Y4004">
        <f t="shared" si="136"/>
        <v>6506.1282051282442</v>
      </c>
    </row>
    <row r="4005" spans="24:25" x14ac:dyDescent="0.4">
      <c r="X4005" s="79">
        <f t="shared" si="135"/>
        <v>44728.166666656994</v>
      </c>
      <c r="Y4005">
        <f t="shared" si="136"/>
        <v>6506.1282051282442</v>
      </c>
    </row>
    <row r="4006" spans="24:25" x14ac:dyDescent="0.4">
      <c r="X4006" s="79">
        <f t="shared" si="135"/>
        <v>44728.208333323659</v>
      </c>
      <c r="Y4006">
        <f t="shared" si="136"/>
        <v>6506.1282051282442</v>
      </c>
    </row>
    <row r="4007" spans="24:25" x14ac:dyDescent="0.4">
      <c r="X4007" s="79">
        <f t="shared" si="135"/>
        <v>44728.249999990323</v>
      </c>
      <c r="Y4007">
        <f t="shared" si="136"/>
        <v>6506.1282051282442</v>
      </c>
    </row>
    <row r="4008" spans="24:25" x14ac:dyDescent="0.4">
      <c r="X4008" s="79">
        <f t="shared" si="135"/>
        <v>44728.291666656987</v>
      </c>
      <c r="Y4008">
        <f t="shared" si="136"/>
        <v>6506.1282051282442</v>
      </c>
    </row>
    <row r="4009" spans="24:25" x14ac:dyDescent="0.4">
      <c r="X4009" s="79">
        <f t="shared" si="135"/>
        <v>44728.333333323651</v>
      </c>
      <c r="Y4009">
        <f t="shared" si="136"/>
        <v>6506.1282051282442</v>
      </c>
    </row>
    <row r="4010" spans="24:25" x14ac:dyDescent="0.4">
      <c r="X4010" s="79">
        <f t="shared" si="135"/>
        <v>44728.374999990316</v>
      </c>
      <c r="Y4010">
        <f t="shared" si="136"/>
        <v>6506.1282051282442</v>
      </c>
    </row>
    <row r="4011" spans="24:25" x14ac:dyDescent="0.4">
      <c r="X4011" s="79">
        <f t="shared" si="135"/>
        <v>44728.41666665698</v>
      </c>
      <c r="Y4011">
        <f t="shared" si="136"/>
        <v>6506.1282051282442</v>
      </c>
    </row>
    <row r="4012" spans="24:25" x14ac:dyDescent="0.4">
      <c r="X4012" s="79">
        <f t="shared" si="135"/>
        <v>44728.458333323644</v>
      </c>
      <c r="Y4012">
        <f t="shared" si="136"/>
        <v>6506.1282051282442</v>
      </c>
    </row>
    <row r="4013" spans="24:25" x14ac:dyDescent="0.4">
      <c r="X4013" s="79">
        <f t="shared" si="135"/>
        <v>44728.499999990308</v>
      </c>
      <c r="Y4013">
        <f t="shared" si="136"/>
        <v>6506.1282051282442</v>
      </c>
    </row>
    <row r="4014" spans="24:25" x14ac:dyDescent="0.4">
      <c r="X4014" s="79">
        <f t="shared" si="135"/>
        <v>44728.541666656973</v>
      </c>
      <c r="Y4014">
        <f t="shared" si="136"/>
        <v>6506.1282051282442</v>
      </c>
    </row>
    <row r="4015" spans="24:25" x14ac:dyDescent="0.4">
      <c r="X4015" s="79">
        <f t="shared" si="135"/>
        <v>44728.583333323637</v>
      </c>
      <c r="Y4015">
        <f t="shared" si="136"/>
        <v>6506.1282051282442</v>
      </c>
    </row>
    <row r="4016" spans="24:25" x14ac:dyDescent="0.4">
      <c r="X4016" s="79">
        <f t="shared" si="135"/>
        <v>44728.624999990301</v>
      </c>
      <c r="Y4016">
        <f t="shared" si="136"/>
        <v>6506.1282051282442</v>
      </c>
    </row>
    <row r="4017" spans="24:25" x14ac:dyDescent="0.4">
      <c r="X4017" s="79">
        <f t="shared" si="135"/>
        <v>44728.666666656965</v>
      </c>
      <c r="Y4017">
        <f t="shared" si="136"/>
        <v>6506.1282051282442</v>
      </c>
    </row>
    <row r="4018" spans="24:25" x14ac:dyDescent="0.4">
      <c r="X4018" s="79">
        <f t="shared" si="135"/>
        <v>44728.70833332363</v>
      </c>
      <c r="Y4018">
        <f t="shared" si="136"/>
        <v>6506.1282051282442</v>
      </c>
    </row>
    <row r="4019" spans="24:25" x14ac:dyDescent="0.4">
      <c r="X4019" s="79">
        <f t="shared" si="135"/>
        <v>44728.749999990294</v>
      </c>
      <c r="Y4019">
        <f t="shared" si="136"/>
        <v>6506.1282051282442</v>
      </c>
    </row>
    <row r="4020" spans="24:25" x14ac:dyDescent="0.4">
      <c r="X4020" s="79">
        <f t="shared" si="135"/>
        <v>44728.791666656958</v>
      </c>
      <c r="Y4020">
        <f t="shared" si="136"/>
        <v>6506.1282051282442</v>
      </c>
    </row>
    <row r="4021" spans="24:25" x14ac:dyDescent="0.4">
      <c r="X4021" s="79">
        <f t="shared" si="135"/>
        <v>44728.833333323622</v>
      </c>
      <c r="Y4021">
        <f t="shared" si="136"/>
        <v>6506.1282051282442</v>
      </c>
    </row>
    <row r="4022" spans="24:25" x14ac:dyDescent="0.4">
      <c r="X4022" s="79">
        <f t="shared" si="135"/>
        <v>44728.874999990287</v>
      </c>
      <c r="Y4022">
        <f t="shared" si="136"/>
        <v>6506.1282051282442</v>
      </c>
    </row>
    <row r="4023" spans="24:25" x14ac:dyDescent="0.4">
      <c r="X4023" s="79">
        <f t="shared" si="135"/>
        <v>44728.916666656951</v>
      </c>
      <c r="Y4023">
        <f t="shared" si="136"/>
        <v>6506.1282051282442</v>
      </c>
    </row>
    <row r="4024" spans="24:25" x14ac:dyDescent="0.4">
      <c r="X4024" s="79">
        <f t="shared" si="135"/>
        <v>44728.958333323615</v>
      </c>
      <c r="Y4024">
        <f t="shared" si="136"/>
        <v>6506.1282051282442</v>
      </c>
    </row>
    <row r="4025" spans="24:25" x14ac:dyDescent="0.4">
      <c r="X4025" s="79">
        <f t="shared" si="135"/>
        <v>44728.999999990279</v>
      </c>
      <c r="Y4025">
        <f t="shared" si="136"/>
        <v>6506.1282051282442</v>
      </c>
    </row>
    <row r="4026" spans="24:25" x14ac:dyDescent="0.4">
      <c r="X4026" s="79">
        <f t="shared" si="135"/>
        <v>44729.041666656944</v>
      </c>
      <c r="Y4026">
        <f t="shared" si="136"/>
        <v>6506.1282051282442</v>
      </c>
    </row>
    <row r="4027" spans="24:25" x14ac:dyDescent="0.4">
      <c r="X4027" s="79">
        <f t="shared" si="135"/>
        <v>44729.083333323608</v>
      </c>
      <c r="Y4027">
        <f t="shared" si="136"/>
        <v>6506.1282051282442</v>
      </c>
    </row>
    <row r="4028" spans="24:25" x14ac:dyDescent="0.4">
      <c r="X4028" s="79">
        <f t="shared" si="135"/>
        <v>44729.124999990272</v>
      </c>
      <c r="Y4028">
        <f t="shared" si="136"/>
        <v>6506.1282051282442</v>
      </c>
    </row>
    <row r="4029" spans="24:25" x14ac:dyDescent="0.4">
      <c r="X4029" s="79">
        <f t="shared" si="135"/>
        <v>44729.166666656936</v>
      </c>
      <c r="Y4029">
        <f t="shared" si="136"/>
        <v>6506.1282051282442</v>
      </c>
    </row>
    <row r="4030" spans="24:25" x14ac:dyDescent="0.4">
      <c r="X4030" s="79">
        <f t="shared" si="135"/>
        <v>44729.208333323601</v>
      </c>
      <c r="Y4030">
        <f t="shared" si="136"/>
        <v>6506.1282051282442</v>
      </c>
    </row>
    <row r="4031" spans="24:25" x14ac:dyDescent="0.4">
      <c r="X4031" s="79">
        <f t="shared" si="135"/>
        <v>44729.249999990265</v>
      </c>
      <c r="Y4031">
        <f t="shared" si="136"/>
        <v>6506.1282051282442</v>
      </c>
    </row>
    <row r="4032" spans="24:25" x14ac:dyDescent="0.4">
      <c r="X4032" s="79">
        <f t="shared" si="135"/>
        <v>44729.291666656929</v>
      </c>
      <c r="Y4032">
        <f t="shared" si="136"/>
        <v>6506.1282051282442</v>
      </c>
    </row>
    <row r="4033" spans="24:25" x14ac:dyDescent="0.4">
      <c r="X4033" s="79">
        <f t="shared" si="135"/>
        <v>44729.333333323593</v>
      </c>
      <c r="Y4033">
        <f t="shared" si="136"/>
        <v>6506.1282051282442</v>
      </c>
    </row>
    <row r="4034" spans="24:25" x14ac:dyDescent="0.4">
      <c r="X4034" s="79">
        <f t="shared" si="135"/>
        <v>44729.374999990257</v>
      </c>
      <c r="Y4034">
        <f t="shared" si="136"/>
        <v>6506.1282051282442</v>
      </c>
    </row>
    <row r="4035" spans="24:25" x14ac:dyDescent="0.4">
      <c r="X4035" s="79">
        <f t="shared" si="135"/>
        <v>44729.416666656922</v>
      </c>
      <c r="Y4035">
        <f t="shared" si="136"/>
        <v>6506.1282051282442</v>
      </c>
    </row>
    <row r="4036" spans="24:25" x14ac:dyDescent="0.4">
      <c r="X4036" s="79">
        <f t="shared" si="135"/>
        <v>44729.458333323586</v>
      </c>
      <c r="Y4036">
        <f t="shared" si="136"/>
        <v>6506.1282051282442</v>
      </c>
    </row>
    <row r="4037" spans="24:25" x14ac:dyDescent="0.4">
      <c r="X4037" s="79">
        <f t="shared" si="135"/>
        <v>44729.49999999025</v>
      </c>
      <c r="Y4037">
        <f t="shared" si="136"/>
        <v>6506.1282051282442</v>
      </c>
    </row>
    <row r="4038" spans="24:25" x14ac:dyDescent="0.4">
      <c r="X4038" s="79">
        <f t="shared" ref="X4038:X4101" si="137">X4037+1/24</f>
        <v>44729.541666656914</v>
      </c>
      <c r="Y4038">
        <f t="shared" si="136"/>
        <v>6506.1282051282442</v>
      </c>
    </row>
    <row r="4039" spans="24:25" x14ac:dyDescent="0.4">
      <c r="X4039" s="79">
        <f t="shared" si="137"/>
        <v>44729.583333323579</v>
      </c>
      <c r="Y4039">
        <f t="shared" si="136"/>
        <v>6506.1282051282442</v>
      </c>
    </row>
    <row r="4040" spans="24:25" x14ac:dyDescent="0.4">
      <c r="X4040" s="79">
        <f t="shared" si="137"/>
        <v>44729.624999990243</v>
      </c>
      <c r="Y4040">
        <f t="shared" si="136"/>
        <v>6506.1282051282442</v>
      </c>
    </row>
    <row r="4041" spans="24:25" x14ac:dyDescent="0.4">
      <c r="X4041" s="79">
        <f t="shared" si="137"/>
        <v>44729.666666656907</v>
      </c>
      <c r="Y4041">
        <f t="shared" si="136"/>
        <v>6506.1282051282442</v>
      </c>
    </row>
    <row r="4042" spans="24:25" x14ac:dyDescent="0.4">
      <c r="X4042" s="79">
        <f t="shared" si="137"/>
        <v>44729.708333323571</v>
      </c>
      <c r="Y4042">
        <f t="shared" si="136"/>
        <v>6506.1282051282442</v>
      </c>
    </row>
    <row r="4043" spans="24:25" x14ac:dyDescent="0.4">
      <c r="X4043" s="79">
        <f t="shared" si="137"/>
        <v>44729.749999990236</v>
      </c>
      <c r="Y4043">
        <f t="shared" si="136"/>
        <v>6506.1282051282442</v>
      </c>
    </row>
    <row r="4044" spans="24:25" x14ac:dyDescent="0.4">
      <c r="X4044" s="79">
        <f t="shared" si="137"/>
        <v>44729.7916666569</v>
      </c>
      <c r="Y4044">
        <f t="shared" si="136"/>
        <v>6506.1282051282442</v>
      </c>
    </row>
    <row r="4045" spans="24:25" x14ac:dyDescent="0.4">
      <c r="X4045" s="79">
        <f t="shared" si="137"/>
        <v>44729.833333323564</v>
      </c>
      <c r="Y4045">
        <f t="shared" si="136"/>
        <v>6506.1282051282442</v>
      </c>
    </row>
    <row r="4046" spans="24:25" x14ac:dyDescent="0.4">
      <c r="X4046" s="79">
        <f t="shared" si="137"/>
        <v>44729.874999990228</v>
      </c>
      <c r="Y4046">
        <f t="shared" si="136"/>
        <v>6506.1282051282442</v>
      </c>
    </row>
    <row r="4047" spans="24:25" x14ac:dyDescent="0.4">
      <c r="X4047" s="79">
        <f t="shared" si="137"/>
        <v>44729.916666656893</v>
      </c>
      <c r="Y4047">
        <f t="shared" si="136"/>
        <v>6506.1282051282442</v>
      </c>
    </row>
    <row r="4048" spans="24:25" x14ac:dyDescent="0.4">
      <c r="X4048" s="79">
        <f t="shared" si="137"/>
        <v>44729.958333323557</v>
      </c>
      <c r="Y4048">
        <f t="shared" si="136"/>
        <v>6506.1282051282442</v>
      </c>
    </row>
    <row r="4049" spans="24:25" x14ac:dyDescent="0.4">
      <c r="X4049" s="79">
        <f t="shared" si="137"/>
        <v>44729.999999990221</v>
      </c>
      <c r="Y4049">
        <f t="shared" si="136"/>
        <v>6506.1282051282442</v>
      </c>
    </row>
    <row r="4050" spans="24:25" x14ac:dyDescent="0.4">
      <c r="X4050" s="79">
        <f t="shared" si="137"/>
        <v>44730.041666656885</v>
      </c>
      <c r="Y4050">
        <f t="shared" ref="Y4050:Y4113" si="138">VLOOKUP(MONTH(X4050),$T$28:$V$39,3)</f>
        <v>6506.1282051282442</v>
      </c>
    </row>
    <row r="4051" spans="24:25" x14ac:dyDescent="0.4">
      <c r="X4051" s="79">
        <f t="shared" si="137"/>
        <v>44730.08333332355</v>
      </c>
      <c r="Y4051">
        <f t="shared" si="138"/>
        <v>6506.1282051282442</v>
      </c>
    </row>
    <row r="4052" spans="24:25" x14ac:dyDescent="0.4">
      <c r="X4052" s="79">
        <f t="shared" si="137"/>
        <v>44730.124999990214</v>
      </c>
      <c r="Y4052">
        <f t="shared" si="138"/>
        <v>6506.1282051282442</v>
      </c>
    </row>
    <row r="4053" spans="24:25" x14ac:dyDescent="0.4">
      <c r="X4053" s="79">
        <f t="shared" si="137"/>
        <v>44730.166666656878</v>
      </c>
      <c r="Y4053">
        <f t="shared" si="138"/>
        <v>6506.1282051282442</v>
      </c>
    </row>
    <row r="4054" spans="24:25" x14ac:dyDescent="0.4">
      <c r="X4054" s="79">
        <f t="shared" si="137"/>
        <v>44730.208333323542</v>
      </c>
      <c r="Y4054">
        <f t="shared" si="138"/>
        <v>6506.1282051282442</v>
      </c>
    </row>
    <row r="4055" spans="24:25" x14ac:dyDescent="0.4">
      <c r="X4055" s="79">
        <f t="shared" si="137"/>
        <v>44730.249999990207</v>
      </c>
      <c r="Y4055">
        <f t="shared" si="138"/>
        <v>6506.1282051282442</v>
      </c>
    </row>
    <row r="4056" spans="24:25" x14ac:dyDescent="0.4">
      <c r="X4056" s="79">
        <f t="shared" si="137"/>
        <v>44730.291666656871</v>
      </c>
      <c r="Y4056">
        <f t="shared" si="138"/>
        <v>6506.1282051282442</v>
      </c>
    </row>
    <row r="4057" spans="24:25" x14ac:dyDescent="0.4">
      <c r="X4057" s="79">
        <f t="shared" si="137"/>
        <v>44730.333333323535</v>
      </c>
      <c r="Y4057">
        <f t="shared" si="138"/>
        <v>6506.1282051282442</v>
      </c>
    </row>
    <row r="4058" spans="24:25" x14ac:dyDescent="0.4">
      <c r="X4058" s="79">
        <f t="shared" si="137"/>
        <v>44730.374999990199</v>
      </c>
      <c r="Y4058">
        <f t="shared" si="138"/>
        <v>6506.1282051282442</v>
      </c>
    </row>
    <row r="4059" spans="24:25" x14ac:dyDescent="0.4">
      <c r="X4059" s="79">
        <f t="shared" si="137"/>
        <v>44730.416666656864</v>
      </c>
      <c r="Y4059">
        <f t="shared" si="138"/>
        <v>6506.1282051282442</v>
      </c>
    </row>
    <row r="4060" spans="24:25" x14ac:dyDescent="0.4">
      <c r="X4060" s="79">
        <f t="shared" si="137"/>
        <v>44730.458333323528</v>
      </c>
      <c r="Y4060">
        <f t="shared" si="138"/>
        <v>6506.1282051282442</v>
      </c>
    </row>
    <row r="4061" spans="24:25" x14ac:dyDescent="0.4">
      <c r="X4061" s="79">
        <f t="shared" si="137"/>
        <v>44730.499999990192</v>
      </c>
      <c r="Y4061">
        <f t="shared" si="138"/>
        <v>6506.1282051282442</v>
      </c>
    </row>
    <row r="4062" spans="24:25" x14ac:dyDescent="0.4">
      <c r="X4062" s="79">
        <f t="shared" si="137"/>
        <v>44730.541666656856</v>
      </c>
      <c r="Y4062">
        <f t="shared" si="138"/>
        <v>6506.1282051282442</v>
      </c>
    </row>
    <row r="4063" spans="24:25" x14ac:dyDescent="0.4">
      <c r="X4063" s="79">
        <f t="shared" si="137"/>
        <v>44730.58333332352</v>
      </c>
      <c r="Y4063">
        <f t="shared" si="138"/>
        <v>6506.1282051282442</v>
      </c>
    </row>
    <row r="4064" spans="24:25" x14ac:dyDescent="0.4">
      <c r="X4064" s="79">
        <f t="shared" si="137"/>
        <v>44730.624999990185</v>
      </c>
      <c r="Y4064">
        <f t="shared" si="138"/>
        <v>6506.1282051282442</v>
      </c>
    </row>
    <row r="4065" spans="24:25" x14ac:dyDescent="0.4">
      <c r="X4065" s="79">
        <f t="shared" si="137"/>
        <v>44730.666666656849</v>
      </c>
      <c r="Y4065">
        <f t="shared" si="138"/>
        <v>6506.1282051282442</v>
      </c>
    </row>
    <row r="4066" spans="24:25" x14ac:dyDescent="0.4">
      <c r="X4066" s="79">
        <f t="shared" si="137"/>
        <v>44730.708333323513</v>
      </c>
      <c r="Y4066">
        <f t="shared" si="138"/>
        <v>6506.1282051282442</v>
      </c>
    </row>
    <row r="4067" spans="24:25" x14ac:dyDescent="0.4">
      <c r="X4067" s="79">
        <f t="shared" si="137"/>
        <v>44730.749999990177</v>
      </c>
      <c r="Y4067">
        <f t="shared" si="138"/>
        <v>6506.1282051282442</v>
      </c>
    </row>
    <row r="4068" spans="24:25" x14ac:dyDescent="0.4">
      <c r="X4068" s="79">
        <f t="shared" si="137"/>
        <v>44730.791666656842</v>
      </c>
      <c r="Y4068">
        <f t="shared" si="138"/>
        <v>6506.1282051282442</v>
      </c>
    </row>
    <row r="4069" spans="24:25" x14ac:dyDescent="0.4">
      <c r="X4069" s="79">
        <f t="shared" si="137"/>
        <v>44730.833333323506</v>
      </c>
      <c r="Y4069">
        <f t="shared" si="138"/>
        <v>6506.1282051282442</v>
      </c>
    </row>
    <row r="4070" spans="24:25" x14ac:dyDescent="0.4">
      <c r="X4070" s="79">
        <f t="shared" si="137"/>
        <v>44730.87499999017</v>
      </c>
      <c r="Y4070">
        <f t="shared" si="138"/>
        <v>6506.1282051282442</v>
      </c>
    </row>
    <row r="4071" spans="24:25" x14ac:dyDescent="0.4">
      <c r="X4071" s="79">
        <f t="shared" si="137"/>
        <v>44730.916666656834</v>
      </c>
      <c r="Y4071">
        <f t="shared" si="138"/>
        <v>6506.1282051282442</v>
      </c>
    </row>
    <row r="4072" spans="24:25" x14ac:dyDescent="0.4">
      <c r="X4072" s="79">
        <f t="shared" si="137"/>
        <v>44730.958333323499</v>
      </c>
      <c r="Y4072">
        <f t="shared" si="138"/>
        <v>6506.1282051282442</v>
      </c>
    </row>
    <row r="4073" spans="24:25" x14ac:dyDescent="0.4">
      <c r="X4073" s="79">
        <f t="shared" si="137"/>
        <v>44730.999999990163</v>
      </c>
      <c r="Y4073">
        <f t="shared" si="138"/>
        <v>6506.1282051282442</v>
      </c>
    </row>
    <row r="4074" spans="24:25" x14ac:dyDescent="0.4">
      <c r="X4074" s="79">
        <f t="shared" si="137"/>
        <v>44731.041666656827</v>
      </c>
      <c r="Y4074">
        <f t="shared" si="138"/>
        <v>6506.1282051282442</v>
      </c>
    </row>
    <row r="4075" spans="24:25" x14ac:dyDescent="0.4">
      <c r="X4075" s="79">
        <f t="shared" si="137"/>
        <v>44731.083333323491</v>
      </c>
      <c r="Y4075">
        <f t="shared" si="138"/>
        <v>6506.1282051282442</v>
      </c>
    </row>
    <row r="4076" spans="24:25" x14ac:dyDescent="0.4">
      <c r="X4076" s="79">
        <f t="shared" si="137"/>
        <v>44731.124999990156</v>
      </c>
      <c r="Y4076">
        <f t="shared" si="138"/>
        <v>6506.1282051282442</v>
      </c>
    </row>
    <row r="4077" spans="24:25" x14ac:dyDescent="0.4">
      <c r="X4077" s="79">
        <f t="shared" si="137"/>
        <v>44731.16666665682</v>
      </c>
      <c r="Y4077">
        <f t="shared" si="138"/>
        <v>6506.1282051282442</v>
      </c>
    </row>
    <row r="4078" spans="24:25" x14ac:dyDescent="0.4">
      <c r="X4078" s="79">
        <f t="shared" si="137"/>
        <v>44731.208333323484</v>
      </c>
      <c r="Y4078">
        <f t="shared" si="138"/>
        <v>6506.1282051282442</v>
      </c>
    </row>
    <row r="4079" spans="24:25" x14ac:dyDescent="0.4">
      <c r="X4079" s="79">
        <f t="shared" si="137"/>
        <v>44731.249999990148</v>
      </c>
      <c r="Y4079">
        <f t="shared" si="138"/>
        <v>6506.1282051282442</v>
      </c>
    </row>
    <row r="4080" spans="24:25" x14ac:dyDescent="0.4">
      <c r="X4080" s="79">
        <f t="shared" si="137"/>
        <v>44731.291666656813</v>
      </c>
      <c r="Y4080">
        <f t="shared" si="138"/>
        <v>6506.1282051282442</v>
      </c>
    </row>
    <row r="4081" spans="24:25" x14ac:dyDescent="0.4">
      <c r="X4081" s="79">
        <f t="shared" si="137"/>
        <v>44731.333333323477</v>
      </c>
      <c r="Y4081">
        <f t="shared" si="138"/>
        <v>6506.1282051282442</v>
      </c>
    </row>
    <row r="4082" spans="24:25" x14ac:dyDescent="0.4">
      <c r="X4082" s="79">
        <f t="shared" si="137"/>
        <v>44731.374999990141</v>
      </c>
      <c r="Y4082">
        <f t="shared" si="138"/>
        <v>6506.1282051282442</v>
      </c>
    </row>
    <row r="4083" spans="24:25" x14ac:dyDescent="0.4">
      <c r="X4083" s="79">
        <f t="shared" si="137"/>
        <v>44731.416666656805</v>
      </c>
      <c r="Y4083">
        <f t="shared" si="138"/>
        <v>6506.1282051282442</v>
      </c>
    </row>
    <row r="4084" spans="24:25" x14ac:dyDescent="0.4">
      <c r="X4084" s="79">
        <f t="shared" si="137"/>
        <v>44731.45833332347</v>
      </c>
      <c r="Y4084">
        <f t="shared" si="138"/>
        <v>6506.1282051282442</v>
      </c>
    </row>
    <row r="4085" spans="24:25" x14ac:dyDescent="0.4">
      <c r="X4085" s="79">
        <f t="shared" si="137"/>
        <v>44731.499999990134</v>
      </c>
      <c r="Y4085">
        <f t="shared" si="138"/>
        <v>6506.1282051282442</v>
      </c>
    </row>
    <row r="4086" spans="24:25" x14ac:dyDescent="0.4">
      <c r="X4086" s="79">
        <f t="shared" si="137"/>
        <v>44731.541666656798</v>
      </c>
      <c r="Y4086">
        <f t="shared" si="138"/>
        <v>6506.1282051282442</v>
      </c>
    </row>
    <row r="4087" spans="24:25" x14ac:dyDescent="0.4">
      <c r="X4087" s="79">
        <f t="shared" si="137"/>
        <v>44731.583333323462</v>
      </c>
      <c r="Y4087">
        <f t="shared" si="138"/>
        <v>6506.1282051282442</v>
      </c>
    </row>
    <row r="4088" spans="24:25" x14ac:dyDescent="0.4">
      <c r="X4088" s="79">
        <f t="shared" si="137"/>
        <v>44731.624999990127</v>
      </c>
      <c r="Y4088">
        <f t="shared" si="138"/>
        <v>6506.1282051282442</v>
      </c>
    </row>
    <row r="4089" spans="24:25" x14ac:dyDescent="0.4">
      <c r="X4089" s="79">
        <f t="shared" si="137"/>
        <v>44731.666666656791</v>
      </c>
      <c r="Y4089">
        <f t="shared" si="138"/>
        <v>6506.1282051282442</v>
      </c>
    </row>
    <row r="4090" spans="24:25" x14ac:dyDescent="0.4">
      <c r="X4090" s="79">
        <f t="shared" si="137"/>
        <v>44731.708333323455</v>
      </c>
      <c r="Y4090">
        <f t="shared" si="138"/>
        <v>6506.1282051282442</v>
      </c>
    </row>
    <row r="4091" spans="24:25" x14ac:dyDescent="0.4">
      <c r="X4091" s="79">
        <f t="shared" si="137"/>
        <v>44731.749999990119</v>
      </c>
      <c r="Y4091">
        <f t="shared" si="138"/>
        <v>6506.1282051282442</v>
      </c>
    </row>
    <row r="4092" spans="24:25" x14ac:dyDescent="0.4">
      <c r="X4092" s="79">
        <f t="shared" si="137"/>
        <v>44731.791666656783</v>
      </c>
      <c r="Y4092">
        <f t="shared" si="138"/>
        <v>6506.1282051282442</v>
      </c>
    </row>
    <row r="4093" spans="24:25" x14ac:dyDescent="0.4">
      <c r="X4093" s="79">
        <f t="shared" si="137"/>
        <v>44731.833333323448</v>
      </c>
      <c r="Y4093">
        <f t="shared" si="138"/>
        <v>6506.1282051282442</v>
      </c>
    </row>
    <row r="4094" spans="24:25" x14ac:dyDescent="0.4">
      <c r="X4094" s="79">
        <f t="shared" si="137"/>
        <v>44731.874999990112</v>
      </c>
      <c r="Y4094">
        <f t="shared" si="138"/>
        <v>6506.1282051282442</v>
      </c>
    </row>
    <row r="4095" spans="24:25" x14ac:dyDescent="0.4">
      <c r="X4095" s="79">
        <f t="shared" si="137"/>
        <v>44731.916666656776</v>
      </c>
      <c r="Y4095">
        <f t="shared" si="138"/>
        <v>6506.1282051282442</v>
      </c>
    </row>
    <row r="4096" spans="24:25" x14ac:dyDescent="0.4">
      <c r="X4096" s="79">
        <f t="shared" si="137"/>
        <v>44731.95833332344</v>
      </c>
      <c r="Y4096">
        <f t="shared" si="138"/>
        <v>6506.1282051282442</v>
      </c>
    </row>
    <row r="4097" spans="24:25" x14ac:dyDescent="0.4">
      <c r="X4097" s="79">
        <f t="shared" si="137"/>
        <v>44731.999999990105</v>
      </c>
      <c r="Y4097">
        <f t="shared" si="138"/>
        <v>6506.1282051282442</v>
      </c>
    </row>
    <row r="4098" spans="24:25" x14ac:dyDescent="0.4">
      <c r="X4098" s="79">
        <f t="shared" si="137"/>
        <v>44732.041666656769</v>
      </c>
      <c r="Y4098">
        <f t="shared" si="138"/>
        <v>6506.1282051282442</v>
      </c>
    </row>
    <row r="4099" spans="24:25" x14ac:dyDescent="0.4">
      <c r="X4099" s="79">
        <f t="shared" si="137"/>
        <v>44732.083333323433</v>
      </c>
      <c r="Y4099">
        <f t="shared" si="138"/>
        <v>6506.1282051282442</v>
      </c>
    </row>
    <row r="4100" spans="24:25" x14ac:dyDescent="0.4">
      <c r="X4100" s="79">
        <f t="shared" si="137"/>
        <v>44732.124999990097</v>
      </c>
      <c r="Y4100">
        <f t="shared" si="138"/>
        <v>6506.1282051282442</v>
      </c>
    </row>
    <row r="4101" spans="24:25" x14ac:dyDescent="0.4">
      <c r="X4101" s="79">
        <f t="shared" si="137"/>
        <v>44732.166666656762</v>
      </c>
      <c r="Y4101">
        <f t="shared" si="138"/>
        <v>6506.1282051282442</v>
      </c>
    </row>
    <row r="4102" spans="24:25" x14ac:dyDescent="0.4">
      <c r="X4102" s="79">
        <f t="shared" ref="X4102:X4165" si="139">X4101+1/24</f>
        <v>44732.208333323426</v>
      </c>
      <c r="Y4102">
        <f t="shared" si="138"/>
        <v>6506.1282051282442</v>
      </c>
    </row>
    <row r="4103" spans="24:25" x14ac:dyDescent="0.4">
      <c r="X4103" s="79">
        <f t="shared" si="139"/>
        <v>44732.24999999009</v>
      </c>
      <c r="Y4103">
        <f t="shared" si="138"/>
        <v>6506.1282051282442</v>
      </c>
    </row>
    <row r="4104" spans="24:25" x14ac:dyDescent="0.4">
      <c r="X4104" s="79">
        <f t="shared" si="139"/>
        <v>44732.291666656754</v>
      </c>
      <c r="Y4104">
        <f t="shared" si="138"/>
        <v>6506.1282051282442</v>
      </c>
    </row>
    <row r="4105" spans="24:25" x14ac:dyDescent="0.4">
      <c r="X4105" s="79">
        <f t="shared" si="139"/>
        <v>44732.333333323419</v>
      </c>
      <c r="Y4105">
        <f t="shared" si="138"/>
        <v>6506.1282051282442</v>
      </c>
    </row>
    <row r="4106" spans="24:25" x14ac:dyDescent="0.4">
      <c r="X4106" s="79">
        <f t="shared" si="139"/>
        <v>44732.374999990083</v>
      </c>
      <c r="Y4106">
        <f t="shared" si="138"/>
        <v>6506.1282051282442</v>
      </c>
    </row>
    <row r="4107" spans="24:25" x14ac:dyDescent="0.4">
      <c r="X4107" s="79">
        <f t="shared" si="139"/>
        <v>44732.416666656747</v>
      </c>
      <c r="Y4107">
        <f t="shared" si="138"/>
        <v>6506.1282051282442</v>
      </c>
    </row>
    <row r="4108" spans="24:25" x14ac:dyDescent="0.4">
      <c r="X4108" s="79">
        <f t="shared" si="139"/>
        <v>44732.458333323411</v>
      </c>
      <c r="Y4108">
        <f t="shared" si="138"/>
        <v>6506.1282051282442</v>
      </c>
    </row>
    <row r="4109" spans="24:25" x14ac:dyDescent="0.4">
      <c r="X4109" s="79">
        <f t="shared" si="139"/>
        <v>44732.499999990076</v>
      </c>
      <c r="Y4109">
        <f t="shared" si="138"/>
        <v>6506.1282051282442</v>
      </c>
    </row>
    <row r="4110" spans="24:25" x14ac:dyDescent="0.4">
      <c r="X4110" s="79">
        <f t="shared" si="139"/>
        <v>44732.54166665674</v>
      </c>
      <c r="Y4110">
        <f t="shared" si="138"/>
        <v>6506.1282051282442</v>
      </c>
    </row>
    <row r="4111" spans="24:25" x14ac:dyDescent="0.4">
      <c r="X4111" s="79">
        <f t="shared" si="139"/>
        <v>44732.583333323404</v>
      </c>
      <c r="Y4111">
        <f t="shared" si="138"/>
        <v>6506.1282051282442</v>
      </c>
    </row>
    <row r="4112" spans="24:25" x14ac:dyDescent="0.4">
      <c r="X4112" s="79">
        <f t="shared" si="139"/>
        <v>44732.624999990068</v>
      </c>
      <c r="Y4112">
        <f t="shared" si="138"/>
        <v>6506.1282051282442</v>
      </c>
    </row>
    <row r="4113" spans="24:25" x14ac:dyDescent="0.4">
      <c r="X4113" s="79">
        <f t="shared" si="139"/>
        <v>44732.666666656733</v>
      </c>
      <c r="Y4113">
        <f t="shared" si="138"/>
        <v>6506.1282051282442</v>
      </c>
    </row>
    <row r="4114" spans="24:25" x14ac:dyDescent="0.4">
      <c r="X4114" s="79">
        <f t="shared" si="139"/>
        <v>44732.708333323397</v>
      </c>
      <c r="Y4114">
        <f t="shared" ref="Y4114:Y4177" si="140">VLOOKUP(MONTH(X4114),$T$28:$V$39,3)</f>
        <v>6506.1282051282442</v>
      </c>
    </row>
    <row r="4115" spans="24:25" x14ac:dyDescent="0.4">
      <c r="X4115" s="79">
        <f t="shared" si="139"/>
        <v>44732.749999990061</v>
      </c>
      <c r="Y4115">
        <f t="shared" si="140"/>
        <v>6506.1282051282442</v>
      </c>
    </row>
    <row r="4116" spans="24:25" x14ac:dyDescent="0.4">
      <c r="X4116" s="79">
        <f t="shared" si="139"/>
        <v>44732.791666656725</v>
      </c>
      <c r="Y4116">
        <f t="shared" si="140"/>
        <v>6506.1282051282442</v>
      </c>
    </row>
    <row r="4117" spans="24:25" x14ac:dyDescent="0.4">
      <c r="X4117" s="79">
        <f t="shared" si="139"/>
        <v>44732.83333332339</v>
      </c>
      <c r="Y4117">
        <f t="shared" si="140"/>
        <v>6506.1282051282442</v>
      </c>
    </row>
    <row r="4118" spans="24:25" x14ac:dyDescent="0.4">
      <c r="X4118" s="79">
        <f t="shared" si="139"/>
        <v>44732.874999990054</v>
      </c>
      <c r="Y4118">
        <f t="shared" si="140"/>
        <v>6506.1282051282442</v>
      </c>
    </row>
    <row r="4119" spans="24:25" x14ac:dyDescent="0.4">
      <c r="X4119" s="79">
        <f t="shared" si="139"/>
        <v>44732.916666656718</v>
      </c>
      <c r="Y4119">
        <f t="shared" si="140"/>
        <v>6506.1282051282442</v>
      </c>
    </row>
    <row r="4120" spans="24:25" x14ac:dyDescent="0.4">
      <c r="X4120" s="79">
        <f t="shared" si="139"/>
        <v>44732.958333323382</v>
      </c>
      <c r="Y4120">
        <f t="shared" si="140"/>
        <v>6506.1282051282442</v>
      </c>
    </row>
    <row r="4121" spans="24:25" x14ac:dyDescent="0.4">
      <c r="X4121" s="79">
        <f t="shared" si="139"/>
        <v>44732.999999990046</v>
      </c>
      <c r="Y4121">
        <f t="shared" si="140"/>
        <v>6506.1282051282442</v>
      </c>
    </row>
    <row r="4122" spans="24:25" x14ac:dyDescent="0.4">
      <c r="X4122" s="79">
        <f t="shared" si="139"/>
        <v>44733.041666656711</v>
      </c>
      <c r="Y4122">
        <f t="shared" si="140"/>
        <v>6506.1282051282442</v>
      </c>
    </row>
    <row r="4123" spans="24:25" x14ac:dyDescent="0.4">
      <c r="X4123" s="79">
        <f t="shared" si="139"/>
        <v>44733.083333323375</v>
      </c>
      <c r="Y4123">
        <f t="shared" si="140"/>
        <v>6506.1282051282442</v>
      </c>
    </row>
    <row r="4124" spans="24:25" x14ac:dyDescent="0.4">
      <c r="X4124" s="79">
        <f t="shared" si="139"/>
        <v>44733.124999990039</v>
      </c>
      <c r="Y4124">
        <f t="shared" si="140"/>
        <v>6506.1282051282442</v>
      </c>
    </row>
    <row r="4125" spans="24:25" x14ac:dyDescent="0.4">
      <c r="X4125" s="79">
        <f t="shared" si="139"/>
        <v>44733.166666656703</v>
      </c>
      <c r="Y4125">
        <f t="shared" si="140"/>
        <v>6506.1282051282442</v>
      </c>
    </row>
    <row r="4126" spans="24:25" x14ac:dyDescent="0.4">
      <c r="X4126" s="79">
        <f t="shared" si="139"/>
        <v>44733.208333323368</v>
      </c>
      <c r="Y4126">
        <f t="shared" si="140"/>
        <v>6506.1282051282442</v>
      </c>
    </row>
    <row r="4127" spans="24:25" x14ac:dyDescent="0.4">
      <c r="X4127" s="79">
        <f t="shared" si="139"/>
        <v>44733.249999990032</v>
      </c>
      <c r="Y4127">
        <f t="shared" si="140"/>
        <v>6506.1282051282442</v>
      </c>
    </row>
    <row r="4128" spans="24:25" x14ac:dyDescent="0.4">
      <c r="X4128" s="79">
        <f t="shared" si="139"/>
        <v>44733.291666656696</v>
      </c>
      <c r="Y4128">
        <f t="shared" si="140"/>
        <v>6506.1282051282442</v>
      </c>
    </row>
    <row r="4129" spans="24:25" x14ac:dyDescent="0.4">
      <c r="X4129" s="79">
        <f t="shared" si="139"/>
        <v>44733.33333332336</v>
      </c>
      <c r="Y4129">
        <f t="shared" si="140"/>
        <v>6506.1282051282442</v>
      </c>
    </row>
    <row r="4130" spans="24:25" x14ac:dyDescent="0.4">
      <c r="X4130" s="79">
        <f t="shared" si="139"/>
        <v>44733.374999990025</v>
      </c>
      <c r="Y4130">
        <f t="shared" si="140"/>
        <v>6506.1282051282442</v>
      </c>
    </row>
    <row r="4131" spans="24:25" x14ac:dyDescent="0.4">
      <c r="X4131" s="79">
        <f t="shared" si="139"/>
        <v>44733.416666656689</v>
      </c>
      <c r="Y4131">
        <f t="shared" si="140"/>
        <v>6506.1282051282442</v>
      </c>
    </row>
    <row r="4132" spans="24:25" x14ac:dyDescent="0.4">
      <c r="X4132" s="79">
        <f t="shared" si="139"/>
        <v>44733.458333323353</v>
      </c>
      <c r="Y4132">
        <f t="shared" si="140"/>
        <v>6506.1282051282442</v>
      </c>
    </row>
    <row r="4133" spans="24:25" x14ac:dyDescent="0.4">
      <c r="X4133" s="79">
        <f t="shared" si="139"/>
        <v>44733.499999990017</v>
      </c>
      <c r="Y4133">
        <f t="shared" si="140"/>
        <v>6506.1282051282442</v>
      </c>
    </row>
    <row r="4134" spans="24:25" x14ac:dyDescent="0.4">
      <c r="X4134" s="79">
        <f t="shared" si="139"/>
        <v>44733.541666656682</v>
      </c>
      <c r="Y4134">
        <f t="shared" si="140"/>
        <v>6506.1282051282442</v>
      </c>
    </row>
    <row r="4135" spans="24:25" x14ac:dyDescent="0.4">
      <c r="X4135" s="79">
        <f t="shared" si="139"/>
        <v>44733.583333323346</v>
      </c>
      <c r="Y4135">
        <f t="shared" si="140"/>
        <v>6506.1282051282442</v>
      </c>
    </row>
    <row r="4136" spans="24:25" x14ac:dyDescent="0.4">
      <c r="X4136" s="79">
        <f t="shared" si="139"/>
        <v>44733.62499999001</v>
      </c>
      <c r="Y4136">
        <f t="shared" si="140"/>
        <v>6506.1282051282442</v>
      </c>
    </row>
    <row r="4137" spans="24:25" x14ac:dyDescent="0.4">
      <c r="X4137" s="79">
        <f t="shared" si="139"/>
        <v>44733.666666656674</v>
      </c>
      <c r="Y4137">
        <f t="shared" si="140"/>
        <v>6506.1282051282442</v>
      </c>
    </row>
    <row r="4138" spans="24:25" x14ac:dyDescent="0.4">
      <c r="X4138" s="79">
        <f t="shared" si="139"/>
        <v>44733.708333323339</v>
      </c>
      <c r="Y4138">
        <f t="shared" si="140"/>
        <v>6506.1282051282442</v>
      </c>
    </row>
    <row r="4139" spans="24:25" x14ac:dyDescent="0.4">
      <c r="X4139" s="79">
        <f t="shared" si="139"/>
        <v>44733.749999990003</v>
      </c>
      <c r="Y4139">
        <f t="shared" si="140"/>
        <v>6506.1282051282442</v>
      </c>
    </row>
    <row r="4140" spans="24:25" x14ac:dyDescent="0.4">
      <c r="X4140" s="79">
        <f t="shared" si="139"/>
        <v>44733.791666656667</v>
      </c>
      <c r="Y4140">
        <f t="shared" si="140"/>
        <v>6506.1282051282442</v>
      </c>
    </row>
    <row r="4141" spans="24:25" x14ac:dyDescent="0.4">
      <c r="X4141" s="79">
        <f t="shared" si="139"/>
        <v>44733.833333323331</v>
      </c>
      <c r="Y4141">
        <f t="shared" si="140"/>
        <v>6506.1282051282442</v>
      </c>
    </row>
    <row r="4142" spans="24:25" x14ac:dyDescent="0.4">
      <c r="X4142" s="79">
        <f t="shared" si="139"/>
        <v>44733.874999989996</v>
      </c>
      <c r="Y4142">
        <f t="shared" si="140"/>
        <v>6506.1282051282442</v>
      </c>
    </row>
    <row r="4143" spans="24:25" x14ac:dyDescent="0.4">
      <c r="X4143" s="79">
        <f t="shared" si="139"/>
        <v>44733.91666665666</v>
      </c>
      <c r="Y4143">
        <f t="shared" si="140"/>
        <v>6506.1282051282442</v>
      </c>
    </row>
    <row r="4144" spans="24:25" x14ac:dyDescent="0.4">
      <c r="X4144" s="79">
        <f t="shared" si="139"/>
        <v>44733.958333323324</v>
      </c>
      <c r="Y4144">
        <f t="shared" si="140"/>
        <v>6506.1282051282442</v>
      </c>
    </row>
    <row r="4145" spans="24:25" x14ac:dyDescent="0.4">
      <c r="X4145" s="79">
        <f t="shared" si="139"/>
        <v>44733.999999989988</v>
      </c>
      <c r="Y4145">
        <f t="shared" si="140"/>
        <v>6506.1282051282442</v>
      </c>
    </row>
    <row r="4146" spans="24:25" x14ac:dyDescent="0.4">
      <c r="X4146" s="79">
        <f t="shared" si="139"/>
        <v>44734.041666656653</v>
      </c>
      <c r="Y4146">
        <f t="shared" si="140"/>
        <v>6506.1282051282442</v>
      </c>
    </row>
    <row r="4147" spans="24:25" x14ac:dyDescent="0.4">
      <c r="X4147" s="79">
        <f t="shared" si="139"/>
        <v>44734.083333323317</v>
      </c>
      <c r="Y4147">
        <f t="shared" si="140"/>
        <v>6506.1282051282442</v>
      </c>
    </row>
    <row r="4148" spans="24:25" x14ac:dyDescent="0.4">
      <c r="X4148" s="79">
        <f t="shared" si="139"/>
        <v>44734.124999989981</v>
      </c>
      <c r="Y4148">
        <f t="shared" si="140"/>
        <v>6506.1282051282442</v>
      </c>
    </row>
    <row r="4149" spans="24:25" x14ac:dyDescent="0.4">
      <c r="X4149" s="79">
        <f t="shared" si="139"/>
        <v>44734.166666656645</v>
      </c>
      <c r="Y4149">
        <f t="shared" si="140"/>
        <v>6506.1282051282442</v>
      </c>
    </row>
    <row r="4150" spans="24:25" x14ac:dyDescent="0.4">
      <c r="X4150" s="79">
        <f t="shared" si="139"/>
        <v>44734.208333323309</v>
      </c>
      <c r="Y4150">
        <f t="shared" si="140"/>
        <v>6506.1282051282442</v>
      </c>
    </row>
    <row r="4151" spans="24:25" x14ac:dyDescent="0.4">
      <c r="X4151" s="79">
        <f t="shared" si="139"/>
        <v>44734.249999989974</v>
      </c>
      <c r="Y4151">
        <f t="shared" si="140"/>
        <v>6506.1282051282442</v>
      </c>
    </row>
    <row r="4152" spans="24:25" x14ac:dyDescent="0.4">
      <c r="X4152" s="79">
        <f t="shared" si="139"/>
        <v>44734.291666656638</v>
      </c>
      <c r="Y4152">
        <f t="shared" si="140"/>
        <v>6506.1282051282442</v>
      </c>
    </row>
    <row r="4153" spans="24:25" x14ac:dyDescent="0.4">
      <c r="X4153" s="79">
        <f t="shared" si="139"/>
        <v>44734.333333323302</v>
      </c>
      <c r="Y4153">
        <f t="shared" si="140"/>
        <v>6506.1282051282442</v>
      </c>
    </row>
    <row r="4154" spans="24:25" x14ac:dyDescent="0.4">
      <c r="X4154" s="79">
        <f t="shared" si="139"/>
        <v>44734.374999989966</v>
      </c>
      <c r="Y4154">
        <f t="shared" si="140"/>
        <v>6506.1282051282442</v>
      </c>
    </row>
    <row r="4155" spans="24:25" x14ac:dyDescent="0.4">
      <c r="X4155" s="79">
        <f t="shared" si="139"/>
        <v>44734.416666656631</v>
      </c>
      <c r="Y4155">
        <f t="shared" si="140"/>
        <v>6506.1282051282442</v>
      </c>
    </row>
    <row r="4156" spans="24:25" x14ac:dyDescent="0.4">
      <c r="X4156" s="79">
        <f t="shared" si="139"/>
        <v>44734.458333323295</v>
      </c>
      <c r="Y4156">
        <f t="shared" si="140"/>
        <v>6506.1282051282442</v>
      </c>
    </row>
    <row r="4157" spans="24:25" x14ac:dyDescent="0.4">
      <c r="X4157" s="79">
        <f t="shared" si="139"/>
        <v>44734.499999989959</v>
      </c>
      <c r="Y4157">
        <f t="shared" si="140"/>
        <v>6506.1282051282442</v>
      </c>
    </row>
    <row r="4158" spans="24:25" x14ac:dyDescent="0.4">
      <c r="X4158" s="79">
        <f t="shared" si="139"/>
        <v>44734.541666656623</v>
      </c>
      <c r="Y4158">
        <f t="shared" si="140"/>
        <v>6506.1282051282442</v>
      </c>
    </row>
    <row r="4159" spans="24:25" x14ac:dyDescent="0.4">
      <c r="X4159" s="79">
        <f t="shared" si="139"/>
        <v>44734.583333323288</v>
      </c>
      <c r="Y4159">
        <f t="shared" si="140"/>
        <v>6506.1282051282442</v>
      </c>
    </row>
    <row r="4160" spans="24:25" x14ac:dyDescent="0.4">
      <c r="X4160" s="79">
        <f t="shared" si="139"/>
        <v>44734.624999989952</v>
      </c>
      <c r="Y4160">
        <f t="shared" si="140"/>
        <v>6506.1282051282442</v>
      </c>
    </row>
    <row r="4161" spans="24:25" x14ac:dyDescent="0.4">
      <c r="X4161" s="79">
        <f t="shared" si="139"/>
        <v>44734.666666656616</v>
      </c>
      <c r="Y4161">
        <f t="shared" si="140"/>
        <v>6506.1282051282442</v>
      </c>
    </row>
    <row r="4162" spans="24:25" x14ac:dyDescent="0.4">
      <c r="X4162" s="79">
        <f t="shared" si="139"/>
        <v>44734.70833332328</v>
      </c>
      <c r="Y4162">
        <f t="shared" si="140"/>
        <v>6506.1282051282442</v>
      </c>
    </row>
    <row r="4163" spans="24:25" x14ac:dyDescent="0.4">
      <c r="X4163" s="79">
        <f t="shared" si="139"/>
        <v>44734.749999989945</v>
      </c>
      <c r="Y4163">
        <f t="shared" si="140"/>
        <v>6506.1282051282442</v>
      </c>
    </row>
    <row r="4164" spans="24:25" x14ac:dyDescent="0.4">
      <c r="X4164" s="79">
        <f t="shared" si="139"/>
        <v>44734.791666656609</v>
      </c>
      <c r="Y4164">
        <f t="shared" si="140"/>
        <v>6506.1282051282442</v>
      </c>
    </row>
    <row r="4165" spans="24:25" x14ac:dyDescent="0.4">
      <c r="X4165" s="79">
        <f t="shared" si="139"/>
        <v>44734.833333323273</v>
      </c>
      <c r="Y4165">
        <f t="shared" si="140"/>
        <v>6506.1282051282442</v>
      </c>
    </row>
    <row r="4166" spans="24:25" x14ac:dyDescent="0.4">
      <c r="X4166" s="79">
        <f t="shared" ref="X4166:X4229" si="141">X4165+1/24</f>
        <v>44734.874999989937</v>
      </c>
      <c r="Y4166">
        <f t="shared" si="140"/>
        <v>6506.1282051282442</v>
      </c>
    </row>
    <row r="4167" spans="24:25" x14ac:dyDescent="0.4">
      <c r="X4167" s="79">
        <f t="shared" si="141"/>
        <v>44734.916666656602</v>
      </c>
      <c r="Y4167">
        <f t="shared" si="140"/>
        <v>6506.1282051282442</v>
      </c>
    </row>
    <row r="4168" spans="24:25" x14ac:dyDescent="0.4">
      <c r="X4168" s="79">
        <f t="shared" si="141"/>
        <v>44734.958333323266</v>
      </c>
      <c r="Y4168">
        <f t="shared" si="140"/>
        <v>6506.1282051282442</v>
      </c>
    </row>
    <row r="4169" spans="24:25" x14ac:dyDescent="0.4">
      <c r="X4169" s="79">
        <f t="shared" si="141"/>
        <v>44734.99999998993</v>
      </c>
      <c r="Y4169">
        <f t="shared" si="140"/>
        <v>6506.1282051282442</v>
      </c>
    </row>
    <row r="4170" spans="24:25" x14ac:dyDescent="0.4">
      <c r="X4170" s="79">
        <f t="shared" si="141"/>
        <v>44735.041666656594</v>
      </c>
      <c r="Y4170">
        <f t="shared" si="140"/>
        <v>6506.1282051282442</v>
      </c>
    </row>
    <row r="4171" spans="24:25" x14ac:dyDescent="0.4">
      <c r="X4171" s="79">
        <f t="shared" si="141"/>
        <v>44735.083333323259</v>
      </c>
      <c r="Y4171">
        <f t="shared" si="140"/>
        <v>6506.1282051282442</v>
      </c>
    </row>
    <row r="4172" spans="24:25" x14ac:dyDescent="0.4">
      <c r="X4172" s="79">
        <f t="shared" si="141"/>
        <v>44735.124999989923</v>
      </c>
      <c r="Y4172">
        <f t="shared" si="140"/>
        <v>6506.1282051282442</v>
      </c>
    </row>
    <row r="4173" spans="24:25" x14ac:dyDescent="0.4">
      <c r="X4173" s="79">
        <f t="shared" si="141"/>
        <v>44735.166666656587</v>
      </c>
      <c r="Y4173">
        <f t="shared" si="140"/>
        <v>6506.1282051282442</v>
      </c>
    </row>
    <row r="4174" spans="24:25" x14ac:dyDescent="0.4">
      <c r="X4174" s="79">
        <f t="shared" si="141"/>
        <v>44735.208333323251</v>
      </c>
      <c r="Y4174">
        <f t="shared" si="140"/>
        <v>6506.1282051282442</v>
      </c>
    </row>
    <row r="4175" spans="24:25" x14ac:dyDescent="0.4">
      <c r="X4175" s="79">
        <f t="shared" si="141"/>
        <v>44735.249999989916</v>
      </c>
      <c r="Y4175">
        <f t="shared" si="140"/>
        <v>6506.1282051282442</v>
      </c>
    </row>
    <row r="4176" spans="24:25" x14ac:dyDescent="0.4">
      <c r="X4176" s="79">
        <f t="shared" si="141"/>
        <v>44735.29166665658</v>
      </c>
      <c r="Y4176">
        <f t="shared" si="140"/>
        <v>6506.1282051282442</v>
      </c>
    </row>
    <row r="4177" spans="24:25" x14ac:dyDescent="0.4">
      <c r="X4177" s="79">
        <f t="shared" si="141"/>
        <v>44735.333333323244</v>
      </c>
      <c r="Y4177">
        <f t="shared" si="140"/>
        <v>6506.1282051282442</v>
      </c>
    </row>
    <row r="4178" spans="24:25" x14ac:dyDescent="0.4">
      <c r="X4178" s="79">
        <f t="shared" si="141"/>
        <v>44735.374999989908</v>
      </c>
      <c r="Y4178">
        <f t="shared" ref="Y4178:Y4241" si="142">VLOOKUP(MONTH(X4178),$T$28:$V$39,3)</f>
        <v>6506.1282051282442</v>
      </c>
    </row>
    <row r="4179" spans="24:25" x14ac:dyDescent="0.4">
      <c r="X4179" s="79">
        <f t="shared" si="141"/>
        <v>44735.416666656572</v>
      </c>
      <c r="Y4179">
        <f t="shared" si="142"/>
        <v>6506.1282051282442</v>
      </c>
    </row>
    <row r="4180" spans="24:25" x14ac:dyDescent="0.4">
      <c r="X4180" s="79">
        <f t="shared" si="141"/>
        <v>44735.458333323237</v>
      </c>
      <c r="Y4180">
        <f t="shared" si="142"/>
        <v>6506.1282051282442</v>
      </c>
    </row>
    <row r="4181" spans="24:25" x14ac:dyDescent="0.4">
      <c r="X4181" s="79">
        <f t="shared" si="141"/>
        <v>44735.499999989901</v>
      </c>
      <c r="Y4181">
        <f t="shared" si="142"/>
        <v>6506.1282051282442</v>
      </c>
    </row>
    <row r="4182" spans="24:25" x14ac:dyDescent="0.4">
      <c r="X4182" s="79">
        <f t="shared" si="141"/>
        <v>44735.541666656565</v>
      </c>
      <c r="Y4182">
        <f t="shared" si="142"/>
        <v>6506.1282051282442</v>
      </c>
    </row>
    <row r="4183" spans="24:25" x14ac:dyDescent="0.4">
      <c r="X4183" s="79">
        <f t="shared" si="141"/>
        <v>44735.583333323229</v>
      </c>
      <c r="Y4183">
        <f t="shared" si="142"/>
        <v>6506.1282051282442</v>
      </c>
    </row>
    <row r="4184" spans="24:25" x14ac:dyDescent="0.4">
      <c r="X4184" s="79">
        <f t="shared" si="141"/>
        <v>44735.624999989894</v>
      </c>
      <c r="Y4184">
        <f t="shared" si="142"/>
        <v>6506.1282051282442</v>
      </c>
    </row>
    <row r="4185" spans="24:25" x14ac:dyDescent="0.4">
      <c r="X4185" s="79">
        <f t="shared" si="141"/>
        <v>44735.666666656558</v>
      </c>
      <c r="Y4185">
        <f t="shared" si="142"/>
        <v>6506.1282051282442</v>
      </c>
    </row>
    <row r="4186" spans="24:25" x14ac:dyDescent="0.4">
      <c r="X4186" s="79">
        <f t="shared" si="141"/>
        <v>44735.708333323222</v>
      </c>
      <c r="Y4186">
        <f t="shared" si="142"/>
        <v>6506.1282051282442</v>
      </c>
    </row>
    <row r="4187" spans="24:25" x14ac:dyDescent="0.4">
      <c r="X4187" s="79">
        <f t="shared" si="141"/>
        <v>44735.749999989886</v>
      </c>
      <c r="Y4187">
        <f t="shared" si="142"/>
        <v>6506.1282051282442</v>
      </c>
    </row>
    <row r="4188" spans="24:25" x14ac:dyDescent="0.4">
      <c r="X4188" s="79">
        <f t="shared" si="141"/>
        <v>44735.791666656551</v>
      </c>
      <c r="Y4188">
        <f t="shared" si="142"/>
        <v>6506.1282051282442</v>
      </c>
    </row>
    <row r="4189" spans="24:25" x14ac:dyDescent="0.4">
      <c r="X4189" s="79">
        <f t="shared" si="141"/>
        <v>44735.833333323215</v>
      </c>
      <c r="Y4189">
        <f t="shared" si="142"/>
        <v>6506.1282051282442</v>
      </c>
    </row>
    <row r="4190" spans="24:25" x14ac:dyDescent="0.4">
      <c r="X4190" s="79">
        <f t="shared" si="141"/>
        <v>44735.874999989879</v>
      </c>
      <c r="Y4190">
        <f t="shared" si="142"/>
        <v>6506.1282051282442</v>
      </c>
    </row>
    <row r="4191" spans="24:25" x14ac:dyDescent="0.4">
      <c r="X4191" s="79">
        <f t="shared" si="141"/>
        <v>44735.916666656543</v>
      </c>
      <c r="Y4191">
        <f t="shared" si="142"/>
        <v>6506.1282051282442</v>
      </c>
    </row>
    <row r="4192" spans="24:25" x14ac:dyDescent="0.4">
      <c r="X4192" s="79">
        <f t="shared" si="141"/>
        <v>44735.958333323208</v>
      </c>
      <c r="Y4192">
        <f t="shared" si="142"/>
        <v>6506.1282051282442</v>
      </c>
    </row>
    <row r="4193" spans="24:25" x14ac:dyDescent="0.4">
      <c r="X4193" s="79">
        <f t="shared" si="141"/>
        <v>44735.999999989872</v>
      </c>
      <c r="Y4193">
        <f t="shared" si="142"/>
        <v>6506.1282051282442</v>
      </c>
    </row>
    <row r="4194" spans="24:25" x14ac:dyDescent="0.4">
      <c r="X4194" s="79">
        <f t="shared" si="141"/>
        <v>44736.041666656536</v>
      </c>
      <c r="Y4194">
        <f t="shared" si="142"/>
        <v>6506.1282051282442</v>
      </c>
    </row>
    <row r="4195" spans="24:25" x14ac:dyDescent="0.4">
      <c r="X4195" s="79">
        <f t="shared" si="141"/>
        <v>44736.0833333232</v>
      </c>
      <c r="Y4195">
        <f t="shared" si="142"/>
        <v>6506.1282051282442</v>
      </c>
    </row>
    <row r="4196" spans="24:25" x14ac:dyDescent="0.4">
      <c r="X4196" s="79">
        <f t="shared" si="141"/>
        <v>44736.124999989865</v>
      </c>
      <c r="Y4196">
        <f t="shared" si="142"/>
        <v>6506.1282051282442</v>
      </c>
    </row>
    <row r="4197" spans="24:25" x14ac:dyDescent="0.4">
      <c r="X4197" s="79">
        <f t="shared" si="141"/>
        <v>44736.166666656529</v>
      </c>
      <c r="Y4197">
        <f t="shared" si="142"/>
        <v>6506.1282051282442</v>
      </c>
    </row>
    <row r="4198" spans="24:25" x14ac:dyDescent="0.4">
      <c r="X4198" s="79">
        <f t="shared" si="141"/>
        <v>44736.208333323193</v>
      </c>
      <c r="Y4198">
        <f t="shared" si="142"/>
        <v>6506.1282051282442</v>
      </c>
    </row>
    <row r="4199" spans="24:25" x14ac:dyDescent="0.4">
      <c r="X4199" s="79">
        <f t="shared" si="141"/>
        <v>44736.249999989857</v>
      </c>
      <c r="Y4199">
        <f t="shared" si="142"/>
        <v>6506.1282051282442</v>
      </c>
    </row>
    <row r="4200" spans="24:25" x14ac:dyDescent="0.4">
      <c r="X4200" s="79">
        <f t="shared" si="141"/>
        <v>44736.291666656522</v>
      </c>
      <c r="Y4200">
        <f t="shared" si="142"/>
        <v>6506.1282051282442</v>
      </c>
    </row>
    <row r="4201" spans="24:25" x14ac:dyDescent="0.4">
      <c r="X4201" s="79">
        <f t="shared" si="141"/>
        <v>44736.333333323186</v>
      </c>
      <c r="Y4201">
        <f t="shared" si="142"/>
        <v>6506.1282051282442</v>
      </c>
    </row>
    <row r="4202" spans="24:25" x14ac:dyDescent="0.4">
      <c r="X4202" s="79">
        <f t="shared" si="141"/>
        <v>44736.37499998985</v>
      </c>
      <c r="Y4202">
        <f t="shared" si="142"/>
        <v>6506.1282051282442</v>
      </c>
    </row>
    <row r="4203" spans="24:25" x14ac:dyDescent="0.4">
      <c r="X4203" s="79">
        <f t="shared" si="141"/>
        <v>44736.416666656514</v>
      </c>
      <c r="Y4203">
        <f t="shared" si="142"/>
        <v>6506.1282051282442</v>
      </c>
    </row>
    <row r="4204" spans="24:25" x14ac:dyDescent="0.4">
      <c r="X4204" s="79">
        <f t="shared" si="141"/>
        <v>44736.458333323179</v>
      </c>
      <c r="Y4204">
        <f t="shared" si="142"/>
        <v>6506.1282051282442</v>
      </c>
    </row>
    <row r="4205" spans="24:25" x14ac:dyDescent="0.4">
      <c r="X4205" s="79">
        <f t="shared" si="141"/>
        <v>44736.499999989843</v>
      </c>
      <c r="Y4205">
        <f t="shared" si="142"/>
        <v>6506.1282051282442</v>
      </c>
    </row>
    <row r="4206" spans="24:25" x14ac:dyDescent="0.4">
      <c r="X4206" s="79">
        <f t="shared" si="141"/>
        <v>44736.541666656507</v>
      </c>
      <c r="Y4206">
        <f t="shared" si="142"/>
        <v>6506.1282051282442</v>
      </c>
    </row>
    <row r="4207" spans="24:25" x14ac:dyDescent="0.4">
      <c r="X4207" s="79">
        <f t="shared" si="141"/>
        <v>44736.583333323171</v>
      </c>
      <c r="Y4207">
        <f t="shared" si="142"/>
        <v>6506.1282051282442</v>
      </c>
    </row>
    <row r="4208" spans="24:25" x14ac:dyDescent="0.4">
      <c r="X4208" s="79">
        <f t="shared" si="141"/>
        <v>44736.624999989835</v>
      </c>
      <c r="Y4208">
        <f t="shared" si="142"/>
        <v>6506.1282051282442</v>
      </c>
    </row>
    <row r="4209" spans="24:25" x14ac:dyDescent="0.4">
      <c r="X4209" s="79">
        <f t="shared" si="141"/>
        <v>44736.6666666565</v>
      </c>
      <c r="Y4209">
        <f t="shared" si="142"/>
        <v>6506.1282051282442</v>
      </c>
    </row>
    <row r="4210" spans="24:25" x14ac:dyDescent="0.4">
      <c r="X4210" s="79">
        <f t="shared" si="141"/>
        <v>44736.708333323164</v>
      </c>
      <c r="Y4210">
        <f t="shared" si="142"/>
        <v>6506.1282051282442</v>
      </c>
    </row>
    <row r="4211" spans="24:25" x14ac:dyDescent="0.4">
      <c r="X4211" s="79">
        <f t="shared" si="141"/>
        <v>44736.749999989828</v>
      </c>
      <c r="Y4211">
        <f t="shared" si="142"/>
        <v>6506.1282051282442</v>
      </c>
    </row>
    <row r="4212" spans="24:25" x14ac:dyDescent="0.4">
      <c r="X4212" s="79">
        <f t="shared" si="141"/>
        <v>44736.791666656492</v>
      </c>
      <c r="Y4212">
        <f t="shared" si="142"/>
        <v>6506.1282051282442</v>
      </c>
    </row>
    <row r="4213" spans="24:25" x14ac:dyDescent="0.4">
      <c r="X4213" s="79">
        <f t="shared" si="141"/>
        <v>44736.833333323157</v>
      </c>
      <c r="Y4213">
        <f t="shared" si="142"/>
        <v>6506.1282051282442</v>
      </c>
    </row>
    <row r="4214" spans="24:25" x14ac:dyDescent="0.4">
      <c r="X4214" s="79">
        <f t="shared" si="141"/>
        <v>44736.874999989821</v>
      </c>
      <c r="Y4214">
        <f t="shared" si="142"/>
        <v>6506.1282051282442</v>
      </c>
    </row>
    <row r="4215" spans="24:25" x14ac:dyDescent="0.4">
      <c r="X4215" s="79">
        <f t="shared" si="141"/>
        <v>44736.916666656485</v>
      </c>
      <c r="Y4215">
        <f t="shared" si="142"/>
        <v>6506.1282051282442</v>
      </c>
    </row>
    <row r="4216" spans="24:25" x14ac:dyDescent="0.4">
      <c r="X4216" s="79">
        <f t="shared" si="141"/>
        <v>44736.958333323149</v>
      </c>
      <c r="Y4216">
        <f t="shared" si="142"/>
        <v>6506.1282051282442</v>
      </c>
    </row>
    <row r="4217" spans="24:25" x14ac:dyDescent="0.4">
      <c r="X4217" s="79">
        <f t="shared" si="141"/>
        <v>44736.999999989814</v>
      </c>
      <c r="Y4217">
        <f t="shared" si="142"/>
        <v>6506.1282051282442</v>
      </c>
    </row>
    <row r="4218" spans="24:25" x14ac:dyDescent="0.4">
      <c r="X4218" s="79">
        <f t="shared" si="141"/>
        <v>44737.041666656478</v>
      </c>
      <c r="Y4218">
        <f t="shared" si="142"/>
        <v>6506.1282051282442</v>
      </c>
    </row>
    <row r="4219" spans="24:25" x14ac:dyDescent="0.4">
      <c r="X4219" s="79">
        <f t="shared" si="141"/>
        <v>44737.083333323142</v>
      </c>
      <c r="Y4219">
        <f t="shared" si="142"/>
        <v>6506.1282051282442</v>
      </c>
    </row>
    <row r="4220" spans="24:25" x14ac:dyDescent="0.4">
      <c r="X4220" s="79">
        <f t="shared" si="141"/>
        <v>44737.124999989806</v>
      </c>
      <c r="Y4220">
        <f t="shared" si="142"/>
        <v>6506.1282051282442</v>
      </c>
    </row>
    <row r="4221" spans="24:25" x14ac:dyDescent="0.4">
      <c r="X4221" s="79">
        <f t="shared" si="141"/>
        <v>44737.166666656471</v>
      </c>
      <c r="Y4221">
        <f t="shared" si="142"/>
        <v>6506.1282051282442</v>
      </c>
    </row>
    <row r="4222" spans="24:25" x14ac:dyDescent="0.4">
      <c r="X4222" s="79">
        <f t="shared" si="141"/>
        <v>44737.208333323135</v>
      </c>
      <c r="Y4222">
        <f t="shared" si="142"/>
        <v>6506.1282051282442</v>
      </c>
    </row>
    <row r="4223" spans="24:25" x14ac:dyDescent="0.4">
      <c r="X4223" s="79">
        <f t="shared" si="141"/>
        <v>44737.249999989799</v>
      </c>
      <c r="Y4223">
        <f t="shared" si="142"/>
        <v>6506.1282051282442</v>
      </c>
    </row>
    <row r="4224" spans="24:25" x14ac:dyDescent="0.4">
      <c r="X4224" s="79">
        <f t="shared" si="141"/>
        <v>44737.291666656463</v>
      </c>
      <c r="Y4224">
        <f t="shared" si="142"/>
        <v>6506.1282051282442</v>
      </c>
    </row>
    <row r="4225" spans="24:25" x14ac:dyDescent="0.4">
      <c r="X4225" s="79">
        <f t="shared" si="141"/>
        <v>44737.333333323128</v>
      </c>
      <c r="Y4225">
        <f t="shared" si="142"/>
        <v>6506.1282051282442</v>
      </c>
    </row>
    <row r="4226" spans="24:25" x14ac:dyDescent="0.4">
      <c r="X4226" s="79">
        <f t="shared" si="141"/>
        <v>44737.374999989792</v>
      </c>
      <c r="Y4226">
        <f t="shared" si="142"/>
        <v>6506.1282051282442</v>
      </c>
    </row>
    <row r="4227" spans="24:25" x14ac:dyDescent="0.4">
      <c r="X4227" s="79">
        <f t="shared" si="141"/>
        <v>44737.416666656456</v>
      </c>
      <c r="Y4227">
        <f t="shared" si="142"/>
        <v>6506.1282051282442</v>
      </c>
    </row>
    <row r="4228" spans="24:25" x14ac:dyDescent="0.4">
      <c r="X4228" s="79">
        <f t="shared" si="141"/>
        <v>44737.45833332312</v>
      </c>
      <c r="Y4228">
        <f t="shared" si="142"/>
        <v>6506.1282051282442</v>
      </c>
    </row>
    <row r="4229" spans="24:25" x14ac:dyDescent="0.4">
      <c r="X4229" s="79">
        <f t="shared" si="141"/>
        <v>44737.499999989785</v>
      </c>
      <c r="Y4229">
        <f t="shared" si="142"/>
        <v>6506.1282051282442</v>
      </c>
    </row>
    <row r="4230" spans="24:25" x14ac:dyDescent="0.4">
      <c r="X4230" s="79">
        <f t="shared" ref="X4230:X4293" si="143">X4229+1/24</f>
        <v>44737.541666656449</v>
      </c>
      <c r="Y4230">
        <f t="shared" si="142"/>
        <v>6506.1282051282442</v>
      </c>
    </row>
    <row r="4231" spans="24:25" x14ac:dyDescent="0.4">
      <c r="X4231" s="79">
        <f t="shared" si="143"/>
        <v>44737.583333323113</v>
      </c>
      <c r="Y4231">
        <f t="shared" si="142"/>
        <v>6506.1282051282442</v>
      </c>
    </row>
    <row r="4232" spans="24:25" x14ac:dyDescent="0.4">
      <c r="X4232" s="79">
        <f t="shared" si="143"/>
        <v>44737.624999989777</v>
      </c>
      <c r="Y4232">
        <f t="shared" si="142"/>
        <v>6506.1282051282442</v>
      </c>
    </row>
    <row r="4233" spans="24:25" x14ac:dyDescent="0.4">
      <c r="X4233" s="79">
        <f t="shared" si="143"/>
        <v>44737.666666656442</v>
      </c>
      <c r="Y4233">
        <f t="shared" si="142"/>
        <v>6506.1282051282442</v>
      </c>
    </row>
    <row r="4234" spans="24:25" x14ac:dyDescent="0.4">
      <c r="X4234" s="79">
        <f t="shared" si="143"/>
        <v>44737.708333323106</v>
      </c>
      <c r="Y4234">
        <f t="shared" si="142"/>
        <v>6506.1282051282442</v>
      </c>
    </row>
    <row r="4235" spans="24:25" x14ac:dyDescent="0.4">
      <c r="X4235" s="79">
        <f t="shared" si="143"/>
        <v>44737.74999998977</v>
      </c>
      <c r="Y4235">
        <f t="shared" si="142"/>
        <v>6506.1282051282442</v>
      </c>
    </row>
    <row r="4236" spans="24:25" x14ac:dyDescent="0.4">
      <c r="X4236" s="79">
        <f t="shared" si="143"/>
        <v>44737.791666656434</v>
      </c>
      <c r="Y4236">
        <f t="shared" si="142"/>
        <v>6506.1282051282442</v>
      </c>
    </row>
    <row r="4237" spans="24:25" x14ac:dyDescent="0.4">
      <c r="X4237" s="79">
        <f t="shared" si="143"/>
        <v>44737.833333323098</v>
      </c>
      <c r="Y4237">
        <f t="shared" si="142"/>
        <v>6506.1282051282442</v>
      </c>
    </row>
    <row r="4238" spans="24:25" x14ac:dyDescent="0.4">
      <c r="X4238" s="79">
        <f t="shared" si="143"/>
        <v>44737.874999989763</v>
      </c>
      <c r="Y4238">
        <f t="shared" si="142"/>
        <v>6506.1282051282442</v>
      </c>
    </row>
    <row r="4239" spans="24:25" x14ac:dyDescent="0.4">
      <c r="X4239" s="79">
        <f t="shared" si="143"/>
        <v>44737.916666656427</v>
      </c>
      <c r="Y4239">
        <f t="shared" si="142"/>
        <v>6506.1282051282442</v>
      </c>
    </row>
    <row r="4240" spans="24:25" x14ac:dyDescent="0.4">
      <c r="X4240" s="79">
        <f t="shared" si="143"/>
        <v>44737.958333323091</v>
      </c>
      <c r="Y4240">
        <f t="shared" si="142"/>
        <v>6506.1282051282442</v>
      </c>
    </row>
    <row r="4241" spans="24:25" x14ac:dyDescent="0.4">
      <c r="X4241" s="79">
        <f t="shared" si="143"/>
        <v>44737.999999989755</v>
      </c>
      <c r="Y4241">
        <f t="shared" si="142"/>
        <v>6506.1282051282442</v>
      </c>
    </row>
    <row r="4242" spans="24:25" x14ac:dyDescent="0.4">
      <c r="X4242" s="79">
        <f t="shared" si="143"/>
        <v>44738.04166665642</v>
      </c>
      <c r="Y4242">
        <f t="shared" ref="Y4242:Y4305" si="144">VLOOKUP(MONTH(X4242),$T$28:$V$39,3)</f>
        <v>6506.1282051282442</v>
      </c>
    </row>
    <row r="4243" spans="24:25" x14ac:dyDescent="0.4">
      <c r="X4243" s="79">
        <f t="shared" si="143"/>
        <v>44738.083333323084</v>
      </c>
      <c r="Y4243">
        <f t="shared" si="144"/>
        <v>6506.1282051282442</v>
      </c>
    </row>
    <row r="4244" spans="24:25" x14ac:dyDescent="0.4">
      <c r="X4244" s="79">
        <f t="shared" si="143"/>
        <v>44738.124999989748</v>
      </c>
      <c r="Y4244">
        <f t="shared" si="144"/>
        <v>6506.1282051282442</v>
      </c>
    </row>
    <row r="4245" spans="24:25" x14ac:dyDescent="0.4">
      <c r="X4245" s="79">
        <f t="shared" si="143"/>
        <v>44738.166666656412</v>
      </c>
      <c r="Y4245">
        <f t="shared" si="144"/>
        <v>6506.1282051282442</v>
      </c>
    </row>
    <row r="4246" spans="24:25" x14ac:dyDescent="0.4">
      <c r="X4246" s="79">
        <f t="shared" si="143"/>
        <v>44738.208333323077</v>
      </c>
      <c r="Y4246">
        <f t="shared" si="144"/>
        <v>6506.1282051282442</v>
      </c>
    </row>
    <row r="4247" spans="24:25" x14ac:dyDescent="0.4">
      <c r="X4247" s="79">
        <f t="shared" si="143"/>
        <v>44738.249999989741</v>
      </c>
      <c r="Y4247">
        <f t="shared" si="144"/>
        <v>6506.1282051282442</v>
      </c>
    </row>
    <row r="4248" spans="24:25" x14ac:dyDescent="0.4">
      <c r="X4248" s="79">
        <f t="shared" si="143"/>
        <v>44738.291666656405</v>
      </c>
      <c r="Y4248">
        <f t="shared" si="144"/>
        <v>6506.1282051282442</v>
      </c>
    </row>
    <row r="4249" spans="24:25" x14ac:dyDescent="0.4">
      <c r="X4249" s="79">
        <f t="shared" si="143"/>
        <v>44738.333333323069</v>
      </c>
      <c r="Y4249">
        <f t="shared" si="144"/>
        <v>6506.1282051282442</v>
      </c>
    </row>
    <row r="4250" spans="24:25" x14ac:dyDescent="0.4">
      <c r="X4250" s="79">
        <f t="shared" si="143"/>
        <v>44738.374999989734</v>
      </c>
      <c r="Y4250">
        <f t="shared" si="144"/>
        <v>6506.1282051282442</v>
      </c>
    </row>
    <row r="4251" spans="24:25" x14ac:dyDescent="0.4">
      <c r="X4251" s="79">
        <f t="shared" si="143"/>
        <v>44738.416666656398</v>
      </c>
      <c r="Y4251">
        <f t="shared" si="144"/>
        <v>6506.1282051282442</v>
      </c>
    </row>
    <row r="4252" spans="24:25" x14ac:dyDescent="0.4">
      <c r="X4252" s="79">
        <f t="shared" si="143"/>
        <v>44738.458333323062</v>
      </c>
      <c r="Y4252">
        <f t="shared" si="144"/>
        <v>6506.1282051282442</v>
      </c>
    </row>
    <row r="4253" spans="24:25" x14ac:dyDescent="0.4">
      <c r="X4253" s="79">
        <f t="shared" si="143"/>
        <v>44738.499999989726</v>
      </c>
      <c r="Y4253">
        <f t="shared" si="144"/>
        <v>6506.1282051282442</v>
      </c>
    </row>
    <row r="4254" spans="24:25" x14ac:dyDescent="0.4">
      <c r="X4254" s="79">
        <f t="shared" si="143"/>
        <v>44738.541666656391</v>
      </c>
      <c r="Y4254">
        <f t="shared" si="144"/>
        <v>6506.1282051282442</v>
      </c>
    </row>
    <row r="4255" spans="24:25" x14ac:dyDescent="0.4">
      <c r="X4255" s="79">
        <f t="shared" si="143"/>
        <v>44738.583333323055</v>
      </c>
      <c r="Y4255">
        <f t="shared" si="144"/>
        <v>6506.1282051282442</v>
      </c>
    </row>
    <row r="4256" spans="24:25" x14ac:dyDescent="0.4">
      <c r="X4256" s="79">
        <f t="shared" si="143"/>
        <v>44738.624999989719</v>
      </c>
      <c r="Y4256">
        <f t="shared" si="144"/>
        <v>6506.1282051282442</v>
      </c>
    </row>
    <row r="4257" spans="24:25" x14ac:dyDescent="0.4">
      <c r="X4257" s="79">
        <f t="shared" si="143"/>
        <v>44738.666666656383</v>
      </c>
      <c r="Y4257">
        <f t="shared" si="144"/>
        <v>6506.1282051282442</v>
      </c>
    </row>
    <row r="4258" spans="24:25" x14ac:dyDescent="0.4">
      <c r="X4258" s="79">
        <f t="shared" si="143"/>
        <v>44738.708333323048</v>
      </c>
      <c r="Y4258">
        <f t="shared" si="144"/>
        <v>6506.1282051282442</v>
      </c>
    </row>
    <row r="4259" spans="24:25" x14ac:dyDescent="0.4">
      <c r="X4259" s="79">
        <f t="shared" si="143"/>
        <v>44738.749999989712</v>
      </c>
      <c r="Y4259">
        <f t="shared" si="144"/>
        <v>6506.1282051282442</v>
      </c>
    </row>
    <row r="4260" spans="24:25" x14ac:dyDescent="0.4">
      <c r="X4260" s="79">
        <f t="shared" si="143"/>
        <v>44738.791666656376</v>
      </c>
      <c r="Y4260">
        <f t="shared" si="144"/>
        <v>6506.1282051282442</v>
      </c>
    </row>
    <row r="4261" spans="24:25" x14ac:dyDescent="0.4">
      <c r="X4261" s="79">
        <f t="shared" si="143"/>
        <v>44738.83333332304</v>
      </c>
      <c r="Y4261">
        <f t="shared" si="144"/>
        <v>6506.1282051282442</v>
      </c>
    </row>
    <row r="4262" spans="24:25" x14ac:dyDescent="0.4">
      <c r="X4262" s="79">
        <f t="shared" si="143"/>
        <v>44738.874999989705</v>
      </c>
      <c r="Y4262">
        <f t="shared" si="144"/>
        <v>6506.1282051282442</v>
      </c>
    </row>
    <row r="4263" spans="24:25" x14ac:dyDescent="0.4">
      <c r="X4263" s="79">
        <f t="shared" si="143"/>
        <v>44738.916666656369</v>
      </c>
      <c r="Y4263">
        <f t="shared" si="144"/>
        <v>6506.1282051282442</v>
      </c>
    </row>
    <row r="4264" spans="24:25" x14ac:dyDescent="0.4">
      <c r="X4264" s="79">
        <f t="shared" si="143"/>
        <v>44738.958333323033</v>
      </c>
      <c r="Y4264">
        <f t="shared" si="144"/>
        <v>6506.1282051282442</v>
      </c>
    </row>
    <row r="4265" spans="24:25" x14ac:dyDescent="0.4">
      <c r="X4265" s="79">
        <f t="shared" si="143"/>
        <v>44738.999999989697</v>
      </c>
      <c r="Y4265">
        <f t="shared" si="144"/>
        <v>6506.1282051282442</v>
      </c>
    </row>
    <row r="4266" spans="24:25" x14ac:dyDescent="0.4">
      <c r="X4266" s="79">
        <f t="shared" si="143"/>
        <v>44739.041666656361</v>
      </c>
      <c r="Y4266">
        <f t="shared" si="144"/>
        <v>6506.1282051282442</v>
      </c>
    </row>
    <row r="4267" spans="24:25" x14ac:dyDescent="0.4">
      <c r="X4267" s="79">
        <f t="shared" si="143"/>
        <v>44739.083333323026</v>
      </c>
      <c r="Y4267">
        <f t="shared" si="144"/>
        <v>6506.1282051282442</v>
      </c>
    </row>
    <row r="4268" spans="24:25" x14ac:dyDescent="0.4">
      <c r="X4268" s="79">
        <f t="shared" si="143"/>
        <v>44739.12499998969</v>
      </c>
      <c r="Y4268">
        <f t="shared" si="144"/>
        <v>6506.1282051282442</v>
      </c>
    </row>
    <row r="4269" spans="24:25" x14ac:dyDescent="0.4">
      <c r="X4269" s="79">
        <f t="shared" si="143"/>
        <v>44739.166666656354</v>
      </c>
      <c r="Y4269">
        <f t="shared" si="144"/>
        <v>6506.1282051282442</v>
      </c>
    </row>
    <row r="4270" spans="24:25" x14ac:dyDescent="0.4">
      <c r="X4270" s="79">
        <f t="shared" si="143"/>
        <v>44739.208333323018</v>
      </c>
      <c r="Y4270">
        <f t="shared" si="144"/>
        <v>6506.1282051282442</v>
      </c>
    </row>
    <row r="4271" spans="24:25" x14ac:dyDescent="0.4">
      <c r="X4271" s="79">
        <f t="shared" si="143"/>
        <v>44739.249999989683</v>
      </c>
      <c r="Y4271">
        <f t="shared" si="144"/>
        <v>6506.1282051282442</v>
      </c>
    </row>
    <row r="4272" spans="24:25" x14ac:dyDescent="0.4">
      <c r="X4272" s="79">
        <f t="shared" si="143"/>
        <v>44739.291666656347</v>
      </c>
      <c r="Y4272">
        <f t="shared" si="144"/>
        <v>6506.1282051282442</v>
      </c>
    </row>
    <row r="4273" spans="24:25" x14ac:dyDescent="0.4">
      <c r="X4273" s="79">
        <f t="shared" si="143"/>
        <v>44739.333333323011</v>
      </c>
      <c r="Y4273">
        <f t="shared" si="144"/>
        <v>6506.1282051282442</v>
      </c>
    </row>
    <row r="4274" spans="24:25" x14ac:dyDescent="0.4">
      <c r="X4274" s="79">
        <f t="shared" si="143"/>
        <v>44739.374999989675</v>
      </c>
      <c r="Y4274">
        <f t="shared" si="144"/>
        <v>6506.1282051282442</v>
      </c>
    </row>
    <row r="4275" spans="24:25" x14ac:dyDescent="0.4">
      <c r="X4275" s="79">
        <f t="shared" si="143"/>
        <v>44739.41666665634</v>
      </c>
      <c r="Y4275">
        <f t="shared" si="144"/>
        <v>6506.1282051282442</v>
      </c>
    </row>
    <row r="4276" spans="24:25" x14ac:dyDescent="0.4">
      <c r="X4276" s="79">
        <f t="shared" si="143"/>
        <v>44739.458333323004</v>
      </c>
      <c r="Y4276">
        <f t="shared" si="144"/>
        <v>6506.1282051282442</v>
      </c>
    </row>
    <row r="4277" spans="24:25" x14ac:dyDescent="0.4">
      <c r="X4277" s="79">
        <f t="shared" si="143"/>
        <v>44739.499999989668</v>
      </c>
      <c r="Y4277">
        <f t="shared" si="144"/>
        <v>6506.1282051282442</v>
      </c>
    </row>
    <row r="4278" spans="24:25" x14ac:dyDescent="0.4">
      <c r="X4278" s="79">
        <f t="shared" si="143"/>
        <v>44739.541666656332</v>
      </c>
      <c r="Y4278">
        <f t="shared" si="144"/>
        <v>6506.1282051282442</v>
      </c>
    </row>
    <row r="4279" spans="24:25" x14ac:dyDescent="0.4">
      <c r="X4279" s="79">
        <f t="shared" si="143"/>
        <v>44739.583333322997</v>
      </c>
      <c r="Y4279">
        <f t="shared" si="144"/>
        <v>6506.1282051282442</v>
      </c>
    </row>
    <row r="4280" spans="24:25" x14ac:dyDescent="0.4">
      <c r="X4280" s="79">
        <f t="shared" si="143"/>
        <v>44739.624999989661</v>
      </c>
      <c r="Y4280">
        <f t="shared" si="144"/>
        <v>6506.1282051282442</v>
      </c>
    </row>
    <row r="4281" spans="24:25" x14ac:dyDescent="0.4">
      <c r="X4281" s="79">
        <f t="shared" si="143"/>
        <v>44739.666666656325</v>
      </c>
      <c r="Y4281">
        <f t="shared" si="144"/>
        <v>6506.1282051282442</v>
      </c>
    </row>
    <row r="4282" spans="24:25" x14ac:dyDescent="0.4">
      <c r="X4282" s="79">
        <f t="shared" si="143"/>
        <v>44739.708333322989</v>
      </c>
      <c r="Y4282">
        <f t="shared" si="144"/>
        <v>6506.1282051282442</v>
      </c>
    </row>
    <row r="4283" spans="24:25" x14ac:dyDescent="0.4">
      <c r="X4283" s="79">
        <f t="shared" si="143"/>
        <v>44739.749999989654</v>
      </c>
      <c r="Y4283">
        <f t="shared" si="144"/>
        <v>6506.1282051282442</v>
      </c>
    </row>
    <row r="4284" spans="24:25" x14ac:dyDescent="0.4">
      <c r="X4284" s="79">
        <f t="shared" si="143"/>
        <v>44739.791666656318</v>
      </c>
      <c r="Y4284">
        <f t="shared" si="144"/>
        <v>6506.1282051282442</v>
      </c>
    </row>
    <row r="4285" spans="24:25" x14ac:dyDescent="0.4">
      <c r="X4285" s="79">
        <f t="shared" si="143"/>
        <v>44739.833333322982</v>
      </c>
      <c r="Y4285">
        <f t="shared" si="144"/>
        <v>6506.1282051282442</v>
      </c>
    </row>
    <row r="4286" spans="24:25" x14ac:dyDescent="0.4">
      <c r="X4286" s="79">
        <f t="shared" si="143"/>
        <v>44739.874999989646</v>
      </c>
      <c r="Y4286">
        <f t="shared" si="144"/>
        <v>6506.1282051282442</v>
      </c>
    </row>
    <row r="4287" spans="24:25" x14ac:dyDescent="0.4">
      <c r="X4287" s="79">
        <f t="shared" si="143"/>
        <v>44739.916666656311</v>
      </c>
      <c r="Y4287">
        <f t="shared" si="144"/>
        <v>6506.1282051282442</v>
      </c>
    </row>
    <row r="4288" spans="24:25" x14ac:dyDescent="0.4">
      <c r="X4288" s="79">
        <f t="shared" si="143"/>
        <v>44739.958333322975</v>
      </c>
      <c r="Y4288">
        <f t="shared" si="144"/>
        <v>6506.1282051282442</v>
      </c>
    </row>
    <row r="4289" spans="24:25" x14ac:dyDescent="0.4">
      <c r="X4289" s="79">
        <f t="shared" si="143"/>
        <v>44739.999999989639</v>
      </c>
      <c r="Y4289">
        <f t="shared" si="144"/>
        <v>6506.1282051282442</v>
      </c>
    </row>
    <row r="4290" spans="24:25" x14ac:dyDescent="0.4">
      <c r="X4290" s="79">
        <f t="shared" si="143"/>
        <v>44740.041666656303</v>
      </c>
      <c r="Y4290">
        <f t="shared" si="144"/>
        <v>6506.1282051282442</v>
      </c>
    </row>
    <row r="4291" spans="24:25" x14ac:dyDescent="0.4">
      <c r="X4291" s="79">
        <f t="shared" si="143"/>
        <v>44740.083333322968</v>
      </c>
      <c r="Y4291">
        <f t="shared" si="144"/>
        <v>6506.1282051282442</v>
      </c>
    </row>
    <row r="4292" spans="24:25" x14ac:dyDescent="0.4">
      <c r="X4292" s="79">
        <f t="shared" si="143"/>
        <v>44740.124999989632</v>
      </c>
      <c r="Y4292">
        <f t="shared" si="144"/>
        <v>6506.1282051282442</v>
      </c>
    </row>
    <row r="4293" spans="24:25" x14ac:dyDescent="0.4">
      <c r="X4293" s="79">
        <f t="shared" si="143"/>
        <v>44740.166666656296</v>
      </c>
      <c r="Y4293">
        <f t="shared" si="144"/>
        <v>6506.1282051282442</v>
      </c>
    </row>
    <row r="4294" spans="24:25" x14ac:dyDescent="0.4">
      <c r="X4294" s="79">
        <f t="shared" ref="X4294:X4357" si="145">X4293+1/24</f>
        <v>44740.20833332296</v>
      </c>
      <c r="Y4294">
        <f t="shared" si="144"/>
        <v>6506.1282051282442</v>
      </c>
    </row>
    <row r="4295" spans="24:25" x14ac:dyDescent="0.4">
      <c r="X4295" s="79">
        <f t="shared" si="145"/>
        <v>44740.249999989624</v>
      </c>
      <c r="Y4295">
        <f t="shared" si="144"/>
        <v>6506.1282051282442</v>
      </c>
    </row>
    <row r="4296" spans="24:25" x14ac:dyDescent="0.4">
      <c r="X4296" s="79">
        <f t="shared" si="145"/>
        <v>44740.291666656289</v>
      </c>
      <c r="Y4296">
        <f t="shared" si="144"/>
        <v>6506.1282051282442</v>
      </c>
    </row>
    <row r="4297" spans="24:25" x14ac:dyDescent="0.4">
      <c r="X4297" s="79">
        <f t="shared" si="145"/>
        <v>44740.333333322953</v>
      </c>
      <c r="Y4297">
        <f t="shared" si="144"/>
        <v>6506.1282051282442</v>
      </c>
    </row>
    <row r="4298" spans="24:25" x14ac:dyDescent="0.4">
      <c r="X4298" s="79">
        <f t="shared" si="145"/>
        <v>44740.374999989617</v>
      </c>
      <c r="Y4298">
        <f t="shared" si="144"/>
        <v>6506.1282051282442</v>
      </c>
    </row>
    <row r="4299" spans="24:25" x14ac:dyDescent="0.4">
      <c r="X4299" s="79">
        <f t="shared" si="145"/>
        <v>44740.416666656281</v>
      </c>
      <c r="Y4299">
        <f t="shared" si="144"/>
        <v>6506.1282051282442</v>
      </c>
    </row>
    <row r="4300" spans="24:25" x14ac:dyDescent="0.4">
      <c r="X4300" s="79">
        <f t="shared" si="145"/>
        <v>44740.458333322946</v>
      </c>
      <c r="Y4300">
        <f t="shared" si="144"/>
        <v>6506.1282051282442</v>
      </c>
    </row>
    <row r="4301" spans="24:25" x14ac:dyDescent="0.4">
      <c r="X4301" s="79">
        <f t="shared" si="145"/>
        <v>44740.49999998961</v>
      </c>
      <c r="Y4301">
        <f t="shared" si="144"/>
        <v>6506.1282051282442</v>
      </c>
    </row>
    <row r="4302" spans="24:25" x14ac:dyDescent="0.4">
      <c r="X4302" s="79">
        <f t="shared" si="145"/>
        <v>44740.541666656274</v>
      </c>
      <c r="Y4302">
        <f t="shared" si="144"/>
        <v>6506.1282051282442</v>
      </c>
    </row>
    <row r="4303" spans="24:25" x14ac:dyDescent="0.4">
      <c r="X4303" s="79">
        <f t="shared" si="145"/>
        <v>44740.583333322938</v>
      </c>
      <c r="Y4303">
        <f t="shared" si="144"/>
        <v>6506.1282051282442</v>
      </c>
    </row>
    <row r="4304" spans="24:25" x14ac:dyDescent="0.4">
      <c r="X4304" s="79">
        <f t="shared" si="145"/>
        <v>44740.624999989603</v>
      </c>
      <c r="Y4304">
        <f t="shared" si="144"/>
        <v>6506.1282051282442</v>
      </c>
    </row>
    <row r="4305" spans="24:25" x14ac:dyDescent="0.4">
      <c r="X4305" s="79">
        <f t="shared" si="145"/>
        <v>44740.666666656267</v>
      </c>
      <c r="Y4305">
        <f t="shared" si="144"/>
        <v>6506.1282051282442</v>
      </c>
    </row>
    <row r="4306" spans="24:25" x14ac:dyDescent="0.4">
      <c r="X4306" s="79">
        <f t="shared" si="145"/>
        <v>44740.708333322931</v>
      </c>
      <c r="Y4306">
        <f t="shared" ref="Y4306:Y4369" si="146">VLOOKUP(MONTH(X4306),$T$28:$V$39,3)</f>
        <v>6506.1282051282442</v>
      </c>
    </row>
    <row r="4307" spans="24:25" x14ac:dyDescent="0.4">
      <c r="X4307" s="79">
        <f t="shared" si="145"/>
        <v>44740.749999989595</v>
      </c>
      <c r="Y4307">
        <f t="shared" si="146"/>
        <v>6506.1282051282442</v>
      </c>
    </row>
    <row r="4308" spans="24:25" x14ac:dyDescent="0.4">
      <c r="X4308" s="79">
        <f t="shared" si="145"/>
        <v>44740.79166665626</v>
      </c>
      <c r="Y4308">
        <f t="shared" si="146"/>
        <v>6506.1282051282442</v>
      </c>
    </row>
    <row r="4309" spans="24:25" x14ac:dyDescent="0.4">
      <c r="X4309" s="79">
        <f t="shared" si="145"/>
        <v>44740.833333322924</v>
      </c>
      <c r="Y4309">
        <f t="shared" si="146"/>
        <v>6506.1282051282442</v>
      </c>
    </row>
    <row r="4310" spans="24:25" x14ac:dyDescent="0.4">
      <c r="X4310" s="79">
        <f t="shared" si="145"/>
        <v>44740.874999989588</v>
      </c>
      <c r="Y4310">
        <f t="shared" si="146"/>
        <v>6506.1282051282442</v>
      </c>
    </row>
    <row r="4311" spans="24:25" x14ac:dyDescent="0.4">
      <c r="X4311" s="79">
        <f t="shared" si="145"/>
        <v>44740.916666656252</v>
      </c>
      <c r="Y4311">
        <f t="shared" si="146"/>
        <v>6506.1282051282442</v>
      </c>
    </row>
    <row r="4312" spans="24:25" x14ac:dyDescent="0.4">
      <c r="X4312" s="79">
        <f t="shared" si="145"/>
        <v>44740.958333322917</v>
      </c>
      <c r="Y4312">
        <f t="shared" si="146"/>
        <v>6506.1282051282442</v>
      </c>
    </row>
    <row r="4313" spans="24:25" x14ac:dyDescent="0.4">
      <c r="X4313" s="79">
        <f t="shared" si="145"/>
        <v>44740.999999989581</v>
      </c>
      <c r="Y4313">
        <f t="shared" si="146"/>
        <v>6506.1282051282442</v>
      </c>
    </row>
    <row r="4314" spans="24:25" x14ac:dyDescent="0.4">
      <c r="X4314" s="79">
        <f t="shared" si="145"/>
        <v>44741.041666656245</v>
      </c>
      <c r="Y4314">
        <f t="shared" si="146"/>
        <v>6506.1282051282442</v>
      </c>
    </row>
    <row r="4315" spans="24:25" x14ac:dyDescent="0.4">
      <c r="X4315" s="79">
        <f t="shared" si="145"/>
        <v>44741.083333322909</v>
      </c>
      <c r="Y4315">
        <f t="shared" si="146"/>
        <v>6506.1282051282442</v>
      </c>
    </row>
    <row r="4316" spans="24:25" x14ac:dyDescent="0.4">
      <c r="X4316" s="79">
        <f t="shared" si="145"/>
        <v>44741.124999989574</v>
      </c>
      <c r="Y4316">
        <f t="shared" si="146"/>
        <v>6506.1282051282442</v>
      </c>
    </row>
    <row r="4317" spans="24:25" x14ac:dyDescent="0.4">
      <c r="X4317" s="79">
        <f t="shared" si="145"/>
        <v>44741.166666656238</v>
      </c>
      <c r="Y4317">
        <f t="shared" si="146"/>
        <v>6506.1282051282442</v>
      </c>
    </row>
    <row r="4318" spans="24:25" x14ac:dyDescent="0.4">
      <c r="X4318" s="79">
        <f t="shared" si="145"/>
        <v>44741.208333322902</v>
      </c>
      <c r="Y4318">
        <f t="shared" si="146"/>
        <v>6506.1282051282442</v>
      </c>
    </row>
    <row r="4319" spans="24:25" x14ac:dyDescent="0.4">
      <c r="X4319" s="79">
        <f t="shared" si="145"/>
        <v>44741.249999989566</v>
      </c>
      <c r="Y4319">
        <f t="shared" si="146"/>
        <v>6506.1282051282442</v>
      </c>
    </row>
    <row r="4320" spans="24:25" x14ac:dyDescent="0.4">
      <c r="X4320" s="79">
        <f t="shared" si="145"/>
        <v>44741.291666656231</v>
      </c>
      <c r="Y4320">
        <f t="shared" si="146"/>
        <v>6506.1282051282442</v>
      </c>
    </row>
    <row r="4321" spans="24:25" x14ac:dyDescent="0.4">
      <c r="X4321" s="79">
        <f t="shared" si="145"/>
        <v>44741.333333322895</v>
      </c>
      <c r="Y4321">
        <f t="shared" si="146"/>
        <v>6506.1282051282442</v>
      </c>
    </row>
    <row r="4322" spans="24:25" x14ac:dyDescent="0.4">
      <c r="X4322" s="79">
        <f t="shared" si="145"/>
        <v>44741.374999989559</v>
      </c>
      <c r="Y4322">
        <f t="shared" si="146"/>
        <v>6506.1282051282442</v>
      </c>
    </row>
    <row r="4323" spans="24:25" x14ac:dyDescent="0.4">
      <c r="X4323" s="79">
        <f t="shared" si="145"/>
        <v>44741.416666656223</v>
      </c>
      <c r="Y4323">
        <f t="shared" si="146"/>
        <v>6506.1282051282442</v>
      </c>
    </row>
    <row r="4324" spans="24:25" x14ac:dyDescent="0.4">
      <c r="X4324" s="79">
        <f t="shared" si="145"/>
        <v>44741.458333322887</v>
      </c>
      <c r="Y4324">
        <f t="shared" si="146"/>
        <v>6506.1282051282442</v>
      </c>
    </row>
    <row r="4325" spans="24:25" x14ac:dyDescent="0.4">
      <c r="X4325" s="79">
        <f t="shared" si="145"/>
        <v>44741.499999989552</v>
      </c>
      <c r="Y4325">
        <f t="shared" si="146"/>
        <v>6506.1282051282442</v>
      </c>
    </row>
    <row r="4326" spans="24:25" x14ac:dyDescent="0.4">
      <c r="X4326" s="79">
        <f t="shared" si="145"/>
        <v>44741.541666656216</v>
      </c>
      <c r="Y4326">
        <f t="shared" si="146"/>
        <v>6506.1282051282442</v>
      </c>
    </row>
    <row r="4327" spans="24:25" x14ac:dyDescent="0.4">
      <c r="X4327" s="79">
        <f t="shared" si="145"/>
        <v>44741.58333332288</v>
      </c>
      <c r="Y4327">
        <f t="shared" si="146"/>
        <v>6506.1282051282442</v>
      </c>
    </row>
    <row r="4328" spans="24:25" x14ac:dyDescent="0.4">
      <c r="X4328" s="79">
        <f t="shared" si="145"/>
        <v>44741.624999989544</v>
      </c>
      <c r="Y4328">
        <f t="shared" si="146"/>
        <v>6506.1282051282442</v>
      </c>
    </row>
    <row r="4329" spans="24:25" x14ac:dyDescent="0.4">
      <c r="X4329" s="79">
        <f t="shared" si="145"/>
        <v>44741.666666656209</v>
      </c>
      <c r="Y4329">
        <f t="shared" si="146"/>
        <v>6506.1282051282442</v>
      </c>
    </row>
    <row r="4330" spans="24:25" x14ac:dyDescent="0.4">
      <c r="X4330" s="79">
        <f t="shared" si="145"/>
        <v>44741.708333322873</v>
      </c>
      <c r="Y4330">
        <f t="shared" si="146"/>
        <v>6506.1282051282442</v>
      </c>
    </row>
    <row r="4331" spans="24:25" x14ac:dyDescent="0.4">
      <c r="X4331" s="79">
        <f t="shared" si="145"/>
        <v>44741.749999989537</v>
      </c>
      <c r="Y4331">
        <f t="shared" si="146"/>
        <v>6506.1282051282442</v>
      </c>
    </row>
    <row r="4332" spans="24:25" x14ac:dyDescent="0.4">
      <c r="X4332" s="79">
        <f t="shared" si="145"/>
        <v>44741.791666656201</v>
      </c>
      <c r="Y4332">
        <f t="shared" si="146"/>
        <v>6506.1282051282442</v>
      </c>
    </row>
    <row r="4333" spans="24:25" x14ac:dyDescent="0.4">
      <c r="X4333" s="79">
        <f t="shared" si="145"/>
        <v>44741.833333322866</v>
      </c>
      <c r="Y4333">
        <f t="shared" si="146"/>
        <v>6506.1282051282442</v>
      </c>
    </row>
    <row r="4334" spans="24:25" x14ac:dyDescent="0.4">
      <c r="X4334" s="79">
        <f t="shared" si="145"/>
        <v>44741.87499998953</v>
      </c>
      <c r="Y4334">
        <f t="shared" si="146"/>
        <v>6506.1282051282442</v>
      </c>
    </row>
    <row r="4335" spans="24:25" x14ac:dyDescent="0.4">
      <c r="X4335" s="79">
        <f t="shared" si="145"/>
        <v>44741.916666656194</v>
      </c>
      <c r="Y4335">
        <f t="shared" si="146"/>
        <v>6506.1282051282442</v>
      </c>
    </row>
    <row r="4336" spans="24:25" x14ac:dyDescent="0.4">
      <c r="X4336" s="79">
        <f t="shared" si="145"/>
        <v>44741.958333322858</v>
      </c>
      <c r="Y4336">
        <f t="shared" si="146"/>
        <v>6506.1282051282442</v>
      </c>
    </row>
    <row r="4337" spans="24:25" x14ac:dyDescent="0.4">
      <c r="X4337" s="79">
        <f t="shared" si="145"/>
        <v>44741.999999989523</v>
      </c>
      <c r="Y4337">
        <f t="shared" si="146"/>
        <v>6506.1282051282442</v>
      </c>
    </row>
    <row r="4338" spans="24:25" x14ac:dyDescent="0.4">
      <c r="X4338" s="79">
        <f t="shared" si="145"/>
        <v>44742.041666656187</v>
      </c>
      <c r="Y4338">
        <f t="shared" si="146"/>
        <v>6506.1282051282442</v>
      </c>
    </row>
    <row r="4339" spans="24:25" x14ac:dyDescent="0.4">
      <c r="X4339" s="79">
        <f t="shared" si="145"/>
        <v>44742.083333322851</v>
      </c>
      <c r="Y4339">
        <f t="shared" si="146"/>
        <v>6506.1282051282442</v>
      </c>
    </row>
    <row r="4340" spans="24:25" x14ac:dyDescent="0.4">
      <c r="X4340" s="79">
        <f t="shared" si="145"/>
        <v>44742.124999989515</v>
      </c>
      <c r="Y4340">
        <f t="shared" si="146"/>
        <v>6506.1282051282442</v>
      </c>
    </row>
    <row r="4341" spans="24:25" x14ac:dyDescent="0.4">
      <c r="X4341" s="79">
        <f t="shared" si="145"/>
        <v>44742.16666665618</v>
      </c>
      <c r="Y4341">
        <f t="shared" si="146"/>
        <v>6506.1282051282442</v>
      </c>
    </row>
    <row r="4342" spans="24:25" x14ac:dyDescent="0.4">
      <c r="X4342" s="79">
        <f t="shared" si="145"/>
        <v>44742.208333322844</v>
      </c>
      <c r="Y4342">
        <f t="shared" si="146"/>
        <v>6506.1282051282442</v>
      </c>
    </row>
    <row r="4343" spans="24:25" x14ac:dyDescent="0.4">
      <c r="X4343" s="79">
        <f t="shared" si="145"/>
        <v>44742.249999989508</v>
      </c>
      <c r="Y4343">
        <f t="shared" si="146"/>
        <v>6506.1282051282442</v>
      </c>
    </row>
    <row r="4344" spans="24:25" x14ac:dyDescent="0.4">
      <c r="X4344" s="79">
        <f t="shared" si="145"/>
        <v>44742.291666656172</v>
      </c>
      <c r="Y4344">
        <f t="shared" si="146"/>
        <v>6506.1282051282442</v>
      </c>
    </row>
    <row r="4345" spans="24:25" x14ac:dyDescent="0.4">
      <c r="X4345" s="79">
        <f t="shared" si="145"/>
        <v>44742.333333322837</v>
      </c>
      <c r="Y4345">
        <f t="shared" si="146"/>
        <v>6506.1282051282442</v>
      </c>
    </row>
    <row r="4346" spans="24:25" x14ac:dyDescent="0.4">
      <c r="X4346" s="79">
        <f t="shared" si="145"/>
        <v>44742.374999989501</v>
      </c>
      <c r="Y4346">
        <f t="shared" si="146"/>
        <v>6506.1282051282442</v>
      </c>
    </row>
    <row r="4347" spans="24:25" x14ac:dyDescent="0.4">
      <c r="X4347" s="79">
        <f t="shared" si="145"/>
        <v>44742.416666656165</v>
      </c>
      <c r="Y4347">
        <f t="shared" si="146"/>
        <v>6506.1282051282442</v>
      </c>
    </row>
    <row r="4348" spans="24:25" x14ac:dyDescent="0.4">
      <c r="X4348" s="79">
        <f t="shared" si="145"/>
        <v>44742.458333322829</v>
      </c>
      <c r="Y4348">
        <f t="shared" si="146"/>
        <v>6506.1282051282442</v>
      </c>
    </row>
    <row r="4349" spans="24:25" x14ac:dyDescent="0.4">
      <c r="X4349" s="79">
        <f t="shared" si="145"/>
        <v>44742.499999989494</v>
      </c>
      <c r="Y4349">
        <f t="shared" si="146"/>
        <v>6506.1282051282442</v>
      </c>
    </row>
    <row r="4350" spans="24:25" x14ac:dyDescent="0.4">
      <c r="X4350" s="79">
        <f t="shared" si="145"/>
        <v>44742.541666656158</v>
      </c>
      <c r="Y4350">
        <f t="shared" si="146"/>
        <v>6506.1282051282442</v>
      </c>
    </row>
    <row r="4351" spans="24:25" x14ac:dyDescent="0.4">
      <c r="X4351" s="79">
        <f t="shared" si="145"/>
        <v>44742.583333322822</v>
      </c>
      <c r="Y4351">
        <f t="shared" si="146"/>
        <v>6506.1282051282442</v>
      </c>
    </row>
    <row r="4352" spans="24:25" x14ac:dyDescent="0.4">
      <c r="X4352" s="79">
        <f t="shared" si="145"/>
        <v>44742.624999989486</v>
      </c>
      <c r="Y4352">
        <f t="shared" si="146"/>
        <v>6506.1282051282442</v>
      </c>
    </row>
    <row r="4353" spans="24:25" x14ac:dyDescent="0.4">
      <c r="X4353" s="79">
        <f t="shared" si="145"/>
        <v>44742.66666665615</v>
      </c>
      <c r="Y4353">
        <f t="shared" si="146"/>
        <v>6506.1282051282442</v>
      </c>
    </row>
    <row r="4354" spans="24:25" x14ac:dyDescent="0.4">
      <c r="X4354" s="79">
        <f t="shared" si="145"/>
        <v>44742.708333322815</v>
      </c>
      <c r="Y4354">
        <f t="shared" si="146"/>
        <v>6506.1282051282442</v>
      </c>
    </row>
    <row r="4355" spans="24:25" x14ac:dyDescent="0.4">
      <c r="X4355" s="79">
        <f t="shared" si="145"/>
        <v>44742.749999989479</v>
      </c>
      <c r="Y4355">
        <f t="shared" si="146"/>
        <v>6506.1282051282442</v>
      </c>
    </row>
    <row r="4356" spans="24:25" x14ac:dyDescent="0.4">
      <c r="X4356" s="79">
        <f t="shared" si="145"/>
        <v>44742.791666656143</v>
      </c>
      <c r="Y4356">
        <f t="shared" si="146"/>
        <v>6506.1282051282442</v>
      </c>
    </row>
    <row r="4357" spans="24:25" x14ac:dyDescent="0.4">
      <c r="X4357" s="79">
        <f t="shared" si="145"/>
        <v>44742.833333322807</v>
      </c>
      <c r="Y4357">
        <f t="shared" si="146"/>
        <v>6506.1282051282442</v>
      </c>
    </row>
    <row r="4358" spans="24:25" x14ac:dyDescent="0.4">
      <c r="X4358" s="79">
        <f t="shared" ref="X4358:X4421" si="147">X4357+1/24</f>
        <v>44742.874999989472</v>
      </c>
      <c r="Y4358">
        <f t="shared" si="146"/>
        <v>6506.1282051282442</v>
      </c>
    </row>
    <row r="4359" spans="24:25" x14ac:dyDescent="0.4">
      <c r="X4359" s="79">
        <f t="shared" si="147"/>
        <v>44742.916666656136</v>
      </c>
      <c r="Y4359">
        <f t="shared" si="146"/>
        <v>6506.1282051282442</v>
      </c>
    </row>
    <row r="4360" spans="24:25" x14ac:dyDescent="0.4">
      <c r="X4360" s="79">
        <f t="shared" si="147"/>
        <v>44742.9583333228</v>
      </c>
      <c r="Y4360">
        <f t="shared" si="146"/>
        <v>6506.1282051282442</v>
      </c>
    </row>
    <row r="4361" spans="24:25" x14ac:dyDescent="0.4">
      <c r="X4361" s="79">
        <f t="shared" si="147"/>
        <v>44742.999999989464</v>
      </c>
      <c r="Y4361">
        <f t="shared" si="146"/>
        <v>13448.368421052794</v>
      </c>
    </row>
    <row r="4362" spans="24:25" x14ac:dyDescent="0.4">
      <c r="X4362" s="79">
        <f t="shared" si="147"/>
        <v>44743.041666656129</v>
      </c>
      <c r="Y4362">
        <f t="shared" si="146"/>
        <v>13448.368421052794</v>
      </c>
    </row>
    <row r="4363" spans="24:25" x14ac:dyDescent="0.4">
      <c r="X4363" s="79">
        <f t="shared" si="147"/>
        <v>44743.083333322793</v>
      </c>
      <c r="Y4363">
        <f t="shared" si="146"/>
        <v>13448.368421052794</v>
      </c>
    </row>
    <row r="4364" spans="24:25" x14ac:dyDescent="0.4">
      <c r="X4364" s="79">
        <f t="shared" si="147"/>
        <v>44743.124999989457</v>
      </c>
      <c r="Y4364">
        <f t="shared" si="146"/>
        <v>13448.368421052794</v>
      </c>
    </row>
    <row r="4365" spans="24:25" x14ac:dyDescent="0.4">
      <c r="X4365" s="79">
        <f t="shared" si="147"/>
        <v>44743.166666656121</v>
      </c>
      <c r="Y4365">
        <f t="shared" si="146"/>
        <v>13448.368421052794</v>
      </c>
    </row>
    <row r="4366" spans="24:25" x14ac:dyDescent="0.4">
      <c r="X4366" s="79">
        <f t="shared" si="147"/>
        <v>44743.208333322786</v>
      </c>
      <c r="Y4366">
        <f t="shared" si="146"/>
        <v>13448.368421052794</v>
      </c>
    </row>
    <row r="4367" spans="24:25" x14ac:dyDescent="0.4">
      <c r="X4367" s="79">
        <f t="shared" si="147"/>
        <v>44743.24999998945</v>
      </c>
      <c r="Y4367">
        <f t="shared" si="146"/>
        <v>13448.368421052794</v>
      </c>
    </row>
    <row r="4368" spans="24:25" x14ac:dyDescent="0.4">
      <c r="X4368" s="79">
        <f t="shared" si="147"/>
        <v>44743.291666656114</v>
      </c>
      <c r="Y4368">
        <f t="shared" si="146"/>
        <v>13448.368421052794</v>
      </c>
    </row>
    <row r="4369" spans="24:25" x14ac:dyDescent="0.4">
      <c r="X4369" s="79">
        <f t="shared" si="147"/>
        <v>44743.333333322778</v>
      </c>
      <c r="Y4369">
        <f t="shared" si="146"/>
        <v>13448.368421052794</v>
      </c>
    </row>
    <row r="4370" spans="24:25" x14ac:dyDescent="0.4">
      <c r="X4370" s="79">
        <f t="shared" si="147"/>
        <v>44743.374999989443</v>
      </c>
      <c r="Y4370">
        <f t="shared" ref="Y4370:Y4433" si="148">VLOOKUP(MONTH(X4370),$T$28:$V$39,3)</f>
        <v>13448.368421052794</v>
      </c>
    </row>
    <row r="4371" spans="24:25" x14ac:dyDescent="0.4">
      <c r="X4371" s="79">
        <f t="shared" si="147"/>
        <v>44743.416666656107</v>
      </c>
      <c r="Y4371">
        <f t="shared" si="148"/>
        <v>13448.368421052794</v>
      </c>
    </row>
    <row r="4372" spans="24:25" x14ac:dyDescent="0.4">
      <c r="X4372" s="79">
        <f t="shared" si="147"/>
        <v>44743.458333322771</v>
      </c>
      <c r="Y4372">
        <f t="shared" si="148"/>
        <v>13448.368421052794</v>
      </c>
    </row>
    <row r="4373" spans="24:25" x14ac:dyDescent="0.4">
      <c r="X4373" s="79">
        <f t="shared" si="147"/>
        <v>44743.499999989435</v>
      </c>
      <c r="Y4373">
        <f t="shared" si="148"/>
        <v>13448.368421052794</v>
      </c>
    </row>
    <row r="4374" spans="24:25" x14ac:dyDescent="0.4">
      <c r="X4374" s="79">
        <f t="shared" si="147"/>
        <v>44743.5416666561</v>
      </c>
      <c r="Y4374">
        <f t="shared" si="148"/>
        <v>13448.368421052794</v>
      </c>
    </row>
    <row r="4375" spans="24:25" x14ac:dyDescent="0.4">
      <c r="X4375" s="79">
        <f t="shared" si="147"/>
        <v>44743.583333322764</v>
      </c>
      <c r="Y4375">
        <f t="shared" si="148"/>
        <v>13448.368421052794</v>
      </c>
    </row>
    <row r="4376" spans="24:25" x14ac:dyDescent="0.4">
      <c r="X4376" s="79">
        <f t="shared" si="147"/>
        <v>44743.624999989428</v>
      </c>
      <c r="Y4376">
        <f t="shared" si="148"/>
        <v>13448.368421052794</v>
      </c>
    </row>
    <row r="4377" spans="24:25" x14ac:dyDescent="0.4">
      <c r="X4377" s="79">
        <f t="shared" si="147"/>
        <v>44743.666666656092</v>
      </c>
      <c r="Y4377">
        <f t="shared" si="148"/>
        <v>13448.368421052794</v>
      </c>
    </row>
    <row r="4378" spans="24:25" x14ac:dyDescent="0.4">
      <c r="X4378" s="79">
        <f t="shared" si="147"/>
        <v>44743.708333322757</v>
      </c>
      <c r="Y4378">
        <f t="shared" si="148"/>
        <v>13448.368421052794</v>
      </c>
    </row>
    <row r="4379" spans="24:25" x14ac:dyDescent="0.4">
      <c r="X4379" s="79">
        <f t="shared" si="147"/>
        <v>44743.749999989421</v>
      </c>
      <c r="Y4379">
        <f t="shared" si="148"/>
        <v>13448.368421052794</v>
      </c>
    </row>
    <row r="4380" spans="24:25" x14ac:dyDescent="0.4">
      <c r="X4380" s="79">
        <f t="shared" si="147"/>
        <v>44743.791666656085</v>
      </c>
      <c r="Y4380">
        <f t="shared" si="148"/>
        <v>13448.368421052794</v>
      </c>
    </row>
    <row r="4381" spans="24:25" x14ac:dyDescent="0.4">
      <c r="X4381" s="79">
        <f t="shared" si="147"/>
        <v>44743.833333322749</v>
      </c>
      <c r="Y4381">
        <f t="shared" si="148"/>
        <v>13448.368421052794</v>
      </c>
    </row>
    <row r="4382" spans="24:25" x14ac:dyDescent="0.4">
      <c r="X4382" s="79">
        <f t="shared" si="147"/>
        <v>44743.874999989413</v>
      </c>
      <c r="Y4382">
        <f t="shared" si="148"/>
        <v>13448.368421052794</v>
      </c>
    </row>
    <row r="4383" spans="24:25" x14ac:dyDescent="0.4">
      <c r="X4383" s="79">
        <f t="shared" si="147"/>
        <v>44743.916666656078</v>
      </c>
      <c r="Y4383">
        <f t="shared" si="148"/>
        <v>13448.368421052794</v>
      </c>
    </row>
    <row r="4384" spans="24:25" x14ac:dyDescent="0.4">
      <c r="X4384" s="79">
        <f t="shared" si="147"/>
        <v>44743.958333322742</v>
      </c>
      <c r="Y4384">
        <f t="shared" si="148"/>
        <v>13448.368421052794</v>
      </c>
    </row>
    <row r="4385" spans="24:25" x14ac:dyDescent="0.4">
      <c r="X4385" s="79">
        <f t="shared" si="147"/>
        <v>44743.999999989406</v>
      </c>
      <c r="Y4385">
        <f t="shared" si="148"/>
        <v>13448.368421052794</v>
      </c>
    </row>
    <row r="4386" spans="24:25" x14ac:dyDescent="0.4">
      <c r="X4386" s="79">
        <f t="shared" si="147"/>
        <v>44744.04166665607</v>
      </c>
      <c r="Y4386">
        <f t="shared" si="148"/>
        <v>13448.368421052794</v>
      </c>
    </row>
    <row r="4387" spans="24:25" x14ac:dyDescent="0.4">
      <c r="X4387" s="79">
        <f t="shared" si="147"/>
        <v>44744.083333322735</v>
      </c>
      <c r="Y4387">
        <f t="shared" si="148"/>
        <v>13448.368421052794</v>
      </c>
    </row>
    <row r="4388" spans="24:25" x14ac:dyDescent="0.4">
      <c r="X4388" s="79">
        <f t="shared" si="147"/>
        <v>44744.124999989399</v>
      </c>
      <c r="Y4388">
        <f t="shared" si="148"/>
        <v>13448.368421052794</v>
      </c>
    </row>
    <row r="4389" spans="24:25" x14ac:dyDescent="0.4">
      <c r="X4389" s="79">
        <f t="shared" si="147"/>
        <v>44744.166666656063</v>
      </c>
      <c r="Y4389">
        <f t="shared" si="148"/>
        <v>13448.368421052794</v>
      </c>
    </row>
    <row r="4390" spans="24:25" x14ac:dyDescent="0.4">
      <c r="X4390" s="79">
        <f t="shared" si="147"/>
        <v>44744.208333322727</v>
      </c>
      <c r="Y4390">
        <f t="shared" si="148"/>
        <v>13448.368421052794</v>
      </c>
    </row>
    <row r="4391" spans="24:25" x14ac:dyDescent="0.4">
      <c r="X4391" s="79">
        <f t="shared" si="147"/>
        <v>44744.249999989392</v>
      </c>
      <c r="Y4391">
        <f t="shared" si="148"/>
        <v>13448.368421052794</v>
      </c>
    </row>
    <row r="4392" spans="24:25" x14ac:dyDescent="0.4">
      <c r="X4392" s="79">
        <f t="shared" si="147"/>
        <v>44744.291666656056</v>
      </c>
      <c r="Y4392">
        <f t="shared" si="148"/>
        <v>13448.368421052794</v>
      </c>
    </row>
    <row r="4393" spans="24:25" x14ac:dyDescent="0.4">
      <c r="X4393" s="79">
        <f t="shared" si="147"/>
        <v>44744.33333332272</v>
      </c>
      <c r="Y4393">
        <f t="shared" si="148"/>
        <v>13448.368421052794</v>
      </c>
    </row>
    <row r="4394" spans="24:25" x14ac:dyDescent="0.4">
      <c r="X4394" s="79">
        <f t="shared" si="147"/>
        <v>44744.374999989384</v>
      </c>
      <c r="Y4394">
        <f t="shared" si="148"/>
        <v>13448.368421052794</v>
      </c>
    </row>
    <row r="4395" spans="24:25" x14ac:dyDescent="0.4">
      <c r="X4395" s="79">
        <f t="shared" si="147"/>
        <v>44744.416666656049</v>
      </c>
      <c r="Y4395">
        <f t="shared" si="148"/>
        <v>13448.368421052794</v>
      </c>
    </row>
    <row r="4396" spans="24:25" x14ac:dyDescent="0.4">
      <c r="X4396" s="79">
        <f t="shared" si="147"/>
        <v>44744.458333322713</v>
      </c>
      <c r="Y4396">
        <f t="shared" si="148"/>
        <v>13448.368421052794</v>
      </c>
    </row>
    <row r="4397" spans="24:25" x14ac:dyDescent="0.4">
      <c r="X4397" s="79">
        <f t="shared" si="147"/>
        <v>44744.499999989377</v>
      </c>
      <c r="Y4397">
        <f t="shared" si="148"/>
        <v>13448.368421052794</v>
      </c>
    </row>
    <row r="4398" spans="24:25" x14ac:dyDescent="0.4">
      <c r="X4398" s="79">
        <f t="shared" si="147"/>
        <v>44744.541666656041</v>
      </c>
      <c r="Y4398">
        <f t="shared" si="148"/>
        <v>13448.368421052794</v>
      </c>
    </row>
    <row r="4399" spans="24:25" x14ac:dyDescent="0.4">
      <c r="X4399" s="79">
        <f t="shared" si="147"/>
        <v>44744.583333322706</v>
      </c>
      <c r="Y4399">
        <f t="shared" si="148"/>
        <v>13448.368421052794</v>
      </c>
    </row>
    <row r="4400" spans="24:25" x14ac:dyDescent="0.4">
      <c r="X4400" s="79">
        <f t="shared" si="147"/>
        <v>44744.62499998937</v>
      </c>
      <c r="Y4400">
        <f t="shared" si="148"/>
        <v>13448.368421052794</v>
      </c>
    </row>
    <row r="4401" spans="24:25" x14ac:dyDescent="0.4">
      <c r="X4401" s="79">
        <f t="shared" si="147"/>
        <v>44744.666666656034</v>
      </c>
      <c r="Y4401">
        <f t="shared" si="148"/>
        <v>13448.368421052794</v>
      </c>
    </row>
    <row r="4402" spans="24:25" x14ac:dyDescent="0.4">
      <c r="X4402" s="79">
        <f t="shared" si="147"/>
        <v>44744.708333322698</v>
      </c>
      <c r="Y4402">
        <f t="shared" si="148"/>
        <v>13448.368421052794</v>
      </c>
    </row>
    <row r="4403" spans="24:25" x14ac:dyDescent="0.4">
      <c r="X4403" s="79">
        <f t="shared" si="147"/>
        <v>44744.749999989363</v>
      </c>
      <c r="Y4403">
        <f t="shared" si="148"/>
        <v>13448.368421052794</v>
      </c>
    </row>
    <row r="4404" spans="24:25" x14ac:dyDescent="0.4">
      <c r="X4404" s="79">
        <f t="shared" si="147"/>
        <v>44744.791666656027</v>
      </c>
      <c r="Y4404">
        <f t="shared" si="148"/>
        <v>13448.368421052794</v>
      </c>
    </row>
    <row r="4405" spans="24:25" x14ac:dyDescent="0.4">
      <c r="X4405" s="79">
        <f t="shared" si="147"/>
        <v>44744.833333322691</v>
      </c>
      <c r="Y4405">
        <f t="shared" si="148"/>
        <v>13448.368421052794</v>
      </c>
    </row>
    <row r="4406" spans="24:25" x14ac:dyDescent="0.4">
      <c r="X4406" s="79">
        <f t="shared" si="147"/>
        <v>44744.874999989355</v>
      </c>
      <c r="Y4406">
        <f t="shared" si="148"/>
        <v>13448.368421052794</v>
      </c>
    </row>
    <row r="4407" spans="24:25" x14ac:dyDescent="0.4">
      <c r="X4407" s="79">
        <f t="shared" si="147"/>
        <v>44744.91666665602</v>
      </c>
      <c r="Y4407">
        <f t="shared" si="148"/>
        <v>13448.368421052794</v>
      </c>
    </row>
    <row r="4408" spans="24:25" x14ac:dyDescent="0.4">
      <c r="X4408" s="79">
        <f t="shared" si="147"/>
        <v>44744.958333322684</v>
      </c>
      <c r="Y4408">
        <f t="shared" si="148"/>
        <v>13448.368421052794</v>
      </c>
    </row>
    <row r="4409" spans="24:25" x14ac:dyDescent="0.4">
      <c r="X4409" s="79">
        <f t="shared" si="147"/>
        <v>44744.999999989348</v>
      </c>
      <c r="Y4409">
        <f t="shared" si="148"/>
        <v>13448.368421052794</v>
      </c>
    </row>
    <row r="4410" spans="24:25" x14ac:dyDescent="0.4">
      <c r="X4410" s="79">
        <f t="shared" si="147"/>
        <v>44745.041666656012</v>
      </c>
      <c r="Y4410">
        <f t="shared" si="148"/>
        <v>13448.368421052794</v>
      </c>
    </row>
    <row r="4411" spans="24:25" x14ac:dyDescent="0.4">
      <c r="X4411" s="79">
        <f t="shared" si="147"/>
        <v>44745.083333322676</v>
      </c>
      <c r="Y4411">
        <f t="shared" si="148"/>
        <v>13448.368421052794</v>
      </c>
    </row>
    <row r="4412" spans="24:25" x14ac:dyDescent="0.4">
      <c r="X4412" s="79">
        <f t="shared" si="147"/>
        <v>44745.124999989341</v>
      </c>
      <c r="Y4412">
        <f t="shared" si="148"/>
        <v>13448.368421052794</v>
      </c>
    </row>
    <row r="4413" spans="24:25" x14ac:dyDescent="0.4">
      <c r="X4413" s="79">
        <f t="shared" si="147"/>
        <v>44745.166666656005</v>
      </c>
      <c r="Y4413">
        <f t="shared" si="148"/>
        <v>13448.368421052794</v>
      </c>
    </row>
    <row r="4414" spans="24:25" x14ac:dyDescent="0.4">
      <c r="X4414" s="79">
        <f t="shared" si="147"/>
        <v>44745.208333322669</v>
      </c>
      <c r="Y4414">
        <f t="shared" si="148"/>
        <v>13448.368421052794</v>
      </c>
    </row>
    <row r="4415" spans="24:25" x14ac:dyDescent="0.4">
      <c r="X4415" s="79">
        <f t="shared" si="147"/>
        <v>44745.249999989333</v>
      </c>
      <c r="Y4415">
        <f t="shared" si="148"/>
        <v>13448.368421052794</v>
      </c>
    </row>
    <row r="4416" spans="24:25" x14ac:dyDescent="0.4">
      <c r="X4416" s="79">
        <f t="shared" si="147"/>
        <v>44745.291666655998</v>
      </c>
      <c r="Y4416">
        <f t="shared" si="148"/>
        <v>13448.368421052794</v>
      </c>
    </row>
    <row r="4417" spans="24:25" x14ac:dyDescent="0.4">
      <c r="X4417" s="79">
        <f t="shared" si="147"/>
        <v>44745.333333322662</v>
      </c>
      <c r="Y4417">
        <f t="shared" si="148"/>
        <v>13448.368421052794</v>
      </c>
    </row>
    <row r="4418" spans="24:25" x14ac:dyDescent="0.4">
      <c r="X4418" s="79">
        <f t="shared" si="147"/>
        <v>44745.374999989326</v>
      </c>
      <c r="Y4418">
        <f t="shared" si="148"/>
        <v>13448.368421052794</v>
      </c>
    </row>
    <row r="4419" spans="24:25" x14ac:dyDescent="0.4">
      <c r="X4419" s="79">
        <f t="shared" si="147"/>
        <v>44745.41666665599</v>
      </c>
      <c r="Y4419">
        <f t="shared" si="148"/>
        <v>13448.368421052794</v>
      </c>
    </row>
    <row r="4420" spans="24:25" x14ac:dyDescent="0.4">
      <c r="X4420" s="79">
        <f t="shared" si="147"/>
        <v>44745.458333322655</v>
      </c>
      <c r="Y4420">
        <f t="shared" si="148"/>
        <v>13448.368421052794</v>
      </c>
    </row>
    <row r="4421" spans="24:25" x14ac:dyDescent="0.4">
      <c r="X4421" s="79">
        <f t="shared" si="147"/>
        <v>44745.499999989319</v>
      </c>
      <c r="Y4421">
        <f t="shared" si="148"/>
        <v>13448.368421052794</v>
      </c>
    </row>
    <row r="4422" spans="24:25" x14ac:dyDescent="0.4">
      <c r="X4422" s="79">
        <f t="shared" ref="X4422:X4485" si="149">X4421+1/24</f>
        <v>44745.541666655983</v>
      </c>
      <c r="Y4422">
        <f t="shared" si="148"/>
        <v>13448.368421052794</v>
      </c>
    </row>
    <row r="4423" spans="24:25" x14ac:dyDescent="0.4">
      <c r="X4423" s="79">
        <f t="shared" si="149"/>
        <v>44745.583333322647</v>
      </c>
      <c r="Y4423">
        <f t="shared" si="148"/>
        <v>13448.368421052794</v>
      </c>
    </row>
    <row r="4424" spans="24:25" x14ac:dyDescent="0.4">
      <c r="X4424" s="79">
        <f t="shared" si="149"/>
        <v>44745.624999989312</v>
      </c>
      <c r="Y4424">
        <f t="shared" si="148"/>
        <v>13448.368421052794</v>
      </c>
    </row>
    <row r="4425" spans="24:25" x14ac:dyDescent="0.4">
      <c r="X4425" s="79">
        <f t="shared" si="149"/>
        <v>44745.666666655976</v>
      </c>
      <c r="Y4425">
        <f t="shared" si="148"/>
        <v>13448.368421052794</v>
      </c>
    </row>
    <row r="4426" spans="24:25" x14ac:dyDescent="0.4">
      <c r="X4426" s="79">
        <f t="shared" si="149"/>
        <v>44745.70833332264</v>
      </c>
      <c r="Y4426">
        <f t="shared" si="148"/>
        <v>13448.368421052794</v>
      </c>
    </row>
    <row r="4427" spans="24:25" x14ac:dyDescent="0.4">
      <c r="X4427" s="79">
        <f t="shared" si="149"/>
        <v>44745.749999989304</v>
      </c>
      <c r="Y4427">
        <f t="shared" si="148"/>
        <v>13448.368421052794</v>
      </c>
    </row>
    <row r="4428" spans="24:25" x14ac:dyDescent="0.4">
      <c r="X4428" s="79">
        <f t="shared" si="149"/>
        <v>44745.791666655969</v>
      </c>
      <c r="Y4428">
        <f t="shared" si="148"/>
        <v>13448.368421052794</v>
      </c>
    </row>
    <row r="4429" spans="24:25" x14ac:dyDescent="0.4">
      <c r="X4429" s="79">
        <f t="shared" si="149"/>
        <v>44745.833333322633</v>
      </c>
      <c r="Y4429">
        <f t="shared" si="148"/>
        <v>13448.368421052794</v>
      </c>
    </row>
    <row r="4430" spans="24:25" x14ac:dyDescent="0.4">
      <c r="X4430" s="79">
        <f t="shared" si="149"/>
        <v>44745.874999989297</v>
      </c>
      <c r="Y4430">
        <f t="shared" si="148"/>
        <v>13448.368421052794</v>
      </c>
    </row>
    <row r="4431" spans="24:25" x14ac:dyDescent="0.4">
      <c r="X4431" s="79">
        <f t="shared" si="149"/>
        <v>44745.916666655961</v>
      </c>
      <c r="Y4431">
        <f t="shared" si="148"/>
        <v>13448.368421052794</v>
      </c>
    </row>
    <row r="4432" spans="24:25" x14ac:dyDescent="0.4">
      <c r="X4432" s="79">
        <f t="shared" si="149"/>
        <v>44745.958333322626</v>
      </c>
      <c r="Y4432">
        <f t="shared" si="148"/>
        <v>13448.368421052794</v>
      </c>
    </row>
    <row r="4433" spans="24:25" x14ac:dyDescent="0.4">
      <c r="X4433" s="79">
        <f t="shared" si="149"/>
        <v>44745.99999998929</v>
      </c>
      <c r="Y4433">
        <f t="shared" si="148"/>
        <v>13448.368421052794</v>
      </c>
    </row>
    <row r="4434" spans="24:25" x14ac:dyDescent="0.4">
      <c r="X4434" s="79">
        <f t="shared" si="149"/>
        <v>44746.041666655954</v>
      </c>
      <c r="Y4434">
        <f t="shared" ref="Y4434:Y4497" si="150">VLOOKUP(MONTH(X4434),$T$28:$V$39,3)</f>
        <v>13448.368421052794</v>
      </c>
    </row>
    <row r="4435" spans="24:25" x14ac:dyDescent="0.4">
      <c r="X4435" s="79">
        <f t="shared" si="149"/>
        <v>44746.083333322618</v>
      </c>
      <c r="Y4435">
        <f t="shared" si="150"/>
        <v>13448.368421052794</v>
      </c>
    </row>
    <row r="4436" spans="24:25" x14ac:dyDescent="0.4">
      <c r="X4436" s="79">
        <f t="shared" si="149"/>
        <v>44746.124999989283</v>
      </c>
      <c r="Y4436">
        <f t="shared" si="150"/>
        <v>13448.368421052794</v>
      </c>
    </row>
    <row r="4437" spans="24:25" x14ac:dyDescent="0.4">
      <c r="X4437" s="79">
        <f t="shared" si="149"/>
        <v>44746.166666655947</v>
      </c>
      <c r="Y4437">
        <f t="shared" si="150"/>
        <v>13448.368421052794</v>
      </c>
    </row>
    <row r="4438" spans="24:25" x14ac:dyDescent="0.4">
      <c r="X4438" s="79">
        <f t="shared" si="149"/>
        <v>44746.208333322611</v>
      </c>
      <c r="Y4438">
        <f t="shared" si="150"/>
        <v>13448.368421052794</v>
      </c>
    </row>
    <row r="4439" spans="24:25" x14ac:dyDescent="0.4">
      <c r="X4439" s="79">
        <f t="shared" si="149"/>
        <v>44746.249999989275</v>
      </c>
      <c r="Y4439">
        <f t="shared" si="150"/>
        <v>13448.368421052794</v>
      </c>
    </row>
    <row r="4440" spans="24:25" x14ac:dyDescent="0.4">
      <c r="X4440" s="79">
        <f t="shared" si="149"/>
        <v>44746.291666655939</v>
      </c>
      <c r="Y4440">
        <f t="shared" si="150"/>
        <v>13448.368421052794</v>
      </c>
    </row>
    <row r="4441" spans="24:25" x14ac:dyDescent="0.4">
      <c r="X4441" s="79">
        <f t="shared" si="149"/>
        <v>44746.333333322604</v>
      </c>
      <c r="Y4441">
        <f t="shared" si="150"/>
        <v>13448.368421052794</v>
      </c>
    </row>
    <row r="4442" spans="24:25" x14ac:dyDescent="0.4">
      <c r="X4442" s="79">
        <f t="shared" si="149"/>
        <v>44746.374999989268</v>
      </c>
      <c r="Y4442">
        <f t="shared" si="150"/>
        <v>13448.368421052794</v>
      </c>
    </row>
    <row r="4443" spans="24:25" x14ac:dyDescent="0.4">
      <c r="X4443" s="79">
        <f t="shared" si="149"/>
        <v>44746.416666655932</v>
      </c>
      <c r="Y4443">
        <f t="shared" si="150"/>
        <v>13448.368421052794</v>
      </c>
    </row>
    <row r="4444" spans="24:25" x14ac:dyDescent="0.4">
      <c r="X4444" s="79">
        <f t="shared" si="149"/>
        <v>44746.458333322596</v>
      </c>
      <c r="Y4444">
        <f t="shared" si="150"/>
        <v>13448.368421052794</v>
      </c>
    </row>
    <row r="4445" spans="24:25" x14ac:dyDescent="0.4">
      <c r="X4445" s="79">
        <f t="shared" si="149"/>
        <v>44746.499999989261</v>
      </c>
      <c r="Y4445">
        <f t="shared" si="150"/>
        <v>13448.368421052794</v>
      </c>
    </row>
    <row r="4446" spans="24:25" x14ac:dyDescent="0.4">
      <c r="X4446" s="79">
        <f t="shared" si="149"/>
        <v>44746.541666655925</v>
      </c>
      <c r="Y4446">
        <f t="shared" si="150"/>
        <v>13448.368421052794</v>
      </c>
    </row>
    <row r="4447" spans="24:25" x14ac:dyDescent="0.4">
      <c r="X4447" s="79">
        <f t="shared" si="149"/>
        <v>44746.583333322589</v>
      </c>
      <c r="Y4447">
        <f t="shared" si="150"/>
        <v>13448.368421052794</v>
      </c>
    </row>
    <row r="4448" spans="24:25" x14ac:dyDescent="0.4">
      <c r="X4448" s="79">
        <f t="shared" si="149"/>
        <v>44746.624999989253</v>
      </c>
      <c r="Y4448">
        <f t="shared" si="150"/>
        <v>13448.368421052794</v>
      </c>
    </row>
    <row r="4449" spans="24:25" x14ac:dyDescent="0.4">
      <c r="X4449" s="79">
        <f t="shared" si="149"/>
        <v>44746.666666655918</v>
      </c>
      <c r="Y4449">
        <f t="shared" si="150"/>
        <v>13448.368421052794</v>
      </c>
    </row>
    <row r="4450" spans="24:25" x14ac:dyDescent="0.4">
      <c r="X4450" s="79">
        <f t="shared" si="149"/>
        <v>44746.708333322582</v>
      </c>
      <c r="Y4450">
        <f t="shared" si="150"/>
        <v>13448.368421052794</v>
      </c>
    </row>
    <row r="4451" spans="24:25" x14ac:dyDescent="0.4">
      <c r="X4451" s="79">
        <f t="shared" si="149"/>
        <v>44746.749999989246</v>
      </c>
      <c r="Y4451">
        <f t="shared" si="150"/>
        <v>13448.368421052794</v>
      </c>
    </row>
    <row r="4452" spans="24:25" x14ac:dyDescent="0.4">
      <c r="X4452" s="79">
        <f t="shared" si="149"/>
        <v>44746.79166665591</v>
      </c>
      <c r="Y4452">
        <f t="shared" si="150"/>
        <v>13448.368421052794</v>
      </c>
    </row>
    <row r="4453" spans="24:25" x14ac:dyDescent="0.4">
      <c r="X4453" s="79">
        <f t="shared" si="149"/>
        <v>44746.833333322575</v>
      </c>
      <c r="Y4453">
        <f t="shared" si="150"/>
        <v>13448.368421052794</v>
      </c>
    </row>
    <row r="4454" spans="24:25" x14ac:dyDescent="0.4">
      <c r="X4454" s="79">
        <f t="shared" si="149"/>
        <v>44746.874999989239</v>
      </c>
      <c r="Y4454">
        <f t="shared" si="150"/>
        <v>13448.368421052794</v>
      </c>
    </row>
    <row r="4455" spans="24:25" x14ac:dyDescent="0.4">
      <c r="X4455" s="79">
        <f t="shared" si="149"/>
        <v>44746.916666655903</v>
      </c>
      <c r="Y4455">
        <f t="shared" si="150"/>
        <v>13448.368421052794</v>
      </c>
    </row>
    <row r="4456" spans="24:25" x14ac:dyDescent="0.4">
      <c r="X4456" s="79">
        <f t="shared" si="149"/>
        <v>44746.958333322567</v>
      </c>
      <c r="Y4456">
        <f t="shared" si="150"/>
        <v>13448.368421052794</v>
      </c>
    </row>
    <row r="4457" spans="24:25" x14ac:dyDescent="0.4">
      <c r="X4457" s="79">
        <f t="shared" si="149"/>
        <v>44746.999999989232</v>
      </c>
      <c r="Y4457">
        <f t="shared" si="150"/>
        <v>13448.368421052794</v>
      </c>
    </row>
    <row r="4458" spans="24:25" x14ac:dyDescent="0.4">
      <c r="X4458" s="79">
        <f t="shared" si="149"/>
        <v>44747.041666655896</v>
      </c>
      <c r="Y4458">
        <f t="shared" si="150"/>
        <v>13448.368421052794</v>
      </c>
    </row>
    <row r="4459" spans="24:25" x14ac:dyDescent="0.4">
      <c r="X4459" s="79">
        <f t="shared" si="149"/>
        <v>44747.08333332256</v>
      </c>
      <c r="Y4459">
        <f t="shared" si="150"/>
        <v>13448.368421052794</v>
      </c>
    </row>
    <row r="4460" spans="24:25" x14ac:dyDescent="0.4">
      <c r="X4460" s="79">
        <f t="shared" si="149"/>
        <v>44747.124999989224</v>
      </c>
      <c r="Y4460">
        <f t="shared" si="150"/>
        <v>13448.368421052794</v>
      </c>
    </row>
    <row r="4461" spans="24:25" x14ac:dyDescent="0.4">
      <c r="X4461" s="79">
        <f t="shared" si="149"/>
        <v>44747.166666655889</v>
      </c>
      <c r="Y4461">
        <f t="shared" si="150"/>
        <v>13448.368421052794</v>
      </c>
    </row>
    <row r="4462" spans="24:25" x14ac:dyDescent="0.4">
      <c r="X4462" s="79">
        <f t="shared" si="149"/>
        <v>44747.208333322553</v>
      </c>
      <c r="Y4462">
        <f t="shared" si="150"/>
        <v>13448.368421052794</v>
      </c>
    </row>
    <row r="4463" spans="24:25" x14ac:dyDescent="0.4">
      <c r="X4463" s="79">
        <f t="shared" si="149"/>
        <v>44747.249999989217</v>
      </c>
      <c r="Y4463">
        <f t="shared" si="150"/>
        <v>13448.368421052794</v>
      </c>
    </row>
    <row r="4464" spans="24:25" x14ac:dyDescent="0.4">
      <c r="X4464" s="79">
        <f t="shared" si="149"/>
        <v>44747.291666655881</v>
      </c>
      <c r="Y4464">
        <f t="shared" si="150"/>
        <v>13448.368421052794</v>
      </c>
    </row>
    <row r="4465" spans="24:25" x14ac:dyDescent="0.4">
      <c r="X4465" s="79">
        <f t="shared" si="149"/>
        <v>44747.333333322546</v>
      </c>
      <c r="Y4465">
        <f t="shared" si="150"/>
        <v>13448.368421052794</v>
      </c>
    </row>
    <row r="4466" spans="24:25" x14ac:dyDescent="0.4">
      <c r="X4466" s="79">
        <f t="shared" si="149"/>
        <v>44747.37499998921</v>
      </c>
      <c r="Y4466">
        <f t="shared" si="150"/>
        <v>13448.368421052794</v>
      </c>
    </row>
    <row r="4467" spans="24:25" x14ac:dyDescent="0.4">
      <c r="X4467" s="79">
        <f t="shared" si="149"/>
        <v>44747.416666655874</v>
      </c>
      <c r="Y4467">
        <f t="shared" si="150"/>
        <v>13448.368421052794</v>
      </c>
    </row>
    <row r="4468" spans="24:25" x14ac:dyDescent="0.4">
      <c r="X4468" s="79">
        <f t="shared" si="149"/>
        <v>44747.458333322538</v>
      </c>
      <c r="Y4468">
        <f t="shared" si="150"/>
        <v>13448.368421052794</v>
      </c>
    </row>
    <row r="4469" spans="24:25" x14ac:dyDescent="0.4">
      <c r="X4469" s="79">
        <f t="shared" si="149"/>
        <v>44747.499999989202</v>
      </c>
      <c r="Y4469">
        <f t="shared" si="150"/>
        <v>13448.368421052794</v>
      </c>
    </row>
    <row r="4470" spans="24:25" x14ac:dyDescent="0.4">
      <c r="X4470" s="79">
        <f t="shared" si="149"/>
        <v>44747.541666655867</v>
      </c>
      <c r="Y4470">
        <f t="shared" si="150"/>
        <v>13448.368421052794</v>
      </c>
    </row>
    <row r="4471" spans="24:25" x14ac:dyDescent="0.4">
      <c r="X4471" s="79">
        <f t="shared" si="149"/>
        <v>44747.583333322531</v>
      </c>
      <c r="Y4471">
        <f t="shared" si="150"/>
        <v>13448.368421052794</v>
      </c>
    </row>
    <row r="4472" spans="24:25" x14ac:dyDescent="0.4">
      <c r="X4472" s="79">
        <f t="shared" si="149"/>
        <v>44747.624999989195</v>
      </c>
      <c r="Y4472">
        <f t="shared" si="150"/>
        <v>13448.368421052794</v>
      </c>
    </row>
    <row r="4473" spans="24:25" x14ac:dyDescent="0.4">
      <c r="X4473" s="79">
        <f t="shared" si="149"/>
        <v>44747.666666655859</v>
      </c>
      <c r="Y4473">
        <f t="shared" si="150"/>
        <v>13448.368421052794</v>
      </c>
    </row>
    <row r="4474" spans="24:25" x14ac:dyDescent="0.4">
      <c r="X4474" s="79">
        <f t="shared" si="149"/>
        <v>44747.708333322524</v>
      </c>
      <c r="Y4474">
        <f t="shared" si="150"/>
        <v>13448.368421052794</v>
      </c>
    </row>
    <row r="4475" spans="24:25" x14ac:dyDescent="0.4">
      <c r="X4475" s="79">
        <f t="shared" si="149"/>
        <v>44747.749999989188</v>
      </c>
      <c r="Y4475">
        <f t="shared" si="150"/>
        <v>13448.368421052794</v>
      </c>
    </row>
    <row r="4476" spans="24:25" x14ac:dyDescent="0.4">
      <c r="X4476" s="79">
        <f t="shared" si="149"/>
        <v>44747.791666655852</v>
      </c>
      <c r="Y4476">
        <f t="shared" si="150"/>
        <v>13448.368421052794</v>
      </c>
    </row>
    <row r="4477" spans="24:25" x14ac:dyDescent="0.4">
      <c r="X4477" s="79">
        <f t="shared" si="149"/>
        <v>44747.833333322516</v>
      </c>
      <c r="Y4477">
        <f t="shared" si="150"/>
        <v>13448.368421052794</v>
      </c>
    </row>
    <row r="4478" spans="24:25" x14ac:dyDescent="0.4">
      <c r="X4478" s="79">
        <f t="shared" si="149"/>
        <v>44747.874999989181</v>
      </c>
      <c r="Y4478">
        <f t="shared" si="150"/>
        <v>13448.368421052794</v>
      </c>
    </row>
    <row r="4479" spans="24:25" x14ac:dyDescent="0.4">
      <c r="X4479" s="79">
        <f t="shared" si="149"/>
        <v>44747.916666655845</v>
      </c>
      <c r="Y4479">
        <f t="shared" si="150"/>
        <v>13448.368421052794</v>
      </c>
    </row>
    <row r="4480" spans="24:25" x14ac:dyDescent="0.4">
      <c r="X4480" s="79">
        <f t="shared" si="149"/>
        <v>44747.958333322509</v>
      </c>
      <c r="Y4480">
        <f t="shared" si="150"/>
        <v>13448.368421052794</v>
      </c>
    </row>
    <row r="4481" spans="24:25" x14ac:dyDescent="0.4">
      <c r="X4481" s="79">
        <f t="shared" si="149"/>
        <v>44747.999999989173</v>
      </c>
      <c r="Y4481">
        <f t="shared" si="150"/>
        <v>13448.368421052794</v>
      </c>
    </row>
    <row r="4482" spans="24:25" x14ac:dyDescent="0.4">
      <c r="X4482" s="79">
        <f t="shared" si="149"/>
        <v>44748.041666655838</v>
      </c>
      <c r="Y4482">
        <f t="shared" si="150"/>
        <v>13448.368421052794</v>
      </c>
    </row>
    <row r="4483" spans="24:25" x14ac:dyDescent="0.4">
      <c r="X4483" s="79">
        <f t="shared" si="149"/>
        <v>44748.083333322502</v>
      </c>
      <c r="Y4483">
        <f t="shared" si="150"/>
        <v>13448.368421052794</v>
      </c>
    </row>
    <row r="4484" spans="24:25" x14ac:dyDescent="0.4">
      <c r="X4484" s="79">
        <f t="shared" si="149"/>
        <v>44748.124999989166</v>
      </c>
      <c r="Y4484">
        <f t="shared" si="150"/>
        <v>13448.368421052794</v>
      </c>
    </row>
    <row r="4485" spans="24:25" x14ac:dyDescent="0.4">
      <c r="X4485" s="79">
        <f t="shared" si="149"/>
        <v>44748.16666665583</v>
      </c>
      <c r="Y4485">
        <f t="shared" si="150"/>
        <v>13448.368421052794</v>
      </c>
    </row>
    <row r="4486" spans="24:25" x14ac:dyDescent="0.4">
      <c r="X4486" s="79">
        <f t="shared" ref="X4486:X4549" si="151">X4485+1/24</f>
        <v>44748.208333322495</v>
      </c>
      <c r="Y4486">
        <f t="shared" si="150"/>
        <v>13448.368421052794</v>
      </c>
    </row>
    <row r="4487" spans="24:25" x14ac:dyDescent="0.4">
      <c r="X4487" s="79">
        <f t="shared" si="151"/>
        <v>44748.249999989159</v>
      </c>
      <c r="Y4487">
        <f t="shared" si="150"/>
        <v>13448.368421052794</v>
      </c>
    </row>
    <row r="4488" spans="24:25" x14ac:dyDescent="0.4">
      <c r="X4488" s="79">
        <f t="shared" si="151"/>
        <v>44748.291666655823</v>
      </c>
      <c r="Y4488">
        <f t="shared" si="150"/>
        <v>13448.368421052794</v>
      </c>
    </row>
    <row r="4489" spans="24:25" x14ac:dyDescent="0.4">
      <c r="X4489" s="79">
        <f t="shared" si="151"/>
        <v>44748.333333322487</v>
      </c>
      <c r="Y4489">
        <f t="shared" si="150"/>
        <v>13448.368421052794</v>
      </c>
    </row>
    <row r="4490" spans="24:25" x14ac:dyDescent="0.4">
      <c r="X4490" s="79">
        <f t="shared" si="151"/>
        <v>44748.374999989152</v>
      </c>
      <c r="Y4490">
        <f t="shared" si="150"/>
        <v>13448.368421052794</v>
      </c>
    </row>
    <row r="4491" spans="24:25" x14ac:dyDescent="0.4">
      <c r="X4491" s="79">
        <f t="shared" si="151"/>
        <v>44748.416666655816</v>
      </c>
      <c r="Y4491">
        <f t="shared" si="150"/>
        <v>13448.368421052794</v>
      </c>
    </row>
    <row r="4492" spans="24:25" x14ac:dyDescent="0.4">
      <c r="X4492" s="79">
        <f t="shared" si="151"/>
        <v>44748.45833332248</v>
      </c>
      <c r="Y4492">
        <f t="shared" si="150"/>
        <v>13448.368421052794</v>
      </c>
    </row>
    <row r="4493" spans="24:25" x14ac:dyDescent="0.4">
      <c r="X4493" s="79">
        <f t="shared" si="151"/>
        <v>44748.499999989144</v>
      </c>
      <c r="Y4493">
        <f t="shared" si="150"/>
        <v>13448.368421052794</v>
      </c>
    </row>
    <row r="4494" spans="24:25" x14ac:dyDescent="0.4">
      <c r="X4494" s="79">
        <f t="shared" si="151"/>
        <v>44748.541666655809</v>
      </c>
      <c r="Y4494">
        <f t="shared" si="150"/>
        <v>13448.368421052794</v>
      </c>
    </row>
    <row r="4495" spans="24:25" x14ac:dyDescent="0.4">
      <c r="X4495" s="79">
        <f t="shared" si="151"/>
        <v>44748.583333322473</v>
      </c>
      <c r="Y4495">
        <f t="shared" si="150"/>
        <v>13448.368421052794</v>
      </c>
    </row>
    <row r="4496" spans="24:25" x14ac:dyDescent="0.4">
      <c r="X4496" s="79">
        <f t="shared" si="151"/>
        <v>44748.624999989137</v>
      </c>
      <c r="Y4496">
        <f t="shared" si="150"/>
        <v>13448.368421052794</v>
      </c>
    </row>
    <row r="4497" spans="24:25" x14ac:dyDescent="0.4">
      <c r="X4497" s="79">
        <f t="shared" si="151"/>
        <v>44748.666666655801</v>
      </c>
      <c r="Y4497">
        <f t="shared" si="150"/>
        <v>13448.368421052794</v>
      </c>
    </row>
    <row r="4498" spans="24:25" x14ac:dyDescent="0.4">
      <c r="X4498" s="79">
        <f t="shared" si="151"/>
        <v>44748.708333322465</v>
      </c>
      <c r="Y4498">
        <f t="shared" ref="Y4498:Y4561" si="152">VLOOKUP(MONTH(X4498),$T$28:$V$39,3)</f>
        <v>13448.368421052794</v>
      </c>
    </row>
    <row r="4499" spans="24:25" x14ac:dyDescent="0.4">
      <c r="X4499" s="79">
        <f t="shared" si="151"/>
        <v>44748.74999998913</v>
      </c>
      <c r="Y4499">
        <f t="shared" si="152"/>
        <v>13448.368421052794</v>
      </c>
    </row>
    <row r="4500" spans="24:25" x14ac:dyDescent="0.4">
      <c r="X4500" s="79">
        <f t="shared" si="151"/>
        <v>44748.791666655794</v>
      </c>
      <c r="Y4500">
        <f t="shared" si="152"/>
        <v>13448.368421052794</v>
      </c>
    </row>
    <row r="4501" spans="24:25" x14ac:dyDescent="0.4">
      <c r="X4501" s="79">
        <f t="shared" si="151"/>
        <v>44748.833333322458</v>
      </c>
      <c r="Y4501">
        <f t="shared" si="152"/>
        <v>13448.368421052794</v>
      </c>
    </row>
    <row r="4502" spans="24:25" x14ac:dyDescent="0.4">
      <c r="X4502" s="79">
        <f t="shared" si="151"/>
        <v>44748.874999989122</v>
      </c>
      <c r="Y4502">
        <f t="shared" si="152"/>
        <v>13448.368421052794</v>
      </c>
    </row>
    <row r="4503" spans="24:25" x14ac:dyDescent="0.4">
      <c r="X4503" s="79">
        <f t="shared" si="151"/>
        <v>44748.916666655787</v>
      </c>
      <c r="Y4503">
        <f t="shared" si="152"/>
        <v>13448.368421052794</v>
      </c>
    </row>
    <row r="4504" spans="24:25" x14ac:dyDescent="0.4">
      <c r="X4504" s="79">
        <f t="shared" si="151"/>
        <v>44748.958333322451</v>
      </c>
      <c r="Y4504">
        <f t="shared" si="152"/>
        <v>13448.368421052794</v>
      </c>
    </row>
    <row r="4505" spans="24:25" x14ac:dyDescent="0.4">
      <c r="X4505" s="79">
        <f t="shared" si="151"/>
        <v>44748.999999989115</v>
      </c>
      <c r="Y4505">
        <f t="shared" si="152"/>
        <v>13448.368421052794</v>
      </c>
    </row>
    <row r="4506" spans="24:25" x14ac:dyDescent="0.4">
      <c r="X4506" s="79">
        <f t="shared" si="151"/>
        <v>44749.041666655779</v>
      </c>
      <c r="Y4506">
        <f t="shared" si="152"/>
        <v>13448.368421052794</v>
      </c>
    </row>
    <row r="4507" spans="24:25" x14ac:dyDescent="0.4">
      <c r="X4507" s="79">
        <f t="shared" si="151"/>
        <v>44749.083333322444</v>
      </c>
      <c r="Y4507">
        <f t="shared" si="152"/>
        <v>13448.368421052794</v>
      </c>
    </row>
    <row r="4508" spans="24:25" x14ac:dyDescent="0.4">
      <c r="X4508" s="79">
        <f t="shared" si="151"/>
        <v>44749.124999989108</v>
      </c>
      <c r="Y4508">
        <f t="shared" si="152"/>
        <v>13448.368421052794</v>
      </c>
    </row>
    <row r="4509" spans="24:25" x14ac:dyDescent="0.4">
      <c r="X4509" s="79">
        <f t="shared" si="151"/>
        <v>44749.166666655772</v>
      </c>
      <c r="Y4509">
        <f t="shared" si="152"/>
        <v>13448.368421052794</v>
      </c>
    </row>
    <row r="4510" spans="24:25" x14ac:dyDescent="0.4">
      <c r="X4510" s="79">
        <f t="shared" si="151"/>
        <v>44749.208333322436</v>
      </c>
      <c r="Y4510">
        <f t="shared" si="152"/>
        <v>13448.368421052794</v>
      </c>
    </row>
    <row r="4511" spans="24:25" x14ac:dyDescent="0.4">
      <c r="X4511" s="79">
        <f t="shared" si="151"/>
        <v>44749.249999989101</v>
      </c>
      <c r="Y4511">
        <f t="shared" si="152"/>
        <v>13448.368421052794</v>
      </c>
    </row>
    <row r="4512" spans="24:25" x14ac:dyDescent="0.4">
      <c r="X4512" s="79">
        <f t="shared" si="151"/>
        <v>44749.291666655765</v>
      </c>
      <c r="Y4512">
        <f t="shared" si="152"/>
        <v>13448.368421052794</v>
      </c>
    </row>
    <row r="4513" spans="24:25" x14ac:dyDescent="0.4">
      <c r="X4513" s="79">
        <f t="shared" si="151"/>
        <v>44749.333333322429</v>
      </c>
      <c r="Y4513">
        <f t="shared" si="152"/>
        <v>13448.368421052794</v>
      </c>
    </row>
    <row r="4514" spans="24:25" x14ac:dyDescent="0.4">
      <c r="X4514" s="79">
        <f t="shared" si="151"/>
        <v>44749.374999989093</v>
      </c>
      <c r="Y4514">
        <f t="shared" si="152"/>
        <v>13448.368421052794</v>
      </c>
    </row>
    <row r="4515" spans="24:25" x14ac:dyDescent="0.4">
      <c r="X4515" s="79">
        <f t="shared" si="151"/>
        <v>44749.416666655758</v>
      </c>
      <c r="Y4515">
        <f t="shared" si="152"/>
        <v>13448.368421052794</v>
      </c>
    </row>
    <row r="4516" spans="24:25" x14ac:dyDescent="0.4">
      <c r="X4516" s="79">
        <f t="shared" si="151"/>
        <v>44749.458333322422</v>
      </c>
      <c r="Y4516">
        <f t="shared" si="152"/>
        <v>13448.368421052794</v>
      </c>
    </row>
    <row r="4517" spans="24:25" x14ac:dyDescent="0.4">
      <c r="X4517" s="79">
        <f t="shared" si="151"/>
        <v>44749.499999989086</v>
      </c>
      <c r="Y4517">
        <f t="shared" si="152"/>
        <v>13448.368421052794</v>
      </c>
    </row>
    <row r="4518" spans="24:25" x14ac:dyDescent="0.4">
      <c r="X4518" s="79">
        <f t="shared" si="151"/>
        <v>44749.54166665575</v>
      </c>
      <c r="Y4518">
        <f t="shared" si="152"/>
        <v>13448.368421052794</v>
      </c>
    </row>
    <row r="4519" spans="24:25" x14ac:dyDescent="0.4">
      <c r="X4519" s="79">
        <f t="shared" si="151"/>
        <v>44749.583333322415</v>
      </c>
      <c r="Y4519">
        <f t="shared" si="152"/>
        <v>13448.368421052794</v>
      </c>
    </row>
    <row r="4520" spans="24:25" x14ac:dyDescent="0.4">
      <c r="X4520" s="79">
        <f t="shared" si="151"/>
        <v>44749.624999989079</v>
      </c>
      <c r="Y4520">
        <f t="shared" si="152"/>
        <v>13448.368421052794</v>
      </c>
    </row>
    <row r="4521" spans="24:25" x14ac:dyDescent="0.4">
      <c r="X4521" s="79">
        <f t="shared" si="151"/>
        <v>44749.666666655743</v>
      </c>
      <c r="Y4521">
        <f t="shared" si="152"/>
        <v>13448.368421052794</v>
      </c>
    </row>
    <row r="4522" spans="24:25" x14ac:dyDescent="0.4">
      <c r="X4522" s="79">
        <f t="shared" si="151"/>
        <v>44749.708333322407</v>
      </c>
      <c r="Y4522">
        <f t="shared" si="152"/>
        <v>13448.368421052794</v>
      </c>
    </row>
    <row r="4523" spans="24:25" x14ac:dyDescent="0.4">
      <c r="X4523" s="79">
        <f t="shared" si="151"/>
        <v>44749.749999989072</v>
      </c>
      <c r="Y4523">
        <f t="shared" si="152"/>
        <v>13448.368421052794</v>
      </c>
    </row>
    <row r="4524" spans="24:25" x14ac:dyDescent="0.4">
      <c r="X4524" s="79">
        <f t="shared" si="151"/>
        <v>44749.791666655736</v>
      </c>
      <c r="Y4524">
        <f t="shared" si="152"/>
        <v>13448.368421052794</v>
      </c>
    </row>
    <row r="4525" spans="24:25" x14ac:dyDescent="0.4">
      <c r="X4525" s="79">
        <f t="shared" si="151"/>
        <v>44749.8333333224</v>
      </c>
      <c r="Y4525">
        <f t="shared" si="152"/>
        <v>13448.368421052794</v>
      </c>
    </row>
    <row r="4526" spans="24:25" x14ac:dyDescent="0.4">
      <c r="X4526" s="79">
        <f t="shared" si="151"/>
        <v>44749.874999989064</v>
      </c>
      <c r="Y4526">
        <f t="shared" si="152"/>
        <v>13448.368421052794</v>
      </c>
    </row>
    <row r="4527" spans="24:25" x14ac:dyDescent="0.4">
      <c r="X4527" s="79">
        <f t="shared" si="151"/>
        <v>44749.916666655728</v>
      </c>
      <c r="Y4527">
        <f t="shared" si="152"/>
        <v>13448.368421052794</v>
      </c>
    </row>
    <row r="4528" spans="24:25" x14ac:dyDescent="0.4">
      <c r="X4528" s="79">
        <f t="shared" si="151"/>
        <v>44749.958333322393</v>
      </c>
      <c r="Y4528">
        <f t="shared" si="152"/>
        <v>13448.368421052794</v>
      </c>
    </row>
    <row r="4529" spans="24:25" x14ac:dyDescent="0.4">
      <c r="X4529" s="79">
        <f t="shared" si="151"/>
        <v>44749.999999989057</v>
      </c>
      <c r="Y4529">
        <f t="shared" si="152"/>
        <v>13448.368421052794</v>
      </c>
    </row>
    <row r="4530" spans="24:25" x14ac:dyDescent="0.4">
      <c r="X4530" s="79">
        <f t="shared" si="151"/>
        <v>44750.041666655721</v>
      </c>
      <c r="Y4530">
        <f t="shared" si="152"/>
        <v>13448.368421052794</v>
      </c>
    </row>
    <row r="4531" spans="24:25" x14ac:dyDescent="0.4">
      <c r="X4531" s="79">
        <f t="shared" si="151"/>
        <v>44750.083333322385</v>
      </c>
      <c r="Y4531">
        <f t="shared" si="152"/>
        <v>13448.368421052794</v>
      </c>
    </row>
    <row r="4532" spans="24:25" x14ac:dyDescent="0.4">
      <c r="X4532" s="79">
        <f t="shared" si="151"/>
        <v>44750.12499998905</v>
      </c>
      <c r="Y4532">
        <f t="shared" si="152"/>
        <v>13448.368421052794</v>
      </c>
    </row>
    <row r="4533" spans="24:25" x14ac:dyDescent="0.4">
      <c r="X4533" s="79">
        <f t="shared" si="151"/>
        <v>44750.166666655714</v>
      </c>
      <c r="Y4533">
        <f t="shared" si="152"/>
        <v>13448.368421052794</v>
      </c>
    </row>
    <row r="4534" spans="24:25" x14ac:dyDescent="0.4">
      <c r="X4534" s="79">
        <f t="shared" si="151"/>
        <v>44750.208333322378</v>
      </c>
      <c r="Y4534">
        <f t="shared" si="152"/>
        <v>13448.368421052794</v>
      </c>
    </row>
    <row r="4535" spans="24:25" x14ac:dyDescent="0.4">
      <c r="X4535" s="79">
        <f t="shared" si="151"/>
        <v>44750.249999989042</v>
      </c>
      <c r="Y4535">
        <f t="shared" si="152"/>
        <v>13448.368421052794</v>
      </c>
    </row>
    <row r="4536" spans="24:25" x14ac:dyDescent="0.4">
      <c r="X4536" s="79">
        <f t="shared" si="151"/>
        <v>44750.291666655707</v>
      </c>
      <c r="Y4536">
        <f t="shared" si="152"/>
        <v>13448.368421052794</v>
      </c>
    </row>
    <row r="4537" spans="24:25" x14ac:dyDescent="0.4">
      <c r="X4537" s="79">
        <f t="shared" si="151"/>
        <v>44750.333333322371</v>
      </c>
      <c r="Y4537">
        <f t="shared" si="152"/>
        <v>13448.368421052794</v>
      </c>
    </row>
    <row r="4538" spans="24:25" x14ac:dyDescent="0.4">
      <c r="X4538" s="79">
        <f t="shared" si="151"/>
        <v>44750.374999989035</v>
      </c>
      <c r="Y4538">
        <f t="shared" si="152"/>
        <v>13448.368421052794</v>
      </c>
    </row>
    <row r="4539" spans="24:25" x14ac:dyDescent="0.4">
      <c r="X4539" s="79">
        <f t="shared" si="151"/>
        <v>44750.416666655699</v>
      </c>
      <c r="Y4539">
        <f t="shared" si="152"/>
        <v>13448.368421052794</v>
      </c>
    </row>
    <row r="4540" spans="24:25" x14ac:dyDescent="0.4">
      <c r="X4540" s="79">
        <f t="shared" si="151"/>
        <v>44750.458333322364</v>
      </c>
      <c r="Y4540">
        <f t="shared" si="152"/>
        <v>13448.368421052794</v>
      </c>
    </row>
    <row r="4541" spans="24:25" x14ac:dyDescent="0.4">
      <c r="X4541" s="79">
        <f t="shared" si="151"/>
        <v>44750.499999989028</v>
      </c>
      <c r="Y4541">
        <f t="shared" si="152"/>
        <v>13448.368421052794</v>
      </c>
    </row>
    <row r="4542" spans="24:25" x14ac:dyDescent="0.4">
      <c r="X4542" s="79">
        <f t="shared" si="151"/>
        <v>44750.541666655692</v>
      </c>
      <c r="Y4542">
        <f t="shared" si="152"/>
        <v>13448.368421052794</v>
      </c>
    </row>
    <row r="4543" spans="24:25" x14ac:dyDescent="0.4">
      <c r="X4543" s="79">
        <f t="shared" si="151"/>
        <v>44750.583333322356</v>
      </c>
      <c r="Y4543">
        <f t="shared" si="152"/>
        <v>13448.368421052794</v>
      </c>
    </row>
    <row r="4544" spans="24:25" x14ac:dyDescent="0.4">
      <c r="X4544" s="79">
        <f t="shared" si="151"/>
        <v>44750.624999989021</v>
      </c>
      <c r="Y4544">
        <f t="shared" si="152"/>
        <v>13448.368421052794</v>
      </c>
    </row>
    <row r="4545" spans="24:25" x14ac:dyDescent="0.4">
      <c r="X4545" s="79">
        <f t="shared" si="151"/>
        <v>44750.666666655685</v>
      </c>
      <c r="Y4545">
        <f t="shared" si="152"/>
        <v>13448.368421052794</v>
      </c>
    </row>
    <row r="4546" spans="24:25" x14ac:dyDescent="0.4">
      <c r="X4546" s="79">
        <f t="shared" si="151"/>
        <v>44750.708333322349</v>
      </c>
      <c r="Y4546">
        <f t="shared" si="152"/>
        <v>13448.368421052794</v>
      </c>
    </row>
    <row r="4547" spans="24:25" x14ac:dyDescent="0.4">
      <c r="X4547" s="79">
        <f t="shared" si="151"/>
        <v>44750.749999989013</v>
      </c>
      <c r="Y4547">
        <f t="shared" si="152"/>
        <v>13448.368421052794</v>
      </c>
    </row>
    <row r="4548" spans="24:25" x14ac:dyDescent="0.4">
      <c r="X4548" s="79">
        <f t="shared" si="151"/>
        <v>44750.791666655678</v>
      </c>
      <c r="Y4548">
        <f t="shared" si="152"/>
        <v>13448.368421052794</v>
      </c>
    </row>
    <row r="4549" spans="24:25" x14ac:dyDescent="0.4">
      <c r="X4549" s="79">
        <f t="shared" si="151"/>
        <v>44750.833333322342</v>
      </c>
      <c r="Y4549">
        <f t="shared" si="152"/>
        <v>13448.368421052794</v>
      </c>
    </row>
    <row r="4550" spans="24:25" x14ac:dyDescent="0.4">
      <c r="X4550" s="79">
        <f t="shared" ref="X4550:X4613" si="153">X4549+1/24</f>
        <v>44750.874999989006</v>
      </c>
      <c r="Y4550">
        <f t="shared" si="152"/>
        <v>13448.368421052794</v>
      </c>
    </row>
    <row r="4551" spans="24:25" x14ac:dyDescent="0.4">
      <c r="X4551" s="79">
        <f t="shared" si="153"/>
        <v>44750.91666665567</v>
      </c>
      <c r="Y4551">
        <f t="shared" si="152"/>
        <v>13448.368421052794</v>
      </c>
    </row>
    <row r="4552" spans="24:25" x14ac:dyDescent="0.4">
      <c r="X4552" s="79">
        <f t="shared" si="153"/>
        <v>44750.958333322335</v>
      </c>
      <c r="Y4552">
        <f t="shared" si="152"/>
        <v>13448.368421052794</v>
      </c>
    </row>
    <row r="4553" spans="24:25" x14ac:dyDescent="0.4">
      <c r="X4553" s="79">
        <f t="shared" si="153"/>
        <v>44750.999999988999</v>
      </c>
      <c r="Y4553">
        <f t="shared" si="152"/>
        <v>13448.368421052794</v>
      </c>
    </row>
    <row r="4554" spans="24:25" x14ac:dyDescent="0.4">
      <c r="X4554" s="79">
        <f t="shared" si="153"/>
        <v>44751.041666655663</v>
      </c>
      <c r="Y4554">
        <f t="shared" si="152"/>
        <v>13448.368421052794</v>
      </c>
    </row>
    <row r="4555" spans="24:25" x14ac:dyDescent="0.4">
      <c r="X4555" s="79">
        <f t="shared" si="153"/>
        <v>44751.083333322327</v>
      </c>
      <c r="Y4555">
        <f t="shared" si="152"/>
        <v>13448.368421052794</v>
      </c>
    </row>
    <row r="4556" spans="24:25" x14ac:dyDescent="0.4">
      <c r="X4556" s="79">
        <f t="shared" si="153"/>
        <v>44751.124999988991</v>
      </c>
      <c r="Y4556">
        <f t="shared" si="152"/>
        <v>13448.368421052794</v>
      </c>
    </row>
    <row r="4557" spans="24:25" x14ac:dyDescent="0.4">
      <c r="X4557" s="79">
        <f t="shared" si="153"/>
        <v>44751.166666655656</v>
      </c>
      <c r="Y4557">
        <f t="shared" si="152"/>
        <v>13448.368421052794</v>
      </c>
    </row>
    <row r="4558" spans="24:25" x14ac:dyDescent="0.4">
      <c r="X4558" s="79">
        <f t="shared" si="153"/>
        <v>44751.20833332232</v>
      </c>
      <c r="Y4558">
        <f t="shared" si="152"/>
        <v>13448.368421052794</v>
      </c>
    </row>
    <row r="4559" spans="24:25" x14ac:dyDescent="0.4">
      <c r="X4559" s="79">
        <f t="shared" si="153"/>
        <v>44751.249999988984</v>
      </c>
      <c r="Y4559">
        <f t="shared" si="152"/>
        <v>13448.368421052794</v>
      </c>
    </row>
    <row r="4560" spans="24:25" x14ac:dyDescent="0.4">
      <c r="X4560" s="79">
        <f t="shared" si="153"/>
        <v>44751.291666655648</v>
      </c>
      <c r="Y4560">
        <f t="shared" si="152"/>
        <v>13448.368421052794</v>
      </c>
    </row>
    <row r="4561" spans="24:25" x14ac:dyDescent="0.4">
      <c r="X4561" s="79">
        <f t="shared" si="153"/>
        <v>44751.333333322313</v>
      </c>
      <c r="Y4561">
        <f t="shared" si="152"/>
        <v>13448.368421052794</v>
      </c>
    </row>
    <row r="4562" spans="24:25" x14ac:dyDescent="0.4">
      <c r="X4562" s="79">
        <f t="shared" si="153"/>
        <v>44751.374999988977</v>
      </c>
      <c r="Y4562">
        <f t="shared" ref="Y4562:Y4625" si="154">VLOOKUP(MONTH(X4562),$T$28:$V$39,3)</f>
        <v>13448.368421052794</v>
      </c>
    </row>
    <row r="4563" spans="24:25" x14ac:dyDescent="0.4">
      <c r="X4563" s="79">
        <f t="shared" si="153"/>
        <v>44751.416666655641</v>
      </c>
      <c r="Y4563">
        <f t="shared" si="154"/>
        <v>13448.368421052794</v>
      </c>
    </row>
    <row r="4564" spans="24:25" x14ac:dyDescent="0.4">
      <c r="X4564" s="79">
        <f t="shared" si="153"/>
        <v>44751.458333322305</v>
      </c>
      <c r="Y4564">
        <f t="shared" si="154"/>
        <v>13448.368421052794</v>
      </c>
    </row>
    <row r="4565" spans="24:25" x14ac:dyDescent="0.4">
      <c r="X4565" s="79">
        <f t="shared" si="153"/>
        <v>44751.49999998897</v>
      </c>
      <c r="Y4565">
        <f t="shared" si="154"/>
        <v>13448.368421052794</v>
      </c>
    </row>
    <row r="4566" spans="24:25" x14ac:dyDescent="0.4">
      <c r="X4566" s="79">
        <f t="shared" si="153"/>
        <v>44751.541666655634</v>
      </c>
      <c r="Y4566">
        <f t="shared" si="154"/>
        <v>13448.368421052794</v>
      </c>
    </row>
    <row r="4567" spans="24:25" x14ac:dyDescent="0.4">
      <c r="X4567" s="79">
        <f t="shared" si="153"/>
        <v>44751.583333322298</v>
      </c>
      <c r="Y4567">
        <f t="shared" si="154"/>
        <v>13448.368421052794</v>
      </c>
    </row>
    <row r="4568" spans="24:25" x14ac:dyDescent="0.4">
      <c r="X4568" s="79">
        <f t="shared" si="153"/>
        <v>44751.624999988962</v>
      </c>
      <c r="Y4568">
        <f t="shared" si="154"/>
        <v>13448.368421052794</v>
      </c>
    </row>
    <row r="4569" spans="24:25" x14ac:dyDescent="0.4">
      <c r="X4569" s="79">
        <f t="shared" si="153"/>
        <v>44751.666666655627</v>
      </c>
      <c r="Y4569">
        <f t="shared" si="154"/>
        <v>13448.368421052794</v>
      </c>
    </row>
    <row r="4570" spans="24:25" x14ac:dyDescent="0.4">
      <c r="X4570" s="79">
        <f t="shared" si="153"/>
        <v>44751.708333322291</v>
      </c>
      <c r="Y4570">
        <f t="shared" si="154"/>
        <v>13448.368421052794</v>
      </c>
    </row>
    <row r="4571" spans="24:25" x14ac:dyDescent="0.4">
      <c r="X4571" s="79">
        <f t="shared" si="153"/>
        <v>44751.749999988955</v>
      </c>
      <c r="Y4571">
        <f t="shared" si="154"/>
        <v>13448.368421052794</v>
      </c>
    </row>
    <row r="4572" spans="24:25" x14ac:dyDescent="0.4">
      <c r="X4572" s="79">
        <f t="shared" si="153"/>
        <v>44751.791666655619</v>
      </c>
      <c r="Y4572">
        <f t="shared" si="154"/>
        <v>13448.368421052794</v>
      </c>
    </row>
    <row r="4573" spans="24:25" x14ac:dyDescent="0.4">
      <c r="X4573" s="79">
        <f t="shared" si="153"/>
        <v>44751.833333322284</v>
      </c>
      <c r="Y4573">
        <f t="shared" si="154"/>
        <v>13448.368421052794</v>
      </c>
    </row>
    <row r="4574" spans="24:25" x14ac:dyDescent="0.4">
      <c r="X4574" s="79">
        <f t="shared" si="153"/>
        <v>44751.874999988948</v>
      </c>
      <c r="Y4574">
        <f t="shared" si="154"/>
        <v>13448.368421052794</v>
      </c>
    </row>
    <row r="4575" spans="24:25" x14ac:dyDescent="0.4">
      <c r="X4575" s="79">
        <f t="shared" si="153"/>
        <v>44751.916666655612</v>
      </c>
      <c r="Y4575">
        <f t="shared" si="154"/>
        <v>13448.368421052794</v>
      </c>
    </row>
    <row r="4576" spans="24:25" x14ac:dyDescent="0.4">
      <c r="X4576" s="79">
        <f t="shared" si="153"/>
        <v>44751.958333322276</v>
      </c>
      <c r="Y4576">
        <f t="shared" si="154"/>
        <v>13448.368421052794</v>
      </c>
    </row>
    <row r="4577" spans="24:25" x14ac:dyDescent="0.4">
      <c r="X4577" s="79">
        <f t="shared" si="153"/>
        <v>44751.999999988941</v>
      </c>
      <c r="Y4577">
        <f t="shared" si="154"/>
        <v>13448.368421052794</v>
      </c>
    </row>
    <row r="4578" spans="24:25" x14ac:dyDescent="0.4">
      <c r="X4578" s="79">
        <f t="shared" si="153"/>
        <v>44752.041666655605</v>
      </c>
      <c r="Y4578">
        <f t="shared" si="154"/>
        <v>13448.368421052794</v>
      </c>
    </row>
    <row r="4579" spans="24:25" x14ac:dyDescent="0.4">
      <c r="X4579" s="79">
        <f t="shared" si="153"/>
        <v>44752.083333322269</v>
      </c>
      <c r="Y4579">
        <f t="shared" si="154"/>
        <v>13448.368421052794</v>
      </c>
    </row>
    <row r="4580" spans="24:25" x14ac:dyDescent="0.4">
      <c r="X4580" s="79">
        <f t="shared" si="153"/>
        <v>44752.124999988933</v>
      </c>
      <c r="Y4580">
        <f t="shared" si="154"/>
        <v>13448.368421052794</v>
      </c>
    </row>
    <row r="4581" spans="24:25" x14ac:dyDescent="0.4">
      <c r="X4581" s="79">
        <f t="shared" si="153"/>
        <v>44752.166666655598</v>
      </c>
      <c r="Y4581">
        <f t="shared" si="154"/>
        <v>13448.368421052794</v>
      </c>
    </row>
    <row r="4582" spans="24:25" x14ac:dyDescent="0.4">
      <c r="X4582" s="79">
        <f t="shared" si="153"/>
        <v>44752.208333322262</v>
      </c>
      <c r="Y4582">
        <f t="shared" si="154"/>
        <v>13448.368421052794</v>
      </c>
    </row>
    <row r="4583" spans="24:25" x14ac:dyDescent="0.4">
      <c r="X4583" s="79">
        <f t="shared" si="153"/>
        <v>44752.249999988926</v>
      </c>
      <c r="Y4583">
        <f t="shared" si="154"/>
        <v>13448.368421052794</v>
      </c>
    </row>
    <row r="4584" spans="24:25" x14ac:dyDescent="0.4">
      <c r="X4584" s="79">
        <f t="shared" si="153"/>
        <v>44752.29166665559</v>
      </c>
      <c r="Y4584">
        <f t="shared" si="154"/>
        <v>13448.368421052794</v>
      </c>
    </row>
    <row r="4585" spans="24:25" x14ac:dyDescent="0.4">
      <c r="X4585" s="79">
        <f t="shared" si="153"/>
        <v>44752.333333322254</v>
      </c>
      <c r="Y4585">
        <f t="shared" si="154"/>
        <v>13448.368421052794</v>
      </c>
    </row>
    <row r="4586" spans="24:25" x14ac:dyDescent="0.4">
      <c r="X4586" s="79">
        <f t="shared" si="153"/>
        <v>44752.374999988919</v>
      </c>
      <c r="Y4586">
        <f t="shared" si="154"/>
        <v>13448.368421052794</v>
      </c>
    </row>
    <row r="4587" spans="24:25" x14ac:dyDescent="0.4">
      <c r="X4587" s="79">
        <f t="shared" si="153"/>
        <v>44752.416666655583</v>
      </c>
      <c r="Y4587">
        <f t="shared" si="154"/>
        <v>13448.368421052794</v>
      </c>
    </row>
    <row r="4588" spans="24:25" x14ac:dyDescent="0.4">
      <c r="X4588" s="79">
        <f t="shared" si="153"/>
        <v>44752.458333322247</v>
      </c>
      <c r="Y4588">
        <f t="shared" si="154"/>
        <v>13448.368421052794</v>
      </c>
    </row>
    <row r="4589" spans="24:25" x14ac:dyDescent="0.4">
      <c r="X4589" s="79">
        <f t="shared" si="153"/>
        <v>44752.499999988911</v>
      </c>
      <c r="Y4589">
        <f t="shared" si="154"/>
        <v>13448.368421052794</v>
      </c>
    </row>
    <row r="4590" spans="24:25" x14ac:dyDescent="0.4">
      <c r="X4590" s="79">
        <f t="shared" si="153"/>
        <v>44752.541666655576</v>
      </c>
      <c r="Y4590">
        <f t="shared" si="154"/>
        <v>13448.368421052794</v>
      </c>
    </row>
    <row r="4591" spans="24:25" x14ac:dyDescent="0.4">
      <c r="X4591" s="79">
        <f t="shared" si="153"/>
        <v>44752.58333332224</v>
      </c>
      <c r="Y4591">
        <f t="shared" si="154"/>
        <v>13448.368421052794</v>
      </c>
    </row>
    <row r="4592" spans="24:25" x14ac:dyDescent="0.4">
      <c r="X4592" s="79">
        <f t="shared" si="153"/>
        <v>44752.624999988904</v>
      </c>
      <c r="Y4592">
        <f t="shared" si="154"/>
        <v>13448.368421052794</v>
      </c>
    </row>
    <row r="4593" spans="24:25" x14ac:dyDescent="0.4">
      <c r="X4593" s="79">
        <f t="shared" si="153"/>
        <v>44752.666666655568</v>
      </c>
      <c r="Y4593">
        <f t="shared" si="154"/>
        <v>13448.368421052794</v>
      </c>
    </row>
    <row r="4594" spans="24:25" x14ac:dyDescent="0.4">
      <c r="X4594" s="79">
        <f t="shared" si="153"/>
        <v>44752.708333322233</v>
      </c>
      <c r="Y4594">
        <f t="shared" si="154"/>
        <v>13448.368421052794</v>
      </c>
    </row>
    <row r="4595" spans="24:25" x14ac:dyDescent="0.4">
      <c r="X4595" s="79">
        <f t="shared" si="153"/>
        <v>44752.749999988897</v>
      </c>
      <c r="Y4595">
        <f t="shared" si="154"/>
        <v>13448.368421052794</v>
      </c>
    </row>
    <row r="4596" spans="24:25" x14ac:dyDescent="0.4">
      <c r="X4596" s="79">
        <f t="shared" si="153"/>
        <v>44752.791666655561</v>
      </c>
      <c r="Y4596">
        <f t="shared" si="154"/>
        <v>13448.368421052794</v>
      </c>
    </row>
    <row r="4597" spans="24:25" x14ac:dyDescent="0.4">
      <c r="X4597" s="79">
        <f t="shared" si="153"/>
        <v>44752.833333322225</v>
      </c>
      <c r="Y4597">
        <f t="shared" si="154"/>
        <v>13448.368421052794</v>
      </c>
    </row>
    <row r="4598" spans="24:25" x14ac:dyDescent="0.4">
      <c r="X4598" s="79">
        <f t="shared" si="153"/>
        <v>44752.87499998889</v>
      </c>
      <c r="Y4598">
        <f t="shared" si="154"/>
        <v>13448.368421052794</v>
      </c>
    </row>
    <row r="4599" spans="24:25" x14ac:dyDescent="0.4">
      <c r="X4599" s="79">
        <f t="shared" si="153"/>
        <v>44752.916666655554</v>
      </c>
      <c r="Y4599">
        <f t="shared" si="154"/>
        <v>13448.368421052794</v>
      </c>
    </row>
    <row r="4600" spans="24:25" x14ac:dyDescent="0.4">
      <c r="X4600" s="79">
        <f t="shared" si="153"/>
        <v>44752.958333322218</v>
      </c>
      <c r="Y4600">
        <f t="shared" si="154"/>
        <v>13448.368421052794</v>
      </c>
    </row>
    <row r="4601" spans="24:25" x14ac:dyDescent="0.4">
      <c r="X4601" s="79">
        <f t="shared" si="153"/>
        <v>44752.999999988882</v>
      </c>
      <c r="Y4601">
        <f t="shared" si="154"/>
        <v>13448.368421052794</v>
      </c>
    </row>
    <row r="4602" spans="24:25" x14ac:dyDescent="0.4">
      <c r="X4602" s="79">
        <f t="shared" si="153"/>
        <v>44753.041666655547</v>
      </c>
      <c r="Y4602">
        <f t="shared" si="154"/>
        <v>13448.368421052794</v>
      </c>
    </row>
    <row r="4603" spans="24:25" x14ac:dyDescent="0.4">
      <c r="X4603" s="79">
        <f t="shared" si="153"/>
        <v>44753.083333322211</v>
      </c>
      <c r="Y4603">
        <f t="shared" si="154"/>
        <v>13448.368421052794</v>
      </c>
    </row>
    <row r="4604" spans="24:25" x14ac:dyDescent="0.4">
      <c r="X4604" s="79">
        <f t="shared" si="153"/>
        <v>44753.124999988875</v>
      </c>
      <c r="Y4604">
        <f t="shared" si="154"/>
        <v>13448.368421052794</v>
      </c>
    </row>
    <row r="4605" spans="24:25" x14ac:dyDescent="0.4">
      <c r="X4605" s="79">
        <f t="shared" si="153"/>
        <v>44753.166666655539</v>
      </c>
      <c r="Y4605">
        <f t="shared" si="154"/>
        <v>13448.368421052794</v>
      </c>
    </row>
    <row r="4606" spans="24:25" x14ac:dyDescent="0.4">
      <c r="X4606" s="79">
        <f t="shared" si="153"/>
        <v>44753.208333322204</v>
      </c>
      <c r="Y4606">
        <f t="shared" si="154"/>
        <v>13448.368421052794</v>
      </c>
    </row>
    <row r="4607" spans="24:25" x14ac:dyDescent="0.4">
      <c r="X4607" s="79">
        <f t="shared" si="153"/>
        <v>44753.249999988868</v>
      </c>
      <c r="Y4607">
        <f t="shared" si="154"/>
        <v>13448.368421052794</v>
      </c>
    </row>
    <row r="4608" spans="24:25" x14ac:dyDescent="0.4">
      <c r="X4608" s="79">
        <f t="shared" si="153"/>
        <v>44753.291666655532</v>
      </c>
      <c r="Y4608">
        <f t="shared" si="154"/>
        <v>13448.368421052794</v>
      </c>
    </row>
    <row r="4609" spans="24:25" x14ac:dyDescent="0.4">
      <c r="X4609" s="79">
        <f t="shared" si="153"/>
        <v>44753.333333322196</v>
      </c>
      <c r="Y4609">
        <f t="shared" si="154"/>
        <v>13448.368421052794</v>
      </c>
    </row>
    <row r="4610" spans="24:25" x14ac:dyDescent="0.4">
      <c r="X4610" s="79">
        <f t="shared" si="153"/>
        <v>44753.374999988861</v>
      </c>
      <c r="Y4610">
        <f t="shared" si="154"/>
        <v>13448.368421052794</v>
      </c>
    </row>
    <row r="4611" spans="24:25" x14ac:dyDescent="0.4">
      <c r="X4611" s="79">
        <f t="shared" si="153"/>
        <v>44753.416666655525</v>
      </c>
      <c r="Y4611">
        <f t="shared" si="154"/>
        <v>13448.368421052794</v>
      </c>
    </row>
    <row r="4612" spans="24:25" x14ac:dyDescent="0.4">
      <c r="X4612" s="79">
        <f t="shared" si="153"/>
        <v>44753.458333322189</v>
      </c>
      <c r="Y4612">
        <f t="shared" si="154"/>
        <v>13448.368421052794</v>
      </c>
    </row>
    <row r="4613" spans="24:25" x14ac:dyDescent="0.4">
      <c r="X4613" s="79">
        <f t="shared" si="153"/>
        <v>44753.499999988853</v>
      </c>
      <c r="Y4613">
        <f t="shared" si="154"/>
        <v>13448.368421052794</v>
      </c>
    </row>
    <row r="4614" spans="24:25" x14ac:dyDescent="0.4">
      <c r="X4614" s="79">
        <f t="shared" ref="X4614:X4677" si="155">X4613+1/24</f>
        <v>44753.541666655517</v>
      </c>
      <c r="Y4614">
        <f t="shared" si="154"/>
        <v>13448.368421052794</v>
      </c>
    </row>
    <row r="4615" spans="24:25" x14ac:dyDescent="0.4">
      <c r="X4615" s="79">
        <f t="shared" si="155"/>
        <v>44753.583333322182</v>
      </c>
      <c r="Y4615">
        <f t="shared" si="154"/>
        <v>13448.368421052794</v>
      </c>
    </row>
    <row r="4616" spans="24:25" x14ac:dyDescent="0.4">
      <c r="X4616" s="79">
        <f t="shared" si="155"/>
        <v>44753.624999988846</v>
      </c>
      <c r="Y4616">
        <f t="shared" si="154"/>
        <v>13448.368421052794</v>
      </c>
    </row>
    <row r="4617" spans="24:25" x14ac:dyDescent="0.4">
      <c r="X4617" s="79">
        <f t="shared" si="155"/>
        <v>44753.66666665551</v>
      </c>
      <c r="Y4617">
        <f t="shared" si="154"/>
        <v>13448.368421052794</v>
      </c>
    </row>
    <row r="4618" spans="24:25" x14ac:dyDescent="0.4">
      <c r="X4618" s="79">
        <f t="shared" si="155"/>
        <v>44753.708333322174</v>
      </c>
      <c r="Y4618">
        <f t="shared" si="154"/>
        <v>13448.368421052794</v>
      </c>
    </row>
    <row r="4619" spans="24:25" x14ac:dyDescent="0.4">
      <c r="X4619" s="79">
        <f t="shared" si="155"/>
        <v>44753.749999988839</v>
      </c>
      <c r="Y4619">
        <f t="shared" si="154"/>
        <v>13448.368421052794</v>
      </c>
    </row>
    <row r="4620" spans="24:25" x14ac:dyDescent="0.4">
      <c r="X4620" s="79">
        <f t="shared" si="155"/>
        <v>44753.791666655503</v>
      </c>
      <c r="Y4620">
        <f t="shared" si="154"/>
        <v>13448.368421052794</v>
      </c>
    </row>
    <row r="4621" spans="24:25" x14ac:dyDescent="0.4">
      <c r="X4621" s="79">
        <f t="shared" si="155"/>
        <v>44753.833333322167</v>
      </c>
      <c r="Y4621">
        <f t="shared" si="154"/>
        <v>13448.368421052794</v>
      </c>
    </row>
    <row r="4622" spans="24:25" x14ac:dyDescent="0.4">
      <c r="X4622" s="79">
        <f t="shared" si="155"/>
        <v>44753.874999988831</v>
      </c>
      <c r="Y4622">
        <f t="shared" si="154"/>
        <v>13448.368421052794</v>
      </c>
    </row>
    <row r="4623" spans="24:25" x14ac:dyDescent="0.4">
      <c r="X4623" s="79">
        <f t="shared" si="155"/>
        <v>44753.916666655496</v>
      </c>
      <c r="Y4623">
        <f t="shared" si="154"/>
        <v>13448.368421052794</v>
      </c>
    </row>
    <row r="4624" spans="24:25" x14ac:dyDescent="0.4">
      <c r="X4624" s="79">
        <f t="shared" si="155"/>
        <v>44753.95833332216</v>
      </c>
      <c r="Y4624">
        <f t="shared" si="154"/>
        <v>13448.368421052794</v>
      </c>
    </row>
    <row r="4625" spans="24:25" x14ac:dyDescent="0.4">
      <c r="X4625" s="79">
        <f t="shared" si="155"/>
        <v>44753.999999988824</v>
      </c>
      <c r="Y4625">
        <f t="shared" si="154"/>
        <v>13448.368421052794</v>
      </c>
    </row>
    <row r="4626" spans="24:25" x14ac:dyDescent="0.4">
      <c r="X4626" s="79">
        <f t="shared" si="155"/>
        <v>44754.041666655488</v>
      </c>
      <c r="Y4626">
        <f t="shared" ref="Y4626:Y4689" si="156">VLOOKUP(MONTH(X4626),$T$28:$V$39,3)</f>
        <v>13448.368421052794</v>
      </c>
    </row>
    <row r="4627" spans="24:25" x14ac:dyDescent="0.4">
      <c r="X4627" s="79">
        <f t="shared" si="155"/>
        <v>44754.083333322153</v>
      </c>
      <c r="Y4627">
        <f t="shared" si="156"/>
        <v>13448.368421052794</v>
      </c>
    </row>
    <row r="4628" spans="24:25" x14ac:dyDescent="0.4">
      <c r="X4628" s="79">
        <f t="shared" si="155"/>
        <v>44754.124999988817</v>
      </c>
      <c r="Y4628">
        <f t="shared" si="156"/>
        <v>13448.368421052794</v>
      </c>
    </row>
    <row r="4629" spans="24:25" x14ac:dyDescent="0.4">
      <c r="X4629" s="79">
        <f t="shared" si="155"/>
        <v>44754.166666655481</v>
      </c>
      <c r="Y4629">
        <f t="shared" si="156"/>
        <v>13448.368421052794</v>
      </c>
    </row>
    <row r="4630" spans="24:25" x14ac:dyDescent="0.4">
      <c r="X4630" s="79">
        <f t="shared" si="155"/>
        <v>44754.208333322145</v>
      </c>
      <c r="Y4630">
        <f t="shared" si="156"/>
        <v>13448.368421052794</v>
      </c>
    </row>
    <row r="4631" spans="24:25" x14ac:dyDescent="0.4">
      <c r="X4631" s="79">
        <f t="shared" si="155"/>
        <v>44754.24999998881</v>
      </c>
      <c r="Y4631">
        <f t="shared" si="156"/>
        <v>13448.368421052794</v>
      </c>
    </row>
    <row r="4632" spans="24:25" x14ac:dyDescent="0.4">
      <c r="X4632" s="79">
        <f t="shared" si="155"/>
        <v>44754.291666655474</v>
      </c>
      <c r="Y4632">
        <f t="shared" si="156"/>
        <v>13448.368421052794</v>
      </c>
    </row>
    <row r="4633" spans="24:25" x14ac:dyDescent="0.4">
      <c r="X4633" s="79">
        <f t="shared" si="155"/>
        <v>44754.333333322138</v>
      </c>
      <c r="Y4633">
        <f t="shared" si="156"/>
        <v>13448.368421052794</v>
      </c>
    </row>
    <row r="4634" spans="24:25" x14ac:dyDescent="0.4">
      <c r="X4634" s="79">
        <f t="shared" si="155"/>
        <v>44754.374999988802</v>
      </c>
      <c r="Y4634">
        <f t="shared" si="156"/>
        <v>13448.368421052794</v>
      </c>
    </row>
    <row r="4635" spans="24:25" x14ac:dyDescent="0.4">
      <c r="X4635" s="79">
        <f t="shared" si="155"/>
        <v>44754.416666655467</v>
      </c>
      <c r="Y4635">
        <f t="shared" si="156"/>
        <v>13448.368421052794</v>
      </c>
    </row>
    <row r="4636" spans="24:25" x14ac:dyDescent="0.4">
      <c r="X4636" s="79">
        <f t="shared" si="155"/>
        <v>44754.458333322131</v>
      </c>
      <c r="Y4636">
        <f t="shared" si="156"/>
        <v>13448.368421052794</v>
      </c>
    </row>
    <row r="4637" spans="24:25" x14ac:dyDescent="0.4">
      <c r="X4637" s="79">
        <f t="shared" si="155"/>
        <v>44754.499999988795</v>
      </c>
      <c r="Y4637">
        <f t="shared" si="156"/>
        <v>13448.368421052794</v>
      </c>
    </row>
    <row r="4638" spans="24:25" x14ac:dyDescent="0.4">
      <c r="X4638" s="79">
        <f t="shared" si="155"/>
        <v>44754.541666655459</v>
      </c>
      <c r="Y4638">
        <f t="shared" si="156"/>
        <v>13448.368421052794</v>
      </c>
    </row>
    <row r="4639" spans="24:25" x14ac:dyDescent="0.4">
      <c r="X4639" s="79">
        <f t="shared" si="155"/>
        <v>44754.583333322124</v>
      </c>
      <c r="Y4639">
        <f t="shared" si="156"/>
        <v>13448.368421052794</v>
      </c>
    </row>
    <row r="4640" spans="24:25" x14ac:dyDescent="0.4">
      <c r="X4640" s="79">
        <f t="shared" si="155"/>
        <v>44754.624999988788</v>
      </c>
      <c r="Y4640">
        <f t="shared" si="156"/>
        <v>13448.368421052794</v>
      </c>
    </row>
    <row r="4641" spans="24:25" x14ac:dyDescent="0.4">
      <c r="X4641" s="79">
        <f t="shared" si="155"/>
        <v>44754.666666655452</v>
      </c>
      <c r="Y4641">
        <f t="shared" si="156"/>
        <v>13448.368421052794</v>
      </c>
    </row>
    <row r="4642" spans="24:25" x14ac:dyDescent="0.4">
      <c r="X4642" s="79">
        <f t="shared" si="155"/>
        <v>44754.708333322116</v>
      </c>
      <c r="Y4642">
        <f t="shared" si="156"/>
        <v>13448.368421052794</v>
      </c>
    </row>
    <row r="4643" spans="24:25" x14ac:dyDescent="0.4">
      <c r="X4643" s="79">
        <f t="shared" si="155"/>
        <v>44754.74999998878</v>
      </c>
      <c r="Y4643">
        <f t="shared" si="156"/>
        <v>13448.368421052794</v>
      </c>
    </row>
    <row r="4644" spans="24:25" x14ac:dyDescent="0.4">
      <c r="X4644" s="79">
        <f t="shared" si="155"/>
        <v>44754.791666655445</v>
      </c>
      <c r="Y4644">
        <f t="shared" si="156"/>
        <v>13448.368421052794</v>
      </c>
    </row>
    <row r="4645" spans="24:25" x14ac:dyDescent="0.4">
      <c r="X4645" s="79">
        <f t="shared" si="155"/>
        <v>44754.833333322109</v>
      </c>
      <c r="Y4645">
        <f t="shared" si="156"/>
        <v>13448.368421052794</v>
      </c>
    </row>
    <row r="4646" spans="24:25" x14ac:dyDescent="0.4">
      <c r="X4646" s="79">
        <f t="shared" si="155"/>
        <v>44754.874999988773</v>
      </c>
      <c r="Y4646">
        <f t="shared" si="156"/>
        <v>13448.368421052794</v>
      </c>
    </row>
    <row r="4647" spans="24:25" x14ac:dyDescent="0.4">
      <c r="X4647" s="79">
        <f t="shared" si="155"/>
        <v>44754.916666655437</v>
      </c>
      <c r="Y4647">
        <f t="shared" si="156"/>
        <v>13448.368421052794</v>
      </c>
    </row>
    <row r="4648" spans="24:25" x14ac:dyDescent="0.4">
      <c r="X4648" s="79">
        <f t="shared" si="155"/>
        <v>44754.958333322102</v>
      </c>
      <c r="Y4648">
        <f t="shared" si="156"/>
        <v>13448.368421052794</v>
      </c>
    </row>
    <row r="4649" spans="24:25" x14ac:dyDescent="0.4">
      <c r="X4649" s="79">
        <f t="shared" si="155"/>
        <v>44754.999999988766</v>
      </c>
      <c r="Y4649">
        <f t="shared" si="156"/>
        <v>13448.368421052794</v>
      </c>
    </row>
    <row r="4650" spans="24:25" x14ac:dyDescent="0.4">
      <c r="X4650" s="79">
        <f t="shared" si="155"/>
        <v>44755.04166665543</v>
      </c>
      <c r="Y4650">
        <f t="shared" si="156"/>
        <v>13448.368421052794</v>
      </c>
    </row>
    <row r="4651" spans="24:25" x14ac:dyDescent="0.4">
      <c r="X4651" s="79">
        <f t="shared" si="155"/>
        <v>44755.083333322094</v>
      </c>
      <c r="Y4651">
        <f t="shared" si="156"/>
        <v>13448.368421052794</v>
      </c>
    </row>
    <row r="4652" spans="24:25" x14ac:dyDescent="0.4">
      <c r="X4652" s="79">
        <f t="shared" si="155"/>
        <v>44755.124999988759</v>
      </c>
      <c r="Y4652">
        <f t="shared" si="156"/>
        <v>13448.368421052794</v>
      </c>
    </row>
    <row r="4653" spans="24:25" x14ac:dyDescent="0.4">
      <c r="X4653" s="79">
        <f t="shared" si="155"/>
        <v>44755.166666655423</v>
      </c>
      <c r="Y4653">
        <f t="shared" si="156"/>
        <v>13448.368421052794</v>
      </c>
    </row>
    <row r="4654" spans="24:25" x14ac:dyDescent="0.4">
      <c r="X4654" s="79">
        <f t="shared" si="155"/>
        <v>44755.208333322087</v>
      </c>
      <c r="Y4654">
        <f t="shared" si="156"/>
        <v>13448.368421052794</v>
      </c>
    </row>
    <row r="4655" spans="24:25" x14ac:dyDescent="0.4">
      <c r="X4655" s="79">
        <f t="shared" si="155"/>
        <v>44755.249999988751</v>
      </c>
      <c r="Y4655">
        <f t="shared" si="156"/>
        <v>13448.368421052794</v>
      </c>
    </row>
    <row r="4656" spans="24:25" x14ac:dyDescent="0.4">
      <c r="X4656" s="79">
        <f t="shared" si="155"/>
        <v>44755.291666655416</v>
      </c>
      <c r="Y4656">
        <f t="shared" si="156"/>
        <v>13448.368421052794</v>
      </c>
    </row>
    <row r="4657" spans="24:25" x14ac:dyDescent="0.4">
      <c r="X4657" s="79">
        <f t="shared" si="155"/>
        <v>44755.33333332208</v>
      </c>
      <c r="Y4657">
        <f t="shared" si="156"/>
        <v>13448.368421052794</v>
      </c>
    </row>
    <row r="4658" spans="24:25" x14ac:dyDescent="0.4">
      <c r="X4658" s="79">
        <f t="shared" si="155"/>
        <v>44755.374999988744</v>
      </c>
      <c r="Y4658">
        <f t="shared" si="156"/>
        <v>13448.368421052794</v>
      </c>
    </row>
    <row r="4659" spans="24:25" x14ac:dyDescent="0.4">
      <c r="X4659" s="79">
        <f t="shared" si="155"/>
        <v>44755.416666655408</v>
      </c>
      <c r="Y4659">
        <f t="shared" si="156"/>
        <v>13448.368421052794</v>
      </c>
    </row>
    <row r="4660" spans="24:25" x14ac:dyDescent="0.4">
      <c r="X4660" s="79">
        <f t="shared" si="155"/>
        <v>44755.458333322073</v>
      </c>
      <c r="Y4660">
        <f t="shared" si="156"/>
        <v>13448.368421052794</v>
      </c>
    </row>
    <row r="4661" spans="24:25" x14ac:dyDescent="0.4">
      <c r="X4661" s="79">
        <f t="shared" si="155"/>
        <v>44755.499999988737</v>
      </c>
      <c r="Y4661">
        <f t="shared" si="156"/>
        <v>13448.368421052794</v>
      </c>
    </row>
    <row r="4662" spans="24:25" x14ac:dyDescent="0.4">
      <c r="X4662" s="79">
        <f t="shared" si="155"/>
        <v>44755.541666655401</v>
      </c>
      <c r="Y4662">
        <f t="shared" si="156"/>
        <v>13448.368421052794</v>
      </c>
    </row>
    <row r="4663" spans="24:25" x14ac:dyDescent="0.4">
      <c r="X4663" s="79">
        <f t="shared" si="155"/>
        <v>44755.583333322065</v>
      </c>
      <c r="Y4663">
        <f t="shared" si="156"/>
        <v>13448.368421052794</v>
      </c>
    </row>
    <row r="4664" spans="24:25" x14ac:dyDescent="0.4">
      <c r="X4664" s="79">
        <f t="shared" si="155"/>
        <v>44755.62499998873</v>
      </c>
      <c r="Y4664">
        <f t="shared" si="156"/>
        <v>13448.368421052794</v>
      </c>
    </row>
    <row r="4665" spans="24:25" x14ac:dyDescent="0.4">
      <c r="X4665" s="79">
        <f t="shared" si="155"/>
        <v>44755.666666655394</v>
      </c>
      <c r="Y4665">
        <f t="shared" si="156"/>
        <v>13448.368421052794</v>
      </c>
    </row>
    <row r="4666" spans="24:25" x14ac:dyDescent="0.4">
      <c r="X4666" s="79">
        <f t="shared" si="155"/>
        <v>44755.708333322058</v>
      </c>
      <c r="Y4666">
        <f t="shared" si="156"/>
        <v>13448.368421052794</v>
      </c>
    </row>
    <row r="4667" spans="24:25" x14ac:dyDescent="0.4">
      <c r="X4667" s="79">
        <f t="shared" si="155"/>
        <v>44755.749999988722</v>
      </c>
      <c r="Y4667">
        <f t="shared" si="156"/>
        <v>13448.368421052794</v>
      </c>
    </row>
    <row r="4668" spans="24:25" x14ac:dyDescent="0.4">
      <c r="X4668" s="79">
        <f t="shared" si="155"/>
        <v>44755.791666655387</v>
      </c>
      <c r="Y4668">
        <f t="shared" si="156"/>
        <v>13448.368421052794</v>
      </c>
    </row>
    <row r="4669" spans="24:25" x14ac:dyDescent="0.4">
      <c r="X4669" s="79">
        <f t="shared" si="155"/>
        <v>44755.833333322051</v>
      </c>
      <c r="Y4669">
        <f t="shared" si="156"/>
        <v>13448.368421052794</v>
      </c>
    </row>
    <row r="4670" spans="24:25" x14ac:dyDescent="0.4">
      <c r="X4670" s="79">
        <f t="shared" si="155"/>
        <v>44755.874999988715</v>
      </c>
      <c r="Y4670">
        <f t="shared" si="156"/>
        <v>13448.368421052794</v>
      </c>
    </row>
    <row r="4671" spans="24:25" x14ac:dyDescent="0.4">
      <c r="X4671" s="79">
        <f t="shared" si="155"/>
        <v>44755.916666655379</v>
      </c>
      <c r="Y4671">
        <f t="shared" si="156"/>
        <v>13448.368421052794</v>
      </c>
    </row>
    <row r="4672" spans="24:25" x14ac:dyDescent="0.4">
      <c r="X4672" s="79">
        <f t="shared" si="155"/>
        <v>44755.958333322043</v>
      </c>
      <c r="Y4672">
        <f t="shared" si="156"/>
        <v>13448.368421052794</v>
      </c>
    </row>
    <row r="4673" spans="24:25" x14ac:dyDescent="0.4">
      <c r="X4673" s="79">
        <f t="shared" si="155"/>
        <v>44755.999999988708</v>
      </c>
      <c r="Y4673">
        <f t="shared" si="156"/>
        <v>13448.368421052794</v>
      </c>
    </row>
    <row r="4674" spans="24:25" x14ac:dyDescent="0.4">
      <c r="X4674" s="79">
        <f t="shared" si="155"/>
        <v>44756.041666655372</v>
      </c>
      <c r="Y4674">
        <f t="shared" si="156"/>
        <v>13448.368421052794</v>
      </c>
    </row>
    <row r="4675" spans="24:25" x14ac:dyDescent="0.4">
      <c r="X4675" s="79">
        <f t="shared" si="155"/>
        <v>44756.083333322036</v>
      </c>
      <c r="Y4675">
        <f t="shared" si="156"/>
        <v>13448.368421052794</v>
      </c>
    </row>
    <row r="4676" spans="24:25" x14ac:dyDescent="0.4">
      <c r="X4676" s="79">
        <f t="shared" si="155"/>
        <v>44756.1249999887</v>
      </c>
      <c r="Y4676">
        <f t="shared" si="156"/>
        <v>13448.368421052794</v>
      </c>
    </row>
    <row r="4677" spans="24:25" x14ac:dyDescent="0.4">
      <c r="X4677" s="79">
        <f t="shared" si="155"/>
        <v>44756.166666655365</v>
      </c>
      <c r="Y4677">
        <f t="shared" si="156"/>
        <v>13448.368421052794</v>
      </c>
    </row>
    <row r="4678" spans="24:25" x14ac:dyDescent="0.4">
      <c r="X4678" s="79">
        <f t="shared" ref="X4678:X4741" si="157">X4677+1/24</f>
        <v>44756.208333322029</v>
      </c>
      <c r="Y4678">
        <f t="shared" si="156"/>
        <v>13448.368421052794</v>
      </c>
    </row>
    <row r="4679" spans="24:25" x14ac:dyDescent="0.4">
      <c r="X4679" s="79">
        <f t="shared" si="157"/>
        <v>44756.249999988693</v>
      </c>
      <c r="Y4679">
        <f t="shared" si="156"/>
        <v>13448.368421052794</v>
      </c>
    </row>
    <row r="4680" spans="24:25" x14ac:dyDescent="0.4">
      <c r="X4680" s="79">
        <f t="shared" si="157"/>
        <v>44756.291666655357</v>
      </c>
      <c r="Y4680">
        <f t="shared" si="156"/>
        <v>13448.368421052794</v>
      </c>
    </row>
    <row r="4681" spans="24:25" x14ac:dyDescent="0.4">
      <c r="X4681" s="79">
        <f t="shared" si="157"/>
        <v>44756.333333322022</v>
      </c>
      <c r="Y4681">
        <f t="shared" si="156"/>
        <v>13448.368421052794</v>
      </c>
    </row>
    <row r="4682" spans="24:25" x14ac:dyDescent="0.4">
      <c r="X4682" s="79">
        <f t="shared" si="157"/>
        <v>44756.374999988686</v>
      </c>
      <c r="Y4682">
        <f t="shared" si="156"/>
        <v>13448.368421052794</v>
      </c>
    </row>
    <row r="4683" spans="24:25" x14ac:dyDescent="0.4">
      <c r="X4683" s="79">
        <f t="shared" si="157"/>
        <v>44756.41666665535</v>
      </c>
      <c r="Y4683">
        <f t="shared" si="156"/>
        <v>13448.368421052794</v>
      </c>
    </row>
    <row r="4684" spans="24:25" x14ac:dyDescent="0.4">
      <c r="X4684" s="79">
        <f t="shared" si="157"/>
        <v>44756.458333322014</v>
      </c>
      <c r="Y4684">
        <f t="shared" si="156"/>
        <v>13448.368421052794</v>
      </c>
    </row>
    <row r="4685" spans="24:25" x14ac:dyDescent="0.4">
      <c r="X4685" s="79">
        <f t="shared" si="157"/>
        <v>44756.499999988679</v>
      </c>
      <c r="Y4685">
        <f t="shared" si="156"/>
        <v>13448.368421052794</v>
      </c>
    </row>
    <row r="4686" spans="24:25" x14ac:dyDescent="0.4">
      <c r="X4686" s="79">
        <f t="shared" si="157"/>
        <v>44756.541666655343</v>
      </c>
      <c r="Y4686">
        <f t="shared" si="156"/>
        <v>13448.368421052794</v>
      </c>
    </row>
    <row r="4687" spans="24:25" x14ac:dyDescent="0.4">
      <c r="X4687" s="79">
        <f t="shared" si="157"/>
        <v>44756.583333322007</v>
      </c>
      <c r="Y4687">
        <f t="shared" si="156"/>
        <v>13448.368421052794</v>
      </c>
    </row>
    <row r="4688" spans="24:25" x14ac:dyDescent="0.4">
      <c r="X4688" s="79">
        <f t="shared" si="157"/>
        <v>44756.624999988671</v>
      </c>
      <c r="Y4688">
        <f t="shared" si="156"/>
        <v>13448.368421052794</v>
      </c>
    </row>
    <row r="4689" spans="24:25" x14ac:dyDescent="0.4">
      <c r="X4689" s="79">
        <f t="shared" si="157"/>
        <v>44756.666666655336</v>
      </c>
      <c r="Y4689">
        <f t="shared" si="156"/>
        <v>13448.368421052794</v>
      </c>
    </row>
    <row r="4690" spans="24:25" x14ac:dyDescent="0.4">
      <c r="X4690" s="79">
        <f t="shared" si="157"/>
        <v>44756.708333322</v>
      </c>
      <c r="Y4690">
        <f t="shared" ref="Y4690:Y4753" si="158">VLOOKUP(MONTH(X4690),$T$28:$V$39,3)</f>
        <v>13448.368421052794</v>
      </c>
    </row>
    <row r="4691" spans="24:25" x14ac:dyDescent="0.4">
      <c r="X4691" s="79">
        <f t="shared" si="157"/>
        <v>44756.749999988664</v>
      </c>
      <c r="Y4691">
        <f t="shared" si="158"/>
        <v>13448.368421052794</v>
      </c>
    </row>
    <row r="4692" spans="24:25" x14ac:dyDescent="0.4">
      <c r="X4692" s="79">
        <f t="shared" si="157"/>
        <v>44756.791666655328</v>
      </c>
      <c r="Y4692">
        <f t="shared" si="158"/>
        <v>13448.368421052794</v>
      </c>
    </row>
    <row r="4693" spans="24:25" x14ac:dyDescent="0.4">
      <c r="X4693" s="79">
        <f t="shared" si="157"/>
        <v>44756.833333321993</v>
      </c>
      <c r="Y4693">
        <f t="shared" si="158"/>
        <v>13448.368421052794</v>
      </c>
    </row>
    <row r="4694" spans="24:25" x14ac:dyDescent="0.4">
      <c r="X4694" s="79">
        <f t="shared" si="157"/>
        <v>44756.874999988657</v>
      </c>
      <c r="Y4694">
        <f t="shared" si="158"/>
        <v>13448.368421052794</v>
      </c>
    </row>
    <row r="4695" spans="24:25" x14ac:dyDescent="0.4">
      <c r="X4695" s="79">
        <f t="shared" si="157"/>
        <v>44756.916666655321</v>
      </c>
      <c r="Y4695">
        <f t="shared" si="158"/>
        <v>13448.368421052794</v>
      </c>
    </row>
    <row r="4696" spans="24:25" x14ac:dyDescent="0.4">
      <c r="X4696" s="79">
        <f t="shared" si="157"/>
        <v>44756.958333321985</v>
      </c>
      <c r="Y4696">
        <f t="shared" si="158"/>
        <v>13448.368421052794</v>
      </c>
    </row>
    <row r="4697" spans="24:25" x14ac:dyDescent="0.4">
      <c r="X4697" s="79">
        <f t="shared" si="157"/>
        <v>44756.99999998865</v>
      </c>
      <c r="Y4697">
        <f t="shared" si="158"/>
        <v>13448.368421052794</v>
      </c>
    </row>
    <row r="4698" spans="24:25" x14ac:dyDescent="0.4">
      <c r="X4698" s="79">
        <f t="shared" si="157"/>
        <v>44757.041666655314</v>
      </c>
      <c r="Y4698">
        <f t="shared" si="158"/>
        <v>13448.368421052794</v>
      </c>
    </row>
    <row r="4699" spans="24:25" x14ac:dyDescent="0.4">
      <c r="X4699" s="79">
        <f t="shared" si="157"/>
        <v>44757.083333321978</v>
      </c>
      <c r="Y4699">
        <f t="shared" si="158"/>
        <v>13448.368421052794</v>
      </c>
    </row>
    <row r="4700" spans="24:25" x14ac:dyDescent="0.4">
      <c r="X4700" s="79">
        <f t="shared" si="157"/>
        <v>44757.124999988642</v>
      </c>
      <c r="Y4700">
        <f t="shared" si="158"/>
        <v>13448.368421052794</v>
      </c>
    </row>
    <row r="4701" spans="24:25" x14ac:dyDescent="0.4">
      <c r="X4701" s="79">
        <f t="shared" si="157"/>
        <v>44757.166666655306</v>
      </c>
      <c r="Y4701">
        <f t="shared" si="158"/>
        <v>13448.368421052794</v>
      </c>
    </row>
    <row r="4702" spans="24:25" x14ac:dyDescent="0.4">
      <c r="X4702" s="79">
        <f t="shared" si="157"/>
        <v>44757.208333321971</v>
      </c>
      <c r="Y4702">
        <f t="shared" si="158"/>
        <v>13448.368421052794</v>
      </c>
    </row>
    <row r="4703" spans="24:25" x14ac:dyDescent="0.4">
      <c r="X4703" s="79">
        <f t="shared" si="157"/>
        <v>44757.249999988635</v>
      </c>
      <c r="Y4703">
        <f t="shared" si="158"/>
        <v>13448.368421052794</v>
      </c>
    </row>
    <row r="4704" spans="24:25" x14ac:dyDescent="0.4">
      <c r="X4704" s="79">
        <f t="shared" si="157"/>
        <v>44757.291666655299</v>
      </c>
      <c r="Y4704">
        <f t="shared" si="158"/>
        <v>13448.368421052794</v>
      </c>
    </row>
    <row r="4705" spans="24:25" x14ac:dyDescent="0.4">
      <c r="X4705" s="79">
        <f t="shared" si="157"/>
        <v>44757.333333321963</v>
      </c>
      <c r="Y4705">
        <f t="shared" si="158"/>
        <v>13448.368421052794</v>
      </c>
    </row>
    <row r="4706" spans="24:25" x14ac:dyDescent="0.4">
      <c r="X4706" s="79">
        <f t="shared" si="157"/>
        <v>44757.374999988628</v>
      </c>
      <c r="Y4706">
        <f t="shared" si="158"/>
        <v>13448.368421052794</v>
      </c>
    </row>
    <row r="4707" spans="24:25" x14ac:dyDescent="0.4">
      <c r="X4707" s="79">
        <f t="shared" si="157"/>
        <v>44757.416666655292</v>
      </c>
      <c r="Y4707">
        <f t="shared" si="158"/>
        <v>13448.368421052794</v>
      </c>
    </row>
    <row r="4708" spans="24:25" x14ac:dyDescent="0.4">
      <c r="X4708" s="79">
        <f t="shared" si="157"/>
        <v>44757.458333321956</v>
      </c>
      <c r="Y4708">
        <f t="shared" si="158"/>
        <v>13448.368421052794</v>
      </c>
    </row>
    <row r="4709" spans="24:25" x14ac:dyDescent="0.4">
      <c r="X4709" s="79">
        <f t="shared" si="157"/>
        <v>44757.49999998862</v>
      </c>
      <c r="Y4709">
        <f t="shared" si="158"/>
        <v>13448.368421052794</v>
      </c>
    </row>
    <row r="4710" spans="24:25" x14ac:dyDescent="0.4">
      <c r="X4710" s="79">
        <f t="shared" si="157"/>
        <v>44757.541666655285</v>
      </c>
      <c r="Y4710">
        <f t="shared" si="158"/>
        <v>13448.368421052794</v>
      </c>
    </row>
    <row r="4711" spans="24:25" x14ac:dyDescent="0.4">
      <c r="X4711" s="79">
        <f t="shared" si="157"/>
        <v>44757.583333321949</v>
      </c>
      <c r="Y4711">
        <f t="shared" si="158"/>
        <v>13448.368421052794</v>
      </c>
    </row>
    <row r="4712" spans="24:25" x14ac:dyDescent="0.4">
      <c r="X4712" s="79">
        <f t="shared" si="157"/>
        <v>44757.624999988613</v>
      </c>
      <c r="Y4712">
        <f t="shared" si="158"/>
        <v>13448.368421052794</v>
      </c>
    </row>
    <row r="4713" spans="24:25" x14ac:dyDescent="0.4">
      <c r="X4713" s="79">
        <f t="shared" si="157"/>
        <v>44757.666666655277</v>
      </c>
      <c r="Y4713">
        <f t="shared" si="158"/>
        <v>13448.368421052794</v>
      </c>
    </row>
    <row r="4714" spans="24:25" x14ac:dyDescent="0.4">
      <c r="X4714" s="79">
        <f t="shared" si="157"/>
        <v>44757.708333321942</v>
      </c>
      <c r="Y4714">
        <f t="shared" si="158"/>
        <v>13448.368421052794</v>
      </c>
    </row>
    <row r="4715" spans="24:25" x14ac:dyDescent="0.4">
      <c r="X4715" s="79">
        <f t="shared" si="157"/>
        <v>44757.749999988606</v>
      </c>
      <c r="Y4715">
        <f t="shared" si="158"/>
        <v>13448.368421052794</v>
      </c>
    </row>
    <row r="4716" spans="24:25" x14ac:dyDescent="0.4">
      <c r="X4716" s="79">
        <f t="shared" si="157"/>
        <v>44757.79166665527</v>
      </c>
      <c r="Y4716">
        <f t="shared" si="158"/>
        <v>13448.368421052794</v>
      </c>
    </row>
    <row r="4717" spans="24:25" x14ac:dyDescent="0.4">
      <c r="X4717" s="79">
        <f t="shared" si="157"/>
        <v>44757.833333321934</v>
      </c>
      <c r="Y4717">
        <f t="shared" si="158"/>
        <v>13448.368421052794</v>
      </c>
    </row>
    <row r="4718" spans="24:25" x14ac:dyDescent="0.4">
      <c r="X4718" s="79">
        <f t="shared" si="157"/>
        <v>44757.874999988599</v>
      </c>
      <c r="Y4718">
        <f t="shared" si="158"/>
        <v>13448.368421052794</v>
      </c>
    </row>
    <row r="4719" spans="24:25" x14ac:dyDescent="0.4">
      <c r="X4719" s="79">
        <f t="shared" si="157"/>
        <v>44757.916666655263</v>
      </c>
      <c r="Y4719">
        <f t="shared" si="158"/>
        <v>13448.368421052794</v>
      </c>
    </row>
    <row r="4720" spans="24:25" x14ac:dyDescent="0.4">
      <c r="X4720" s="79">
        <f t="shared" si="157"/>
        <v>44757.958333321927</v>
      </c>
      <c r="Y4720">
        <f t="shared" si="158"/>
        <v>13448.368421052794</v>
      </c>
    </row>
    <row r="4721" spans="24:25" x14ac:dyDescent="0.4">
      <c r="X4721" s="79">
        <f t="shared" si="157"/>
        <v>44757.999999988591</v>
      </c>
      <c r="Y4721">
        <f t="shared" si="158"/>
        <v>13448.368421052794</v>
      </c>
    </row>
    <row r="4722" spans="24:25" x14ac:dyDescent="0.4">
      <c r="X4722" s="79">
        <f t="shared" si="157"/>
        <v>44758.041666655256</v>
      </c>
      <c r="Y4722">
        <f t="shared" si="158"/>
        <v>13448.368421052794</v>
      </c>
    </row>
    <row r="4723" spans="24:25" x14ac:dyDescent="0.4">
      <c r="X4723" s="79">
        <f t="shared" si="157"/>
        <v>44758.08333332192</v>
      </c>
      <c r="Y4723">
        <f t="shared" si="158"/>
        <v>13448.368421052794</v>
      </c>
    </row>
    <row r="4724" spans="24:25" x14ac:dyDescent="0.4">
      <c r="X4724" s="79">
        <f t="shared" si="157"/>
        <v>44758.124999988584</v>
      </c>
      <c r="Y4724">
        <f t="shared" si="158"/>
        <v>13448.368421052794</v>
      </c>
    </row>
    <row r="4725" spans="24:25" x14ac:dyDescent="0.4">
      <c r="X4725" s="79">
        <f t="shared" si="157"/>
        <v>44758.166666655248</v>
      </c>
      <c r="Y4725">
        <f t="shared" si="158"/>
        <v>13448.368421052794</v>
      </c>
    </row>
    <row r="4726" spans="24:25" x14ac:dyDescent="0.4">
      <c r="X4726" s="79">
        <f t="shared" si="157"/>
        <v>44758.208333321913</v>
      </c>
      <c r="Y4726">
        <f t="shared" si="158"/>
        <v>13448.368421052794</v>
      </c>
    </row>
    <row r="4727" spans="24:25" x14ac:dyDescent="0.4">
      <c r="X4727" s="79">
        <f t="shared" si="157"/>
        <v>44758.249999988577</v>
      </c>
      <c r="Y4727">
        <f t="shared" si="158"/>
        <v>13448.368421052794</v>
      </c>
    </row>
    <row r="4728" spans="24:25" x14ac:dyDescent="0.4">
      <c r="X4728" s="79">
        <f t="shared" si="157"/>
        <v>44758.291666655241</v>
      </c>
      <c r="Y4728">
        <f t="shared" si="158"/>
        <v>13448.368421052794</v>
      </c>
    </row>
    <row r="4729" spans="24:25" x14ac:dyDescent="0.4">
      <c r="X4729" s="79">
        <f t="shared" si="157"/>
        <v>44758.333333321905</v>
      </c>
      <c r="Y4729">
        <f t="shared" si="158"/>
        <v>13448.368421052794</v>
      </c>
    </row>
    <row r="4730" spans="24:25" x14ac:dyDescent="0.4">
      <c r="X4730" s="79">
        <f t="shared" si="157"/>
        <v>44758.374999988569</v>
      </c>
      <c r="Y4730">
        <f t="shared" si="158"/>
        <v>13448.368421052794</v>
      </c>
    </row>
    <row r="4731" spans="24:25" x14ac:dyDescent="0.4">
      <c r="X4731" s="79">
        <f t="shared" si="157"/>
        <v>44758.416666655234</v>
      </c>
      <c r="Y4731">
        <f t="shared" si="158"/>
        <v>13448.368421052794</v>
      </c>
    </row>
    <row r="4732" spans="24:25" x14ac:dyDescent="0.4">
      <c r="X4732" s="79">
        <f t="shared" si="157"/>
        <v>44758.458333321898</v>
      </c>
      <c r="Y4732">
        <f t="shared" si="158"/>
        <v>13448.368421052794</v>
      </c>
    </row>
    <row r="4733" spans="24:25" x14ac:dyDescent="0.4">
      <c r="X4733" s="79">
        <f t="shared" si="157"/>
        <v>44758.499999988562</v>
      </c>
      <c r="Y4733">
        <f t="shared" si="158"/>
        <v>13448.368421052794</v>
      </c>
    </row>
    <row r="4734" spans="24:25" x14ac:dyDescent="0.4">
      <c r="X4734" s="79">
        <f t="shared" si="157"/>
        <v>44758.541666655226</v>
      </c>
      <c r="Y4734">
        <f t="shared" si="158"/>
        <v>13448.368421052794</v>
      </c>
    </row>
    <row r="4735" spans="24:25" x14ac:dyDescent="0.4">
      <c r="X4735" s="79">
        <f t="shared" si="157"/>
        <v>44758.583333321891</v>
      </c>
      <c r="Y4735">
        <f t="shared" si="158"/>
        <v>13448.368421052794</v>
      </c>
    </row>
    <row r="4736" spans="24:25" x14ac:dyDescent="0.4">
      <c r="X4736" s="79">
        <f t="shared" si="157"/>
        <v>44758.624999988555</v>
      </c>
      <c r="Y4736">
        <f t="shared" si="158"/>
        <v>13448.368421052794</v>
      </c>
    </row>
    <row r="4737" spans="24:25" x14ac:dyDescent="0.4">
      <c r="X4737" s="79">
        <f t="shared" si="157"/>
        <v>44758.666666655219</v>
      </c>
      <c r="Y4737">
        <f t="shared" si="158"/>
        <v>13448.368421052794</v>
      </c>
    </row>
    <row r="4738" spans="24:25" x14ac:dyDescent="0.4">
      <c r="X4738" s="79">
        <f t="shared" si="157"/>
        <v>44758.708333321883</v>
      </c>
      <c r="Y4738">
        <f t="shared" si="158"/>
        <v>13448.368421052794</v>
      </c>
    </row>
    <row r="4739" spans="24:25" x14ac:dyDescent="0.4">
      <c r="X4739" s="79">
        <f t="shared" si="157"/>
        <v>44758.749999988548</v>
      </c>
      <c r="Y4739">
        <f t="shared" si="158"/>
        <v>13448.368421052794</v>
      </c>
    </row>
    <row r="4740" spans="24:25" x14ac:dyDescent="0.4">
      <c r="X4740" s="79">
        <f t="shared" si="157"/>
        <v>44758.791666655212</v>
      </c>
      <c r="Y4740">
        <f t="shared" si="158"/>
        <v>13448.368421052794</v>
      </c>
    </row>
    <row r="4741" spans="24:25" x14ac:dyDescent="0.4">
      <c r="X4741" s="79">
        <f t="shared" si="157"/>
        <v>44758.833333321876</v>
      </c>
      <c r="Y4741">
        <f t="shared" si="158"/>
        <v>13448.368421052794</v>
      </c>
    </row>
    <row r="4742" spans="24:25" x14ac:dyDescent="0.4">
      <c r="X4742" s="79">
        <f t="shared" ref="X4742:X4805" si="159">X4741+1/24</f>
        <v>44758.87499998854</v>
      </c>
      <c r="Y4742">
        <f t="shared" si="158"/>
        <v>13448.368421052794</v>
      </c>
    </row>
    <row r="4743" spans="24:25" x14ac:dyDescent="0.4">
      <c r="X4743" s="79">
        <f t="shared" si="159"/>
        <v>44758.916666655205</v>
      </c>
      <c r="Y4743">
        <f t="shared" si="158"/>
        <v>13448.368421052794</v>
      </c>
    </row>
    <row r="4744" spans="24:25" x14ac:dyDescent="0.4">
      <c r="X4744" s="79">
        <f t="shared" si="159"/>
        <v>44758.958333321869</v>
      </c>
      <c r="Y4744">
        <f t="shared" si="158"/>
        <v>13448.368421052794</v>
      </c>
    </row>
    <row r="4745" spans="24:25" x14ac:dyDescent="0.4">
      <c r="X4745" s="79">
        <f t="shared" si="159"/>
        <v>44758.999999988533</v>
      </c>
      <c r="Y4745">
        <f t="shared" si="158"/>
        <v>13448.368421052794</v>
      </c>
    </row>
    <row r="4746" spans="24:25" x14ac:dyDescent="0.4">
      <c r="X4746" s="79">
        <f t="shared" si="159"/>
        <v>44759.041666655197</v>
      </c>
      <c r="Y4746">
        <f t="shared" si="158"/>
        <v>13448.368421052794</v>
      </c>
    </row>
    <row r="4747" spans="24:25" x14ac:dyDescent="0.4">
      <c r="X4747" s="79">
        <f t="shared" si="159"/>
        <v>44759.083333321862</v>
      </c>
      <c r="Y4747">
        <f t="shared" si="158"/>
        <v>13448.368421052794</v>
      </c>
    </row>
    <row r="4748" spans="24:25" x14ac:dyDescent="0.4">
      <c r="X4748" s="79">
        <f t="shared" si="159"/>
        <v>44759.124999988526</v>
      </c>
      <c r="Y4748">
        <f t="shared" si="158"/>
        <v>13448.368421052794</v>
      </c>
    </row>
    <row r="4749" spans="24:25" x14ac:dyDescent="0.4">
      <c r="X4749" s="79">
        <f t="shared" si="159"/>
        <v>44759.16666665519</v>
      </c>
      <c r="Y4749">
        <f t="shared" si="158"/>
        <v>13448.368421052794</v>
      </c>
    </row>
    <row r="4750" spans="24:25" x14ac:dyDescent="0.4">
      <c r="X4750" s="79">
        <f t="shared" si="159"/>
        <v>44759.208333321854</v>
      </c>
      <c r="Y4750">
        <f t="shared" si="158"/>
        <v>13448.368421052794</v>
      </c>
    </row>
    <row r="4751" spans="24:25" x14ac:dyDescent="0.4">
      <c r="X4751" s="79">
        <f t="shared" si="159"/>
        <v>44759.249999988519</v>
      </c>
      <c r="Y4751">
        <f t="shared" si="158"/>
        <v>13448.368421052794</v>
      </c>
    </row>
    <row r="4752" spans="24:25" x14ac:dyDescent="0.4">
      <c r="X4752" s="79">
        <f t="shared" si="159"/>
        <v>44759.291666655183</v>
      </c>
      <c r="Y4752">
        <f t="shared" si="158"/>
        <v>13448.368421052794</v>
      </c>
    </row>
    <row r="4753" spans="24:25" x14ac:dyDescent="0.4">
      <c r="X4753" s="79">
        <f t="shared" si="159"/>
        <v>44759.333333321847</v>
      </c>
      <c r="Y4753">
        <f t="shared" si="158"/>
        <v>13448.368421052794</v>
      </c>
    </row>
    <row r="4754" spans="24:25" x14ac:dyDescent="0.4">
      <c r="X4754" s="79">
        <f t="shared" si="159"/>
        <v>44759.374999988511</v>
      </c>
      <c r="Y4754">
        <f t="shared" ref="Y4754:Y4817" si="160">VLOOKUP(MONTH(X4754),$T$28:$V$39,3)</f>
        <v>13448.368421052794</v>
      </c>
    </row>
    <row r="4755" spans="24:25" x14ac:dyDescent="0.4">
      <c r="X4755" s="79">
        <f t="shared" si="159"/>
        <v>44759.416666655176</v>
      </c>
      <c r="Y4755">
        <f t="shared" si="160"/>
        <v>13448.368421052794</v>
      </c>
    </row>
    <row r="4756" spans="24:25" x14ac:dyDescent="0.4">
      <c r="X4756" s="79">
        <f t="shared" si="159"/>
        <v>44759.45833332184</v>
      </c>
      <c r="Y4756">
        <f t="shared" si="160"/>
        <v>13448.368421052794</v>
      </c>
    </row>
    <row r="4757" spans="24:25" x14ac:dyDescent="0.4">
      <c r="X4757" s="79">
        <f t="shared" si="159"/>
        <v>44759.499999988504</v>
      </c>
      <c r="Y4757">
        <f t="shared" si="160"/>
        <v>13448.368421052794</v>
      </c>
    </row>
    <row r="4758" spans="24:25" x14ac:dyDescent="0.4">
      <c r="X4758" s="79">
        <f t="shared" si="159"/>
        <v>44759.541666655168</v>
      </c>
      <c r="Y4758">
        <f t="shared" si="160"/>
        <v>13448.368421052794</v>
      </c>
    </row>
    <row r="4759" spans="24:25" x14ac:dyDescent="0.4">
      <c r="X4759" s="79">
        <f t="shared" si="159"/>
        <v>44759.583333321832</v>
      </c>
      <c r="Y4759">
        <f t="shared" si="160"/>
        <v>13448.368421052794</v>
      </c>
    </row>
    <row r="4760" spans="24:25" x14ac:dyDescent="0.4">
      <c r="X4760" s="79">
        <f t="shared" si="159"/>
        <v>44759.624999988497</v>
      </c>
      <c r="Y4760">
        <f t="shared" si="160"/>
        <v>13448.368421052794</v>
      </c>
    </row>
    <row r="4761" spans="24:25" x14ac:dyDescent="0.4">
      <c r="X4761" s="79">
        <f t="shared" si="159"/>
        <v>44759.666666655161</v>
      </c>
      <c r="Y4761">
        <f t="shared" si="160"/>
        <v>13448.368421052794</v>
      </c>
    </row>
    <row r="4762" spans="24:25" x14ac:dyDescent="0.4">
      <c r="X4762" s="79">
        <f t="shared" si="159"/>
        <v>44759.708333321825</v>
      </c>
      <c r="Y4762">
        <f t="shared" si="160"/>
        <v>13448.368421052794</v>
      </c>
    </row>
    <row r="4763" spans="24:25" x14ac:dyDescent="0.4">
      <c r="X4763" s="79">
        <f t="shared" si="159"/>
        <v>44759.749999988489</v>
      </c>
      <c r="Y4763">
        <f t="shared" si="160"/>
        <v>13448.368421052794</v>
      </c>
    </row>
    <row r="4764" spans="24:25" x14ac:dyDescent="0.4">
      <c r="X4764" s="79">
        <f t="shared" si="159"/>
        <v>44759.791666655154</v>
      </c>
      <c r="Y4764">
        <f t="shared" si="160"/>
        <v>13448.368421052794</v>
      </c>
    </row>
    <row r="4765" spans="24:25" x14ac:dyDescent="0.4">
      <c r="X4765" s="79">
        <f t="shared" si="159"/>
        <v>44759.833333321818</v>
      </c>
      <c r="Y4765">
        <f t="shared" si="160"/>
        <v>13448.368421052794</v>
      </c>
    </row>
    <row r="4766" spans="24:25" x14ac:dyDescent="0.4">
      <c r="X4766" s="79">
        <f t="shared" si="159"/>
        <v>44759.874999988482</v>
      </c>
      <c r="Y4766">
        <f t="shared" si="160"/>
        <v>13448.368421052794</v>
      </c>
    </row>
    <row r="4767" spans="24:25" x14ac:dyDescent="0.4">
      <c r="X4767" s="79">
        <f t="shared" si="159"/>
        <v>44759.916666655146</v>
      </c>
      <c r="Y4767">
        <f t="shared" si="160"/>
        <v>13448.368421052794</v>
      </c>
    </row>
    <row r="4768" spans="24:25" x14ac:dyDescent="0.4">
      <c r="X4768" s="79">
        <f t="shared" si="159"/>
        <v>44759.958333321811</v>
      </c>
      <c r="Y4768">
        <f t="shared" si="160"/>
        <v>13448.368421052794</v>
      </c>
    </row>
    <row r="4769" spans="24:25" x14ac:dyDescent="0.4">
      <c r="X4769" s="79">
        <f t="shared" si="159"/>
        <v>44759.999999988475</v>
      </c>
      <c r="Y4769">
        <f t="shared" si="160"/>
        <v>13448.368421052794</v>
      </c>
    </row>
    <row r="4770" spans="24:25" x14ac:dyDescent="0.4">
      <c r="X4770" s="79">
        <f t="shared" si="159"/>
        <v>44760.041666655139</v>
      </c>
      <c r="Y4770">
        <f t="shared" si="160"/>
        <v>13448.368421052794</v>
      </c>
    </row>
    <row r="4771" spans="24:25" x14ac:dyDescent="0.4">
      <c r="X4771" s="79">
        <f t="shared" si="159"/>
        <v>44760.083333321803</v>
      </c>
      <c r="Y4771">
        <f t="shared" si="160"/>
        <v>13448.368421052794</v>
      </c>
    </row>
    <row r="4772" spans="24:25" x14ac:dyDescent="0.4">
      <c r="X4772" s="79">
        <f t="shared" si="159"/>
        <v>44760.124999988468</v>
      </c>
      <c r="Y4772">
        <f t="shared" si="160"/>
        <v>13448.368421052794</v>
      </c>
    </row>
    <row r="4773" spans="24:25" x14ac:dyDescent="0.4">
      <c r="X4773" s="79">
        <f t="shared" si="159"/>
        <v>44760.166666655132</v>
      </c>
      <c r="Y4773">
        <f t="shared" si="160"/>
        <v>13448.368421052794</v>
      </c>
    </row>
    <row r="4774" spans="24:25" x14ac:dyDescent="0.4">
      <c r="X4774" s="79">
        <f t="shared" si="159"/>
        <v>44760.208333321796</v>
      </c>
      <c r="Y4774">
        <f t="shared" si="160"/>
        <v>13448.368421052794</v>
      </c>
    </row>
    <row r="4775" spans="24:25" x14ac:dyDescent="0.4">
      <c r="X4775" s="79">
        <f t="shared" si="159"/>
        <v>44760.24999998846</v>
      </c>
      <c r="Y4775">
        <f t="shared" si="160"/>
        <v>13448.368421052794</v>
      </c>
    </row>
    <row r="4776" spans="24:25" x14ac:dyDescent="0.4">
      <c r="X4776" s="79">
        <f t="shared" si="159"/>
        <v>44760.291666655125</v>
      </c>
      <c r="Y4776">
        <f t="shared" si="160"/>
        <v>13448.368421052794</v>
      </c>
    </row>
    <row r="4777" spans="24:25" x14ac:dyDescent="0.4">
      <c r="X4777" s="79">
        <f t="shared" si="159"/>
        <v>44760.333333321789</v>
      </c>
      <c r="Y4777">
        <f t="shared" si="160"/>
        <v>13448.368421052794</v>
      </c>
    </row>
    <row r="4778" spans="24:25" x14ac:dyDescent="0.4">
      <c r="X4778" s="79">
        <f t="shared" si="159"/>
        <v>44760.374999988453</v>
      </c>
      <c r="Y4778">
        <f t="shared" si="160"/>
        <v>13448.368421052794</v>
      </c>
    </row>
    <row r="4779" spans="24:25" x14ac:dyDescent="0.4">
      <c r="X4779" s="79">
        <f t="shared" si="159"/>
        <v>44760.416666655117</v>
      </c>
      <c r="Y4779">
        <f t="shared" si="160"/>
        <v>13448.368421052794</v>
      </c>
    </row>
    <row r="4780" spans="24:25" x14ac:dyDescent="0.4">
      <c r="X4780" s="79">
        <f t="shared" si="159"/>
        <v>44760.458333321782</v>
      </c>
      <c r="Y4780">
        <f t="shared" si="160"/>
        <v>13448.368421052794</v>
      </c>
    </row>
    <row r="4781" spans="24:25" x14ac:dyDescent="0.4">
      <c r="X4781" s="79">
        <f t="shared" si="159"/>
        <v>44760.499999988446</v>
      </c>
      <c r="Y4781">
        <f t="shared" si="160"/>
        <v>13448.368421052794</v>
      </c>
    </row>
    <row r="4782" spans="24:25" x14ac:dyDescent="0.4">
      <c r="X4782" s="79">
        <f t="shared" si="159"/>
        <v>44760.54166665511</v>
      </c>
      <c r="Y4782">
        <f t="shared" si="160"/>
        <v>13448.368421052794</v>
      </c>
    </row>
    <row r="4783" spans="24:25" x14ac:dyDescent="0.4">
      <c r="X4783" s="79">
        <f t="shared" si="159"/>
        <v>44760.583333321774</v>
      </c>
      <c r="Y4783">
        <f t="shared" si="160"/>
        <v>13448.368421052794</v>
      </c>
    </row>
    <row r="4784" spans="24:25" x14ac:dyDescent="0.4">
      <c r="X4784" s="79">
        <f t="shared" si="159"/>
        <v>44760.624999988439</v>
      </c>
      <c r="Y4784">
        <f t="shared" si="160"/>
        <v>13448.368421052794</v>
      </c>
    </row>
    <row r="4785" spans="24:25" x14ac:dyDescent="0.4">
      <c r="X4785" s="79">
        <f t="shared" si="159"/>
        <v>44760.666666655103</v>
      </c>
      <c r="Y4785">
        <f t="shared" si="160"/>
        <v>13448.368421052794</v>
      </c>
    </row>
    <row r="4786" spans="24:25" x14ac:dyDescent="0.4">
      <c r="X4786" s="79">
        <f t="shared" si="159"/>
        <v>44760.708333321767</v>
      </c>
      <c r="Y4786">
        <f t="shared" si="160"/>
        <v>13448.368421052794</v>
      </c>
    </row>
    <row r="4787" spans="24:25" x14ac:dyDescent="0.4">
      <c r="X4787" s="79">
        <f t="shared" si="159"/>
        <v>44760.749999988431</v>
      </c>
      <c r="Y4787">
        <f t="shared" si="160"/>
        <v>13448.368421052794</v>
      </c>
    </row>
    <row r="4788" spans="24:25" x14ac:dyDescent="0.4">
      <c r="X4788" s="79">
        <f t="shared" si="159"/>
        <v>44760.791666655095</v>
      </c>
      <c r="Y4788">
        <f t="shared" si="160"/>
        <v>13448.368421052794</v>
      </c>
    </row>
    <row r="4789" spans="24:25" x14ac:dyDescent="0.4">
      <c r="X4789" s="79">
        <f t="shared" si="159"/>
        <v>44760.83333332176</v>
      </c>
      <c r="Y4789">
        <f t="shared" si="160"/>
        <v>13448.368421052794</v>
      </c>
    </row>
    <row r="4790" spans="24:25" x14ac:dyDescent="0.4">
      <c r="X4790" s="79">
        <f t="shared" si="159"/>
        <v>44760.874999988424</v>
      </c>
      <c r="Y4790">
        <f t="shared" si="160"/>
        <v>13448.368421052794</v>
      </c>
    </row>
    <row r="4791" spans="24:25" x14ac:dyDescent="0.4">
      <c r="X4791" s="79">
        <f t="shared" si="159"/>
        <v>44760.916666655088</v>
      </c>
      <c r="Y4791">
        <f t="shared" si="160"/>
        <v>13448.368421052794</v>
      </c>
    </row>
    <row r="4792" spans="24:25" x14ac:dyDescent="0.4">
      <c r="X4792" s="79">
        <f t="shared" si="159"/>
        <v>44760.958333321752</v>
      </c>
      <c r="Y4792">
        <f t="shared" si="160"/>
        <v>13448.368421052794</v>
      </c>
    </row>
    <row r="4793" spans="24:25" x14ac:dyDescent="0.4">
      <c r="X4793" s="79">
        <f t="shared" si="159"/>
        <v>44760.999999988417</v>
      </c>
      <c r="Y4793">
        <f t="shared" si="160"/>
        <v>13448.368421052794</v>
      </c>
    </row>
    <row r="4794" spans="24:25" x14ac:dyDescent="0.4">
      <c r="X4794" s="79">
        <f t="shared" si="159"/>
        <v>44761.041666655081</v>
      </c>
      <c r="Y4794">
        <f t="shared" si="160"/>
        <v>13448.368421052794</v>
      </c>
    </row>
    <row r="4795" spans="24:25" x14ac:dyDescent="0.4">
      <c r="X4795" s="79">
        <f t="shared" si="159"/>
        <v>44761.083333321745</v>
      </c>
      <c r="Y4795">
        <f t="shared" si="160"/>
        <v>13448.368421052794</v>
      </c>
    </row>
    <row r="4796" spans="24:25" x14ac:dyDescent="0.4">
      <c r="X4796" s="79">
        <f t="shared" si="159"/>
        <v>44761.124999988409</v>
      </c>
      <c r="Y4796">
        <f t="shared" si="160"/>
        <v>13448.368421052794</v>
      </c>
    </row>
    <row r="4797" spans="24:25" x14ac:dyDescent="0.4">
      <c r="X4797" s="79">
        <f t="shared" si="159"/>
        <v>44761.166666655074</v>
      </c>
      <c r="Y4797">
        <f t="shared" si="160"/>
        <v>13448.368421052794</v>
      </c>
    </row>
    <row r="4798" spans="24:25" x14ac:dyDescent="0.4">
      <c r="X4798" s="79">
        <f t="shared" si="159"/>
        <v>44761.208333321738</v>
      </c>
      <c r="Y4798">
        <f t="shared" si="160"/>
        <v>13448.368421052794</v>
      </c>
    </row>
    <row r="4799" spans="24:25" x14ac:dyDescent="0.4">
      <c r="X4799" s="79">
        <f t="shared" si="159"/>
        <v>44761.249999988402</v>
      </c>
      <c r="Y4799">
        <f t="shared" si="160"/>
        <v>13448.368421052794</v>
      </c>
    </row>
    <row r="4800" spans="24:25" x14ac:dyDescent="0.4">
      <c r="X4800" s="79">
        <f t="shared" si="159"/>
        <v>44761.291666655066</v>
      </c>
      <c r="Y4800">
        <f t="shared" si="160"/>
        <v>13448.368421052794</v>
      </c>
    </row>
    <row r="4801" spans="24:25" x14ac:dyDescent="0.4">
      <c r="X4801" s="79">
        <f t="shared" si="159"/>
        <v>44761.333333321731</v>
      </c>
      <c r="Y4801">
        <f t="shared" si="160"/>
        <v>13448.368421052794</v>
      </c>
    </row>
    <row r="4802" spans="24:25" x14ac:dyDescent="0.4">
      <c r="X4802" s="79">
        <f t="shared" si="159"/>
        <v>44761.374999988395</v>
      </c>
      <c r="Y4802">
        <f t="shared" si="160"/>
        <v>13448.368421052794</v>
      </c>
    </row>
    <row r="4803" spans="24:25" x14ac:dyDescent="0.4">
      <c r="X4803" s="79">
        <f t="shared" si="159"/>
        <v>44761.416666655059</v>
      </c>
      <c r="Y4803">
        <f t="shared" si="160"/>
        <v>13448.368421052794</v>
      </c>
    </row>
    <row r="4804" spans="24:25" x14ac:dyDescent="0.4">
      <c r="X4804" s="79">
        <f t="shared" si="159"/>
        <v>44761.458333321723</v>
      </c>
      <c r="Y4804">
        <f t="shared" si="160"/>
        <v>13448.368421052794</v>
      </c>
    </row>
    <row r="4805" spans="24:25" x14ac:dyDescent="0.4">
      <c r="X4805" s="79">
        <f t="shared" si="159"/>
        <v>44761.499999988388</v>
      </c>
      <c r="Y4805">
        <f t="shared" si="160"/>
        <v>13448.368421052794</v>
      </c>
    </row>
    <row r="4806" spans="24:25" x14ac:dyDescent="0.4">
      <c r="X4806" s="79">
        <f t="shared" ref="X4806:X4869" si="161">X4805+1/24</f>
        <v>44761.541666655052</v>
      </c>
      <c r="Y4806">
        <f t="shared" si="160"/>
        <v>13448.368421052794</v>
      </c>
    </row>
    <row r="4807" spans="24:25" x14ac:dyDescent="0.4">
      <c r="X4807" s="79">
        <f t="shared" si="161"/>
        <v>44761.583333321716</v>
      </c>
      <c r="Y4807">
        <f t="shared" si="160"/>
        <v>13448.368421052794</v>
      </c>
    </row>
    <row r="4808" spans="24:25" x14ac:dyDescent="0.4">
      <c r="X4808" s="79">
        <f t="shared" si="161"/>
        <v>44761.62499998838</v>
      </c>
      <c r="Y4808">
        <f t="shared" si="160"/>
        <v>13448.368421052794</v>
      </c>
    </row>
    <row r="4809" spans="24:25" x14ac:dyDescent="0.4">
      <c r="X4809" s="79">
        <f t="shared" si="161"/>
        <v>44761.666666655045</v>
      </c>
      <c r="Y4809">
        <f t="shared" si="160"/>
        <v>13448.368421052794</v>
      </c>
    </row>
    <row r="4810" spans="24:25" x14ac:dyDescent="0.4">
      <c r="X4810" s="79">
        <f t="shared" si="161"/>
        <v>44761.708333321709</v>
      </c>
      <c r="Y4810">
        <f t="shared" si="160"/>
        <v>13448.368421052794</v>
      </c>
    </row>
    <row r="4811" spans="24:25" x14ac:dyDescent="0.4">
      <c r="X4811" s="79">
        <f t="shared" si="161"/>
        <v>44761.749999988373</v>
      </c>
      <c r="Y4811">
        <f t="shared" si="160"/>
        <v>13448.368421052794</v>
      </c>
    </row>
    <row r="4812" spans="24:25" x14ac:dyDescent="0.4">
      <c r="X4812" s="79">
        <f t="shared" si="161"/>
        <v>44761.791666655037</v>
      </c>
      <c r="Y4812">
        <f t="shared" si="160"/>
        <v>13448.368421052794</v>
      </c>
    </row>
    <row r="4813" spans="24:25" x14ac:dyDescent="0.4">
      <c r="X4813" s="79">
        <f t="shared" si="161"/>
        <v>44761.833333321702</v>
      </c>
      <c r="Y4813">
        <f t="shared" si="160"/>
        <v>13448.368421052794</v>
      </c>
    </row>
    <row r="4814" spans="24:25" x14ac:dyDescent="0.4">
      <c r="X4814" s="79">
        <f t="shared" si="161"/>
        <v>44761.874999988366</v>
      </c>
      <c r="Y4814">
        <f t="shared" si="160"/>
        <v>13448.368421052794</v>
      </c>
    </row>
    <row r="4815" spans="24:25" x14ac:dyDescent="0.4">
      <c r="X4815" s="79">
        <f t="shared" si="161"/>
        <v>44761.91666665503</v>
      </c>
      <c r="Y4815">
        <f t="shared" si="160"/>
        <v>13448.368421052794</v>
      </c>
    </row>
    <row r="4816" spans="24:25" x14ac:dyDescent="0.4">
      <c r="X4816" s="79">
        <f t="shared" si="161"/>
        <v>44761.958333321694</v>
      </c>
      <c r="Y4816">
        <f t="shared" si="160"/>
        <v>13448.368421052794</v>
      </c>
    </row>
    <row r="4817" spans="24:25" x14ac:dyDescent="0.4">
      <c r="X4817" s="79">
        <f t="shared" si="161"/>
        <v>44761.999999988358</v>
      </c>
      <c r="Y4817">
        <f t="shared" si="160"/>
        <v>13448.368421052794</v>
      </c>
    </row>
    <row r="4818" spans="24:25" x14ac:dyDescent="0.4">
      <c r="X4818" s="79">
        <f t="shared" si="161"/>
        <v>44762.041666655023</v>
      </c>
      <c r="Y4818">
        <f t="shared" ref="Y4818:Y4881" si="162">VLOOKUP(MONTH(X4818),$T$28:$V$39,3)</f>
        <v>13448.368421052794</v>
      </c>
    </row>
    <row r="4819" spans="24:25" x14ac:dyDescent="0.4">
      <c r="X4819" s="79">
        <f t="shared" si="161"/>
        <v>44762.083333321687</v>
      </c>
      <c r="Y4819">
        <f t="shared" si="162"/>
        <v>13448.368421052794</v>
      </c>
    </row>
    <row r="4820" spans="24:25" x14ac:dyDescent="0.4">
      <c r="X4820" s="79">
        <f t="shared" si="161"/>
        <v>44762.124999988351</v>
      </c>
      <c r="Y4820">
        <f t="shared" si="162"/>
        <v>13448.368421052794</v>
      </c>
    </row>
    <row r="4821" spans="24:25" x14ac:dyDescent="0.4">
      <c r="X4821" s="79">
        <f t="shared" si="161"/>
        <v>44762.166666655015</v>
      </c>
      <c r="Y4821">
        <f t="shared" si="162"/>
        <v>13448.368421052794</v>
      </c>
    </row>
    <row r="4822" spans="24:25" x14ac:dyDescent="0.4">
      <c r="X4822" s="79">
        <f t="shared" si="161"/>
        <v>44762.20833332168</v>
      </c>
      <c r="Y4822">
        <f t="shared" si="162"/>
        <v>13448.368421052794</v>
      </c>
    </row>
    <row r="4823" spans="24:25" x14ac:dyDescent="0.4">
      <c r="X4823" s="79">
        <f t="shared" si="161"/>
        <v>44762.249999988344</v>
      </c>
      <c r="Y4823">
        <f t="shared" si="162"/>
        <v>13448.368421052794</v>
      </c>
    </row>
    <row r="4824" spans="24:25" x14ac:dyDescent="0.4">
      <c r="X4824" s="79">
        <f t="shared" si="161"/>
        <v>44762.291666655008</v>
      </c>
      <c r="Y4824">
        <f t="shared" si="162"/>
        <v>13448.368421052794</v>
      </c>
    </row>
    <row r="4825" spans="24:25" x14ac:dyDescent="0.4">
      <c r="X4825" s="79">
        <f t="shared" si="161"/>
        <v>44762.333333321672</v>
      </c>
      <c r="Y4825">
        <f t="shared" si="162"/>
        <v>13448.368421052794</v>
      </c>
    </row>
    <row r="4826" spans="24:25" x14ac:dyDescent="0.4">
      <c r="X4826" s="79">
        <f t="shared" si="161"/>
        <v>44762.374999988337</v>
      </c>
      <c r="Y4826">
        <f t="shared" si="162"/>
        <v>13448.368421052794</v>
      </c>
    </row>
    <row r="4827" spans="24:25" x14ac:dyDescent="0.4">
      <c r="X4827" s="79">
        <f t="shared" si="161"/>
        <v>44762.416666655001</v>
      </c>
      <c r="Y4827">
        <f t="shared" si="162"/>
        <v>13448.368421052794</v>
      </c>
    </row>
    <row r="4828" spans="24:25" x14ac:dyDescent="0.4">
      <c r="X4828" s="79">
        <f t="shared" si="161"/>
        <v>44762.458333321665</v>
      </c>
      <c r="Y4828">
        <f t="shared" si="162"/>
        <v>13448.368421052794</v>
      </c>
    </row>
    <row r="4829" spans="24:25" x14ac:dyDescent="0.4">
      <c r="X4829" s="79">
        <f t="shared" si="161"/>
        <v>44762.499999988329</v>
      </c>
      <c r="Y4829">
        <f t="shared" si="162"/>
        <v>13448.368421052794</v>
      </c>
    </row>
    <row r="4830" spans="24:25" x14ac:dyDescent="0.4">
      <c r="X4830" s="79">
        <f t="shared" si="161"/>
        <v>44762.541666654994</v>
      </c>
      <c r="Y4830">
        <f t="shared" si="162"/>
        <v>13448.368421052794</v>
      </c>
    </row>
    <row r="4831" spans="24:25" x14ac:dyDescent="0.4">
      <c r="X4831" s="79">
        <f t="shared" si="161"/>
        <v>44762.583333321658</v>
      </c>
      <c r="Y4831">
        <f t="shared" si="162"/>
        <v>13448.368421052794</v>
      </c>
    </row>
    <row r="4832" spans="24:25" x14ac:dyDescent="0.4">
      <c r="X4832" s="79">
        <f t="shared" si="161"/>
        <v>44762.624999988322</v>
      </c>
      <c r="Y4832">
        <f t="shared" si="162"/>
        <v>13448.368421052794</v>
      </c>
    </row>
    <row r="4833" spans="24:25" x14ac:dyDescent="0.4">
      <c r="X4833" s="79">
        <f t="shared" si="161"/>
        <v>44762.666666654986</v>
      </c>
      <c r="Y4833">
        <f t="shared" si="162"/>
        <v>13448.368421052794</v>
      </c>
    </row>
    <row r="4834" spans="24:25" x14ac:dyDescent="0.4">
      <c r="X4834" s="79">
        <f t="shared" si="161"/>
        <v>44762.708333321651</v>
      </c>
      <c r="Y4834">
        <f t="shared" si="162"/>
        <v>13448.368421052794</v>
      </c>
    </row>
    <row r="4835" spans="24:25" x14ac:dyDescent="0.4">
      <c r="X4835" s="79">
        <f t="shared" si="161"/>
        <v>44762.749999988315</v>
      </c>
      <c r="Y4835">
        <f t="shared" si="162"/>
        <v>13448.368421052794</v>
      </c>
    </row>
    <row r="4836" spans="24:25" x14ac:dyDescent="0.4">
      <c r="X4836" s="79">
        <f t="shared" si="161"/>
        <v>44762.791666654979</v>
      </c>
      <c r="Y4836">
        <f t="shared" si="162"/>
        <v>13448.368421052794</v>
      </c>
    </row>
    <row r="4837" spans="24:25" x14ac:dyDescent="0.4">
      <c r="X4837" s="79">
        <f t="shared" si="161"/>
        <v>44762.833333321643</v>
      </c>
      <c r="Y4837">
        <f t="shared" si="162"/>
        <v>13448.368421052794</v>
      </c>
    </row>
    <row r="4838" spans="24:25" x14ac:dyDescent="0.4">
      <c r="X4838" s="79">
        <f t="shared" si="161"/>
        <v>44762.874999988308</v>
      </c>
      <c r="Y4838">
        <f t="shared" si="162"/>
        <v>13448.368421052794</v>
      </c>
    </row>
    <row r="4839" spans="24:25" x14ac:dyDescent="0.4">
      <c r="X4839" s="79">
        <f t="shared" si="161"/>
        <v>44762.916666654972</v>
      </c>
      <c r="Y4839">
        <f t="shared" si="162"/>
        <v>13448.368421052794</v>
      </c>
    </row>
    <row r="4840" spans="24:25" x14ac:dyDescent="0.4">
      <c r="X4840" s="79">
        <f t="shared" si="161"/>
        <v>44762.958333321636</v>
      </c>
      <c r="Y4840">
        <f t="shared" si="162"/>
        <v>13448.368421052794</v>
      </c>
    </row>
    <row r="4841" spans="24:25" x14ac:dyDescent="0.4">
      <c r="X4841" s="79">
        <f t="shared" si="161"/>
        <v>44762.9999999883</v>
      </c>
      <c r="Y4841">
        <f t="shared" si="162"/>
        <v>13448.368421052794</v>
      </c>
    </row>
    <row r="4842" spans="24:25" x14ac:dyDescent="0.4">
      <c r="X4842" s="79">
        <f t="shared" si="161"/>
        <v>44763.041666654965</v>
      </c>
      <c r="Y4842">
        <f t="shared" si="162"/>
        <v>13448.368421052794</v>
      </c>
    </row>
    <row r="4843" spans="24:25" x14ac:dyDescent="0.4">
      <c r="X4843" s="79">
        <f t="shared" si="161"/>
        <v>44763.083333321629</v>
      </c>
      <c r="Y4843">
        <f t="shared" si="162"/>
        <v>13448.368421052794</v>
      </c>
    </row>
    <row r="4844" spans="24:25" x14ac:dyDescent="0.4">
      <c r="X4844" s="79">
        <f t="shared" si="161"/>
        <v>44763.124999988293</v>
      </c>
      <c r="Y4844">
        <f t="shared" si="162"/>
        <v>13448.368421052794</v>
      </c>
    </row>
    <row r="4845" spans="24:25" x14ac:dyDescent="0.4">
      <c r="X4845" s="79">
        <f t="shared" si="161"/>
        <v>44763.166666654957</v>
      </c>
      <c r="Y4845">
        <f t="shared" si="162"/>
        <v>13448.368421052794</v>
      </c>
    </row>
    <row r="4846" spans="24:25" x14ac:dyDescent="0.4">
      <c r="X4846" s="79">
        <f t="shared" si="161"/>
        <v>44763.208333321621</v>
      </c>
      <c r="Y4846">
        <f t="shared" si="162"/>
        <v>13448.368421052794</v>
      </c>
    </row>
    <row r="4847" spans="24:25" x14ac:dyDescent="0.4">
      <c r="X4847" s="79">
        <f t="shared" si="161"/>
        <v>44763.249999988286</v>
      </c>
      <c r="Y4847">
        <f t="shared" si="162"/>
        <v>13448.368421052794</v>
      </c>
    </row>
    <row r="4848" spans="24:25" x14ac:dyDescent="0.4">
      <c r="X4848" s="79">
        <f t="shared" si="161"/>
        <v>44763.29166665495</v>
      </c>
      <c r="Y4848">
        <f t="shared" si="162"/>
        <v>13448.368421052794</v>
      </c>
    </row>
    <row r="4849" spans="24:25" x14ac:dyDescent="0.4">
      <c r="X4849" s="79">
        <f t="shared" si="161"/>
        <v>44763.333333321614</v>
      </c>
      <c r="Y4849">
        <f t="shared" si="162"/>
        <v>13448.368421052794</v>
      </c>
    </row>
    <row r="4850" spans="24:25" x14ac:dyDescent="0.4">
      <c r="X4850" s="79">
        <f t="shared" si="161"/>
        <v>44763.374999988278</v>
      </c>
      <c r="Y4850">
        <f t="shared" si="162"/>
        <v>13448.368421052794</v>
      </c>
    </row>
    <row r="4851" spans="24:25" x14ac:dyDescent="0.4">
      <c r="X4851" s="79">
        <f t="shared" si="161"/>
        <v>44763.416666654943</v>
      </c>
      <c r="Y4851">
        <f t="shared" si="162"/>
        <v>13448.368421052794</v>
      </c>
    </row>
    <row r="4852" spans="24:25" x14ac:dyDescent="0.4">
      <c r="X4852" s="79">
        <f t="shared" si="161"/>
        <v>44763.458333321607</v>
      </c>
      <c r="Y4852">
        <f t="shared" si="162"/>
        <v>13448.368421052794</v>
      </c>
    </row>
    <row r="4853" spans="24:25" x14ac:dyDescent="0.4">
      <c r="X4853" s="79">
        <f t="shared" si="161"/>
        <v>44763.499999988271</v>
      </c>
      <c r="Y4853">
        <f t="shared" si="162"/>
        <v>13448.368421052794</v>
      </c>
    </row>
    <row r="4854" spans="24:25" x14ac:dyDescent="0.4">
      <c r="X4854" s="79">
        <f t="shared" si="161"/>
        <v>44763.541666654935</v>
      </c>
      <c r="Y4854">
        <f t="shared" si="162"/>
        <v>13448.368421052794</v>
      </c>
    </row>
    <row r="4855" spans="24:25" x14ac:dyDescent="0.4">
      <c r="X4855" s="79">
        <f t="shared" si="161"/>
        <v>44763.5833333216</v>
      </c>
      <c r="Y4855">
        <f t="shared" si="162"/>
        <v>13448.368421052794</v>
      </c>
    </row>
    <row r="4856" spans="24:25" x14ac:dyDescent="0.4">
      <c r="X4856" s="79">
        <f t="shared" si="161"/>
        <v>44763.624999988264</v>
      </c>
      <c r="Y4856">
        <f t="shared" si="162"/>
        <v>13448.368421052794</v>
      </c>
    </row>
    <row r="4857" spans="24:25" x14ac:dyDescent="0.4">
      <c r="X4857" s="79">
        <f t="shared" si="161"/>
        <v>44763.666666654928</v>
      </c>
      <c r="Y4857">
        <f t="shared" si="162"/>
        <v>13448.368421052794</v>
      </c>
    </row>
    <row r="4858" spans="24:25" x14ac:dyDescent="0.4">
      <c r="X4858" s="79">
        <f t="shared" si="161"/>
        <v>44763.708333321592</v>
      </c>
      <c r="Y4858">
        <f t="shared" si="162"/>
        <v>13448.368421052794</v>
      </c>
    </row>
    <row r="4859" spans="24:25" x14ac:dyDescent="0.4">
      <c r="X4859" s="79">
        <f t="shared" si="161"/>
        <v>44763.749999988257</v>
      </c>
      <c r="Y4859">
        <f t="shared" si="162"/>
        <v>13448.368421052794</v>
      </c>
    </row>
    <row r="4860" spans="24:25" x14ac:dyDescent="0.4">
      <c r="X4860" s="79">
        <f t="shared" si="161"/>
        <v>44763.791666654921</v>
      </c>
      <c r="Y4860">
        <f t="shared" si="162"/>
        <v>13448.368421052794</v>
      </c>
    </row>
    <row r="4861" spans="24:25" x14ac:dyDescent="0.4">
      <c r="X4861" s="79">
        <f t="shared" si="161"/>
        <v>44763.833333321585</v>
      </c>
      <c r="Y4861">
        <f t="shared" si="162"/>
        <v>13448.368421052794</v>
      </c>
    </row>
    <row r="4862" spans="24:25" x14ac:dyDescent="0.4">
      <c r="X4862" s="79">
        <f t="shared" si="161"/>
        <v>44763.874999988249</v>
      </c>
      <c r="Y4862">
        <f t="shared" si="162"/>
        <v>13448.368421052794</v>
      </c>
    </row>
    <row r="4863" spans="24:25" x14ac:dyDescent="0.4">
      <c r="X4863" s="79">
        <f t="shared" si="161"/>
        <v>44763.916666654914</v>
      </c>
      <c r="Y4863">
        <f t="shared" si="162"/>
        <v>13448.368421052794</v>
      </c>
    </row>
    <row r="4864" spans="24:25" x14ac:dyDescent="0.4">
      <c r="X4864" s="79">
        <f t="shared" si="161"/>
        <v>44763.958333321578</v>
      </c>
      <c r="Y4864">
        <f t="shared" si="162"/>
        <v>13448.368421052794</v>
      </c>
    </row>
    <row r="4865" spans="24:25" x14ac:dyDescent="0.4">
      <c r="X4865" s="79">
        <f t="shared" si="161"/>
        <v>44763.999999988242</v>
      </c>
      <c r="Y4865">
        <f t="shared" si="162"/>
        <v>13448.368421052794</v>
      </c>
    </row>
    <row r="4866" spans="24:25" x14ac:dyDescent="0.4">
      <c r="X4866" s="79">
        <f t="shared" si="161"/>
        <v>44764.041666654906</v>
      </c>
      <c r="Y4866">
        <f t="shared" si="162"/>
        <v>13448.368421052794</v>
      </c>
    </row>
    <row r="4867" spans="24:25" x14ac:dyDescent="0.4">
      <c r="X4867" s="79">
        <f t="shared" si="161"/>
        <v>44764.083333321571</v>
      </c>
      <c r="Y4867">
        <f t="shared" si="162"/>
        <v>13448.368421052794</v>
      </c>
    </row>
    <row r="4868" spans="24:25" x14ac:dyDescent="0.4">
      <c r="X4868" s="79">
        <f t="shared" si="161"/>
        <v>44764.124999988235</v>
      </c>
      <c r="Y4868">
        <f t="shared" si="162"/>
        <v>13448.368421052794</v>
      </c>
    </row>
    <row r="4869" spans="24:25" x14ac:dyDescent="0.4">
      <c r="X4869" s="79">
        <f t="shared" si="161"/>
        <v>44764.166666654899</v>
      </c>
      <c r="Y4869">
        <f t="shared" si="162"/>
        <v>13448.368421052794</v>
      </c>
    </row>
    <row r="4870" spans="24:25" x14ac:dyDescent="0.4">
      <c r="X4870" s="79">
        <f t="shared" ref="X4870:X4933" si="163">X4869+1/24</f>
        <v>44764.208333321563</v>
      </c>
      <c r="Y4870">
        <f t="shared" si="162"/>
        <v>13448.368421052794</v>
      </c>
    </row>
    <row r="4871" spans="24:25" x14ac:dyDescent="0.4">
      <c r="X4871" s="79">
        <f t="shared" si="163"/>
        <v>44764.249999988228</v>
      </c>
      <c r="Y4871">
        <f t="shared" si="162"/>
        <v>13448.368421052794</v>
      </c>
    </row>
    <row r="4872" spans="24:25" x14ac:dyDescent="0.4">
      <c r="X4872" s="79">
        <f t="shared" si="163"/>
        <v>44764.291666654892</v>
      </c>
      <c r="Y4872">
        <f t="shared" si="162"/>
        <v>13448.368421052794</v>
      </c>
    </row>
    <row r="4873" spans="24:25" x14ac:dyDescent="0.4">
      <c r="X4873" s="79">
        <f t="shared" si="163"/>
        <v>44764.333333321556</v>
      </c>
      <c r="Y4873">
        <f t="shared" si="162"/>
        <v>13448.368421052794</v>
      </c>
    </row>
    <row r="4874" spans="24:25" x14ac:dyDescent="0.4">
      <c r="X4874" s="79">
        <f t="shared" si="163"/>
        <v>44764.37499998822</v>
      </c>
      <c r="Y4874">
        <f t="shared" si="162"/>
        <v>13448.368421052794</v>
      </c>
    </row>
    <row r="4875" spans="24:25" x14ac:dyDescent="0.4">
      <c r="X4875" s="79">
        <f t="shared" si="163"/>
        <v>44764.416666654884</v>
      </c>
      <c r="Y4875">
        <f t="shared" si="162"/>
        <v>13448.368421052794</v>
      </c>
    </row>
    <row r="4876" spans="24:25" x14ac:dyDescent="0.4">
      <c r="X4876" s="79">
        <f t="shared" si="163"/>
        <v>44764.458333321549</v>
      </c>
      <c r="Y4876">
        <f t="shared" si="162"/>
        <v>13448.368421052794</v>
      </c>
    </row>
    <row r="4877" spans="24:25" x14ac:dyDescent="0.4">
      <c r="X4877" s="79">
        <f t="shared" si="163"/>
        <v>44764.499999988213</v>
      </c>
      <c r="Y4877">
        <f t="shared" si="162"/>
        <v>13448.368421052794</v>
      </c>
    </row>
    <row r="4878" spans="24:25" x14ac:dyDescent="0.4">
      <c r="X4878" s="79">
        <f t="shared" si="163"/>
        <v>44764.541666654877</v>
      </c>
      <c r="Y4878">
        <f t="shared" si="162"/>
        <v>13448.368421052794</v>
      </c>
    </row>
    <row r="4879" spans="24:25" x14ac:dyDescent="0.4">
      <c r="X4879" s="79">
        <f t="shared" si="163"/>
        <v>44764.583333321541</v>
      </c>
      <c r="Y4879">
        <f t="shared" si="162"/>
        <v>13448.368421052794</v>
      </c>
    </row>
    <row r="4880" spans="24:25" x14ac:dyDescent="0.4">
      <c r="X4880" s="79">
        <f t="shared" si="163"/>
        <v>44764.624999988206</v>
      </c>
      <c r="Y4880">
        <f t="shared" si="162"/>
        <v>13448.368421052794</v>
      </c>
    </row>
    <row r="4881" spans="24:25" x14ac:dyDescent="0.4">
      <c r="X4881" s="79">
        <f t="shared" si="163"/>
        <v>44764.66666665487</v>
      </c>
      <c r="Y4881">
        <f t="shared" si="162"/>
        <v>13448.368421052794</v>
      </c>
    </row>
    <row r="4882" spans="24:25" x14ac:dyDescent="0.4">
      <c r="X4882" s="79">
        <f t="shared" si="163"/>
        <v>44764.708333321534</v>
      </c>
      <c r="Y4882">
        <f t="shared" ref="Y4882:Y4945" si="164">VLOOKUP(MONTH(X4882),$T$28:$V$39,3)</f>
        <v>13448.368421052794</v>
      </c>
    </row>
    <row r="4883" spans="24:25" x14ac:dyDescent="0.4">
      <c r="X4883" s="79">
        <f t="shared" si="163"/>
        <v>44764.749999988198</v>
      </c>
      <c r="Y4883">
        <f t="shared" si="164"/>
        <v>13448.368421052794</v>
      </c>
    </row>
    <row r="4884" spans="24:25" x14ac:dyDescent="0.4">
      <c r="X4884" s="79">
        <f t="shared" si="163"/>
        <v>44764.791666654863</v>
      </c>
      <c r="Y4884">
        <f t="shared" si="164"/>
        <v>13448.368421052794</v>
      </c>
    </row>
    <row r="4885" spans="24:25" x14ac:dyDescent="0.4">
      <c r="X4885" s="79">
        <f t="shared" si="163"/>
        <v>44764.833333321527</v>
      </c>
      <c r="Y4885">
        <f t="shared" si="164"/>
        <v>13448.368421052794</v>
      </c>
    </row>
    <row r="4886" spans="24:25" x14ac:dyDescent="0.4">
      <c r="X4886" s="79">
        <f t="shared" si="163"/>
        <v>44764.874999988191</v>
      </c>
      <c r="Y4886">
        <f t="shared" si="164"/>
        <v>13448.368421052794</v>
      </c>
    </row>
    <row r="4887" spans="24:25" x14ac:dyDescent="0.4">
      <c r="X4887" s="79">
        <f t="shared" si="163"/>
        <v>44764.916666654855</v>
      </c>
      <c r="Y4887">
        <f t="shared" si="164"/>
        <v>13448.368421052794</v>
      </c>
    </row>
    <row r="4888" spans="24:25" x14ac:dyDescent="0.4">
      <c r="X4888" s="79">
        <f t="shared" si="163"/>
        <v>44764.95833332152</v>
      </c>
      <c r="Y4888">
        <f t="shared" si="164"/>
        <v>13448.368421052794</v>
      </c>
    </row>
    <row r="4889" spans="24:25" x14ac:dyDescent="0.4">
      <c r="X4889" s="79">
        <f t="shared" si="163"/>
        <v>44764.999999988184</v>
      </c>
      <c r="Y4889">
        <f t="shared" si="164"/>
        <v>13448.368421052794</v>
      </c>
    </row>
    <row r="4890" spans="24:25" x14ac:dyDescent="0.4">
      <c r="X4890" s="79">
        <f t="shared" si="163"/>
        <v>44765.041666654848</v>
      </c>
      <c r="Y4890">
        <f t="shared" si="164"/>
        <v>13448.368421052794</v>
      </c>
    </row>
    <row r="4891" spans="24:25" x14ac:dyDescent="0.4">
      <c r="X4891" s="79">
        <f t="shared" si="163"/>
        <v>44765.083333321512</v>
      </c>
      <c r="Y4891">
        <f t="shared" si="164"/>
        <v>13448.368421052794</v>
      </c>
    </row>
    <row r="4892" spans="24:25" x14ac:dyDescent="0.4">
      <c r="X4892" s="79">
        <f t="shared" si="163"/>
        <v>44765.124999988177</v>
      </c>
      <c r="Y4892">
        <f t="shared" si="164"/>
        <v>13448.368421052794</v>
      </c>
    </row>
    <row r="4893" spans="24:25" x14ac:dyDescent="0.4">
      <c r="X4893" s="79">
        <f t="shared" si="163"/>
        <v>44765.166666654841</v>
      </c>
      <c r="Y4893">
        <f t="shared" si="164"/>
        <v>13448.368421052794</v>
      </c>
    </row>
    <row r="4894" spans="24:25" x14ac:dyDescent="0.4">
      <c r="X4894" s="79">
        <f t="shared" si="163"/>
        <v>44765.208333321505</v>
      </c>
      <c r="Y4894">
        <f t="shared" si="164"/>
        <v>13448.368421052794</v>
      </c>
    </row>
    <row r="4895" spans="24:25" x14ac:dyDescent="0.4">
      <c r="X4895" s="79">
        <f t="shared" si="163"/>
        <v>44765.249999988169</v>
      </c>
      <c r="Y4895">
        <f t="shared" si="164"/>
        <v>13448.368421052794</v>
      </c>
    </row>
    <row r="4896" spans="24:25" x14ac:dyDescent="0.4">
      <c r="X4896" s="79">
        <f t="shared" si="163"/>
        <v>44765.291666654834</v>
      </c>
      <c r="Y4896">
        <f t="shared" si="164"/>
        <v>13448.368421052794</v>
      </c>
    </row>
    <row r="4897" spans="24:25" x14ac:dyDescent="0.4">
      <c r="X4897" s="79">
        <f t="shared" si="163"/>
        <v>44765.333333321498</v>
      </c>
      <c r="Y4897">
        <f t="shared" si="164"/>
        <v>13448.368421052794</v>
      </c>
    </row>
    <row r="4898" spans="24:25" x14ac:dyDescent="0.4">
      <c r="X4898" s="79">
        <f t="shared" si="163"/>
        <v>44765.374999988162</v>
      </c>
      <c r="Y4898">
        <f t="shared" si="164"/>
        <v>13448.368421052794</v>
      </c>
    </row>
    <row r="4899" spans="24:25" x14ac:dyDescent="0.4">
      <c r="X4899" s="79">
        <f t="shared" si="163"/>
        <v>44765.416666654826</v>
      </c>
      <c r="Y4899">
        <f t="shared" si="164"/>
        <v>13448.368421052794</v>
      </c>
    </row>
    <row r="4900" spans="24:25" x14ac:dyDescent="0.4">
      <c r="X4900" s="79">
        <f t="shared" si="163"/>
        <v>44765.45833332149</v>
      </c>
      <c r="Y4900">
        <f t="shared" si="164"/>
        <v>13448.368421052794</v>
      </c>
    </row>
    <row r="4901" spans="24:25" x14ac:dyDescent="0.4">
      <c r="X4901" s="79">
        <f t="shared" si="163"/>
        <v>44765.499999988155</v>
      </c>
      <c r="Y4901">
        <f t="shared" si="164"/>
        <v>13448.368421052794</v>
      </c>
    </row>
    <row r="4902" spans="24:25" x14ac:dyDescent="0.4">
      <c r="X4902" s="79">
        <f t="shared" si="163"/>
        <v>44765.541666654819</v>
      </c>
      <c r="Y4902">
        <f t="shared" si="164"/>
        <v>13448.368421052794</v>
      </c>
    </row>
    <row r="4903" spans="24:25" x14ac:dyDescent="0.4">
      <c r="X4903" s="79">
        <f t="shared" si="163"/>
        <v>44765.583333321483</v>
      </c>
      <c r="Y4903">
        <f t="shared" si="164"/>
        <v>13448.368421052794</v>
      </c>
    </row>
    <row r="4904" spans="24:25" x14ac:dyDescent="0.4">
      <c r="X4904" s="79">
        <f t="shared" si="163"/>
        <v>44765.624999988147</v>
      </c>
      <c r="Y4904">
        <f t="shared" si="164"/>
        <v>13448.368421052794</v>
      </c>
    </row>
    <row r="4905" spans="24:25" x14ac:dyDescent="0.4">
      <c r="X4905" s="79">
        <f t="shared" si="163"/>
        <v>44765.666666654812</v>
      </c>
      <c r="Y4905">
        <f t="shared" si="164"/>
        <v>13448.368421052794</v>
      </c>
    </row>
    <row r="4906" spans="24:25" x14ac:dyDescent="0.4">
      <c r="X4906" s="79">
        <f t="shared" si="163"/>
        <v>44765.708333321476</v>
      </c>
      <c r="Y4906">
        <f t="shared" si="164"/>
        <v>13448.368421052794</v>
      </c>
    </row>
    <row r="4907" spans="24:25" x14ac:dyDescent="0.4">
      <c r="X4907" s="79">
        <f t="shared" si="163"/>
        <v>44765.74999998814</v>
      </c>
      <c r="Y4907">
        <f t="shared" si="164"/>
        <v>13448.368421052794</v>
      </c>
    </row>
    <row r="4908" spans="24:25" x14ac:dyDescent="0.4">
      <c r="X4908" s="79">
        <f t="shared" si="163"/>
        <v>44765.791666654804</v>
      </c>
      <c r="Y4908">
        <f t="shared" si="164"/>
        <v>13448.368421052794</v>
      </c>
    </row>
    <row r="4909" spans="24:25" x14ac:dyDescent="0.4">
      <c r="X4909" s="79">
        <f t="shared" si="163"/>
        <v>44765.833333321469</v>
      </c>
      <c r="Y4909">
        <f t="shared" si="164"/>
        <v>13448.368421052794</v>
      </c>
    </row>
    <row r="4910" spans="24:25" x14ac:dyDescent="0.4">
      <c r="X4910" s="79">
        <f t="shared" si="163"/>
        <v>44765.874999988133</v>
      </c>
      <c r="Y4910">
        <f t="shared" si="164"/>
        <v>13448.368421052794</v>
      </c>
    </row>
    <row r="4911" spans="24:25" x14ac:dyDescent="0.4">
      <c r="X4911" s="79">
        <f t="shared" si="163"/>
        <v>44765.916666654797</v>
      </c>
      <c r="Y4911">
        <f t="shared" si="164"/>
        <v>13448.368421052794</v>
      </c>
    </row>
    <row r="4912" spans="24:25" x14ac:dyDescent="0.4">
      <c r="X4912" s="79">
        <f t="shared" si="163"/>
        <v>44765.958333321461</v>
      </c>
      <c r="Y4912">
        <f t="shared" si="164"/>
        <v>13448.368421052794</v>
      </c>
    </row>
    <row r="4913" spans="24:25" x14ac:dyDescent="0.4">
      <c r="X4913" s="79">
        <f t="shared" si="163"/>
        <v>44765.999999988126</v>
      </c>
      <c r="Y4913">
        <f t="shared" si="164"/>
        <v>13448.368421052794</v>
      </c>
    </row>
    <row r="4914" spans="24:25" x14ac:dyDescent="0.4">
      <c r="X4914" s="79">
        <f t="shared" si="163"/>
        <v>44766.04166665479</v>
      </c>
      <c r="Y4914">
        <f t="shared" si="164"/>
        <v>13448.368421052794</v>
      </c>
    </row>
    <row r="4915" spans="24:25" x14ac:dyDescent="0.4">
      <c r="X4915" s="79">
        <f t="shared" si="163"/>
        <v>44766.083333321454</v>
      </c>
      <c r="Y4915">
        <f t="shared" si="164"/>
        <v>13448.368421052794</v>
      </c>
    </row>
    <row r="4916" spans="24:25" x14ac:dyDescent="0.4">
      <c r="X4916" s="79">
        <f t="shared" si="163"/>
        <v>44766.124999988118</v>
      </c>
      <c r="Y4916">
        <f t="shared" si="164"/>
        <v>13448.368421052794</v>
      </c>
    </row>
    <row r="4917" spans="24:25" x14ac:dyDescent="0.4">
      <c r="X4917" s="79">
        <f t="shared" si="163"/>
        <v>44766.166666654783</v>
      </c>
      <c r="Y4917">
        <f t="shared" si="164"/>
        <v>13448.368421052794</v>
      </c>
    </row>
    <row r="4918" spans="24:25" x14ac:dyDescent="0.4">
      <c r="X4918" s="79">
        <f t="shared" si="163"/>
        <v>44766.208333321447</v>
      </c>
      <c r="Y4918">
        <f t="shared" si="164"/>
        <v>13448.368421052794</v>
      </c>
    </row>
    <row r="4919" spans="24:25" x14ac:dyDescent="0.4">
      <c r="X4919" s="79">
        <f t="shared" si="163"/>
        <v>44766.249999988111</v>
      </c>
      <c r="Y4919">
        <f t="shared" si="164"/>
        <v>13448.368421052794</v>
      </c>
    </row>
    <row r="4920" spans="24:25" x14ac:dyDescent="0.4">
      <c r="X4920" s="79">
        <f t="shared" si="163"/>
        <v>44766.291666654775</v>
      </c>
      <c r="Y4920">
        <f t="shared" si="164"/>
        <v>13448.368421052794</v>
      </c>
    </row>
    <row r="4921" spans="24:25" x14ac:dyDescent="0.4">
      <c r="X4921" s="79">
        <f t="shared" si="163"/>
        <v>44766.33333332144</v>
      </c>
      <c r="Y4921">
        <f t="shared" si="164"/>
        <v>13448.368421052794</v>
      </c>
    </row>
    <row r="4922" spans="24:25" x14ac:dyDescent="0.4">
      <c r="X4922" s="79">
        <f t="shared" si="163"/>
        <v>44766.374999988104</v>
      </c>
      <c r="Y4922">
        <f t="shared" si="164"/>
        <v>13448.368421052794</v>
      </c>
    </row>
    <row r="4923" spans="24:25" x14ac:dyDescent="0.4">
      <c r="X4923" s="79">
        <f t="shared" si="163"/>
        <v>44766.416666654768</v>
      </c>
      <c r="Y4923">
        <f t="shared" si="164"/>
        <v>13448.368421052794</v>
      </c>
    </row>
    <row r="4924" spans="24:25" x14ac:dyDescent="0.4">
      <c r="X4924" s="79">
        <f t="shared" si="163"/>
        <v>44766.458333321432</v>
      </c>
      <c r="Y4924">
        <f t="shared" si="164"/>
        <v>13448.368421052794</v>
      </c>
    </row>
    <row r="4925" spans="24:25" x14ac:dyDescent="0.4">
      <c r="X4925" s="79">
        <f t="shared" si="163"/>
        <v>44766.499999988097</v>
      </c>
      <c r="Y4925">
        <f t="shared" si="164"/>
        <v>13448.368421052794</v>
      </c>
    </row>
    <row r="4926" spans="24:25" x14ac:dyDescent="0.4">
      <c r="X4926" s="79">
        <f t="shared" si="163"/>
        <v>44766.541666654761</v>
      </c>
      <c r="Y4926">
        <f t="shared" si="164"/>
        <v>13448.368421052794</v>
      </c>
    </row>
    <row r="4927" spans="24:25" x14ac:dyDescent="0.4">
      <c r="X4927" s="79">
        <f t="shared" si="163"/>
        <v>44766.583333321425</v>
      </c>
      <c r="Y4927">
        <f t="shared" si="164"/>
        <v>13448.368421052794</v>
      </c>
    </row>
    <row r="4928" spans="24:25" x14ac:dyDescent="0.4">
      <c r="X4928" s="79">
        <f t="shared" si="163"/>
        <v>44766.624999988089</v>
      </c>
      <c r="Y4928">
        <f t="shared" si="164"/>
        <v>13448.368421052794</v>
      </c>
    </row>
    <row r="4929" spans="24:25" x14ac:dyDescent="0.4">
      <c r="X4929" s="79">
        <f t="shared" si="163"/>
        <v>44766.666666654753</v>
      </c>
      <c r="Y4929">
        <f t="shared" si="164"/>
        <v>13448.368421052794</v>
      </c>
    </row>
    <row r="4930" spans="24:25" x14ac:dyDescent="0.4">
      <c r="X4930" s="79">
        <f t="shared" si="163"/>
        <v>44766.708333321418</v>
      </c>
      <c r="Y4930">
        <f t="shared" si="164"/>
        <v>13448.368421052794</v>
      </c>
    </row>
    <row r="4931" spans="24:25" x14ac:dyDescent="0.4">
      <c r="X4931" s="79">
        <f t="shared" si="163"/>
        <v>44766.749999988082</v>
      </c>
      <c r="Y4931">
        <f t="shared" si="164"/>
        <v>13448.368421052794</v>
      </c>
    </row>
    <row r="4932" spans="24:25" x14ac:dyDescent="0.4">
      <c r="X4932" s="79">
        <f t="shared" si="163"/>
        <v>44766.791666654746</v>
      </c>
      <c r="Y4932">
        <f t="shared" si="164"/>
        <v>13448.368421052794</v>
      </c>
    </row>
    <row r="4933" spans="24:25" x14ac:dyDescent="0.4">
      <c r="X4933" s="79">
        <f t="shared" si="163"/>
        <v>44766.83333332141</v>
      </c>
      <c r="Y4933">
        <f t="shared" si="164"/>
        <v>13448.368421052794</v>
      </c>
    </row>
    <row r="4934" spans="24:25" x14ac:dyDescent="0.4">
      <c r="X4934" s="79">
        <f t="shared" ref="X4934:X4997" si="165">X4933+1/24</f>
        <v>44766.874999988075</v>
      </c>
      <c r="Y4934">
        <f t="shared" si="164"/>
        <v>13448.368421052794</v>
      </c>
    </row>
    <row r="4935" spans="24:25" x14ac:dyDescent="0.4">
      <c r="X4935" s="79">
        <f t="shared" si="165"/>
        <v>44766.916666654739</v>
      </c>
      <c r="Y4935">
        <f t="shared" si="164"/>
        <v>13448.368421052794</v>
      </c>
    </row>
    <row r="4936" spans="24:25" x14ac:dyDescent="0.4">
      <c r="X4936" s="79">
        <f t="shared" si="165"/>
        <v>44766.958333321403</v>
      </c>
      <c r="Y4936">
        <f t="shared" si="164"/>
        <v>13448.368421052794</v>
      </c>
    </row>
    <row r="4937" spans="24:25" x14ac:dyDescent="0.4">
      <c r="X4937" s="79">
        <f t="shared" si="165"/>
        <v>44766.999999988067</v>
      </c>
      <c r="Y4937">
        <f t="shared" si="164"/>
        <v>13448.368421052794</v>
      </c>
    </row>
    <row r="4938" spans="24:25" x14ac:dyDescent="0.4">
      <c r="X4938" s="79">
        <f t="shared" si="165"/>
        <v>44767.041666654732</v>
      </c>
      <c r="Y4938">
        <f t="shared" si="164"/>
        <v>13448.368421052794</v>
      </c>
    </row>
    <row r="4939" spans="24:25" x14ac:dyDescent="0.4">
      <c r="X4939" s="79">
        <f t="shared" si="165"/>
        <v>44767.083333321396</v>
      </c>
      <c r="Y4939">
        <f t="shared" si="164"/>
        <v>13448.368421052794</v>
      </c>
    </row>
    <row r="4940" spans="24:25" x14ac:dyDescent="0.4">
      <c r="X4940" s="79">
        <f t="shared" si="165"/>
        <v>44767.12499998806</v>
      </c>
      <c r="Y4940">
        <f t="shared" si="164"/>
        <v>13448.368421052794</v>
      </c>
    </row>
    <row r="4941" spans="24:25" x14ac:dyDescent="0.4">
      <c r="X4941" s="79">
        <f t="shared" si="165"/>
        <v>44767.166666654724</v>
      </c>
      <c r="Y4941">
        <f t="shared" si="164"/>
        <v>13448.368421052794</v>
      </c>
    </row>
    <row r="4942" spans="24:25" x14ac:dyDescent="0.4">
      <c r="X4942" s="79">
        <f t="shared" si="165"/>
        <v>44767.208333321389</v>
      </c>
      <c r="Y4942">
        <f t="shared" si="164"/>
        <v>13448.368421052794</v>
      </c>
    </row>
    <row r="4943" spans="24:25" x14ac:dyDescent="0.4">
      <c r="X4943" s="79">
        <f t="shared" si="165"/>
        <v>44767.249999988053</v>
      </c>
      <c r="Y4943">
        <f t="shared" si="164"/>
        <v>13448.368421052794</v>
      </c>
    </row>
    <row r="4944" spans="24:25" x14ac:dyDescent="0.4">
      <c r="X4944" s="79">
        <f t="shared" si="165"/>
        <v>44767.291666654717</v>
      </c>
      <c r="Y4944">
        <f t="shared" si="164"/>
        <v>13448.368421052794</v>
      </c>
    </row>
    <row r="4945" spans="24:25" x14ac:dyDescent="0.4">
      <c r="X4945" s="79">
        <f t="shared" si="165"/>
        <v>44767.333333321381</v>
      </c>
      <c r="Y4945">
        <f t="shared" si="164"/>
        <v>13448.368421052794</v>
      </c>
    </row>
    <row r="4946" spans="24:25" x14ac:dyDescent="0.4">
      <c r="X4946" s="79">
        <f t="shared" si="165"/>
        <v>44767.374999988046</v>
      </c>
      <c r="Y4946">
        <f t="shared" ref="Y4946:Y5009" si="166">VLOOKUP(MONTH(X4946),$T$28:$V$39,3)</f>
        <v>13448.368421052794</v>
      </c>
    </row>
    <row r="4947" spans="24:25" x14ac:dyDescent="0.4">
      <c r="X4947" s="79">
        <f t="shared" si="165"/>
        <v>44767.41666665471</v>
      </c>
      <c r="Y4947">
        <f t="shared" si="166"/>
        <v>13448.368421052794</v>
      </c>
    </row>
    <row r="4948" spans="24:25" x14ac:dyDescent="0.4">
      <c r="X4948" s="79">
        <f t="shared" si="165"/>
        <v>44767.458333321374</v>
      </c>
      <c r="Y4948">
        <f t="shared" si="166"/>
        <v>13448.368421052794</v>
      </c>
    </row>
    <row r="4949" spans="24:25" x14ac:dyDescent="0.4">
      <c r="X4949" s="79">
        <f t="shared" si="165"/>
        <v>44767.499999988038</v>
      </c>
      <c r="Y4949">
        <f t="shared" si="166"/>
        <v>13448.368421052794</v>
      </c>
    </row>
    <row r="4950" spans="24:25" x14ac:dyDescent="0.4">
      <c r="X4950" s="79">
        <f t="shared" si="165"/>
        <v>44767.541666654703</v>
      </c>
      <c r="Y4950">
        <f t="shared" si="166"/>
        <v>13448.368421052794</v>
      </c>
    </row>
    <row r="4951" spans="24:25" x14ac:dyDescent="0.4">
      <c r="X4951" s="79">
        <f t="shared" si="165"/>
        <v>44767.583333321367</v>
      </c>
      <c r="Y4951">
        <f t="shared" si="166"/>
        <v>13448.368421052794</v>
      </c>
    </row>
    <row r="4952" spans="24:25" x14ac:dyDescent="0.4">
      <c r="X4952" s="79">
        <f t="shared" si="165"/>
        <v>44767.624999988031</v>
      </c>
      <c r="Y4952">
        <f t="shared" si="166"/>
        <v>13448.368421052794</v>
      </c>
    </row>
    <row r="4953" spans="24:25" x14ac:dyDescent="0.4">
      <c r="X4953" s="79">
        <f t="shared" si="165"/>
        <v>44767.666666654695</v>
      </c>
      <c r="Y4953">
        <f t="shared" si="166"/>
        <v>13448.368421052794</v>
      </c>
    </row>
    <row r="4954" spans="24:25" x14ac:dyDescent="0.4">
      <c r="X4954" s="79">
        <f t="shared" si="165"/>
        <v>44767.70833332136</v>
      </c>
      <c r="Y4954">
        <f t="shared" si="166"/>
        <v>13448.368421052794</v>
      </c>
    </row>
    <row r="4955" spans="24:25" x14ac:dyDescent="0.4">
      <c r="X4955" s="79">
        <f t="shared" si="165"/>
        <v>44767.749999988024</v>
      </c>
      <c r="Y4955">
        <f t="shared" si="166"/>
        <v>13448.368421052794</v>
      </c>
    </row>
    <row r="4956" spans="24:25" x14ac:dyDescent="0.4">
      <c r="X4956" s="79">
        <f t="shared" si="165"/>
        <v>44767.791666654688</v>
      </c>
      <c r="Y4956">
        <f t="shared" si="166"/>
        <v>13448.368421052794</v>
      </c>
    </row>
    <row r="4957" spans="24:25" x14ac:dyDescent="0.4">
      <c r="X4957" s="79">
        <f t="shared" si="165"/>
        <v>44767.833333321352</v>
      </c>
      <c r="Y4957">
        <f t="shared" si="166"/>
        <v>13448.368421052794</v>
      </c>
    </row>
    <row r="4958" spans="24:25" x14ac:dyDescent="0.4">
      <c r="X4958" s="79">
        <f t="shared" si="165"/>
        <v>44767.874999988016</v>
      </c>
      <c r="Y4958">
        <f t="shared" si="166"/>
        <v>13448.368421052794</v>
      </c>
    </row>
    <row r="4959" spans="24:25" x14ac:dyDescent="0.4">
      <c r="X4959" s="79">
        <f t="shared" si="165"/>
        <v>44767.916666654681</v>
      </c>
      <c r="Y4959">
        <f t="shared" si="166"/>
        <v>13448.368421052794</v>
      </c>
    </row>
    <row r="4960" spans="24:25" x14ac:dyDescent="0.4">
      <c r="X4960" s="79">
        <f t="shared" si="165"/>
        <v>44767.958333321345</v>
      </c>
      <c r="Y4960">
        <f t="shared" si="166"/>
        <v>13448.368421052794</v>
      </c>
    </row>
    <row r="4961" spans="24:25" x14ac:dyDescent="0.4">
      <c r="X4961" s="79">
        <f t="shared" si="165"/>
        <v>44767.999999988009</v>
      </c>
      <c r="Y4961">
        <f t="shared" si="166"/>
        <v>13448.368421052794</v>
      </c>
    </row>
    <row r="4962" spans="24:25" x14ac:dyDescent="0.4">
      <c r="X4962" s="79">
        <f t="shared" si="165"/>
        <v>44768.041666654673</v>
      </c>
      <c r="Y4962">
        <f t="shared" si="166"/>
        <v>13448.368421052794</v>
      </c>
    </row>
    <row r="4963" spans="24:25" x14ac:dyDescent="0.4">
      <c r="X4963" s="79">
        <f t="shared" si="165"/>
        <v>44768.083333321338</v>
      </c>
      <c r="Y4963">
        <f t="shared" si="166"/>
        <v>13448.368421052794</v>
      </c>
    </row>
    <row r="4964" spans="24:25" x14ac:dyDescent="0.4">
      <c r="X4964" s="79">
        <f t="shared" si="165"/>
        <v>44768.124999988002</v>
      </c>
      <c r="Y4964">
        <f t="shared" si="166"/>
        <v>13448.368421052794</v>
      </c>
    </row>
    <row r="4965" spans="24:25" x14ac:dyDescent="0.4">
      <c r="X4965" s="79">
        <f t="shared" si="165"/>
        <v>44768.166666654666</v>
      </c>
      <c r="Y4965">
        <f t="shared" si="166"/>
        <v>13448.368421052794</v>
      </c>
    </row>
    <row r="4966" spans="24:25" x14ac:dyDescent="0.4">
      <c r="X4966" s="79">
        <f t="shared" si="165"/>
        <v>44768.20833332133</v>
      </c>
      <c r="Y4966">
        <f t="shared" si="166"/>
        <v>13448.368421052794</v>
      </c>
    </row>
    <row r="4967" spans="24:25" x14ac:dyDescent="0.4">
      <c r="X4967" s="79">
        <f t="shared" si="165"/>
        <v>44768.249999987995</v>
      </c>
      <c r="Y4967">
        <f t="shared" si="166"/>
        <v>13448.368421052794</v>
      </c>
    </row>
    <row r="4968" spans="24:25" x14ac:dyDescent="0.4">
      <c r="X4968" s="79">
        <f t="shared" si="165"/>
        <v>44768.291666654659</v>
      </c>
      <c r="Y4968">
        <f t="shared" si="166"/>
        <v>13448.368421052794</v>
      </c>
    </row>
    <row r="4969" spans="24:25" x14ac:dyDescent="0.4">
      <c r="X4969" s="79">
        <f t="shared" si="165"/>
        <v>44768.333333321323</v>
      </c>
      <c r="Y4969">
        <f t="shared" si="166"/>
        <v>13448.368421052794</v>
      </c>
    </row>
    <row r="4970" spans="24:25" x14ac:dyDescent="0.4">
      <c r="X4970" s="79">
        <f t="shared" si="165"/>
        <v>44768.374999987987</v>
      </c>
      <c r="Y4970">
        <f t="shared" si="166"/>
        <v>13448.368421052794</v>
      </c>
    </row>
    <row r="4971" spans="24:25" x14ac:dyDescent="0.4">
      <c r="X4971" s="79">
        <f t="shared" si="165"/>
        <v>44768.416666654652</v>
      </c>
      <c r="Y4971">
        <f t="shared" si="166"/>
        <v>13448.368421052794</v>
      </c>
    </row>
    <row r="4972" spans="24:25" x14ac:dyDescent="0.4">
      <c r="X4972" s="79">
        <f t="shared" si="165"/>
        <v>44768.458333321316</v>
      </c>
      <c r="Y4972">
        <f t="shared" si="166"/>
        <v>13448.368421052794</v>
      </c>
    </row>
    <row r="4973" spans="24:25" x14ac:dyDescent="0.4">
      <c r="X4973" s="79">
        <f t="shared" si="165"/>
        <v>44768.49999998798</v>
      </c>
      <c r="Y4973">
        <f t="shared" si="166"/>
        <v>13448.368421052794</v>
      </c>
    </row>
    <row r="4974" spans="24:25" x14ac:dyDescent="0.4">
      <c r="X4974" s="79">
        <f t="shared" si="165"/>
        <v>44768.541666654644</v>
      </c>
      <c r="Y4974">
        <f t="shared" si="166"/>
        <v>13448.368421052794</v>
      </c>
    </row>
    <row r="4975" spans="24:25" x14ac:dyDescent="0.4">
      <c r="X4975" s="79">
        <f t="shared" si="165"/>
        <v>44768.583333321309</v>
      </c>
      <c r="Y4975">
        <f t="shared" si="166"/>
        <v>13448.368421052794</v>
      </c>
    </row>
    <row r="4976" spans="24:25" x14ac:dyDescent="0.4">
      <c r="X4976" s="79">
        <f t="shared" si="165"/>
        <v>44768.624999987973</v>
      </c>
      <c r="Y4976">
        <f t="shared" si="166"/>
        <v>13448.368421052794</v>
      </c>
    </row>
    <row r="4977" spans="24:25" x14ac:dyDescent="0.4">
      <c r="X4977" s="79">
        <f t="shared" si="165"/>
        <v>44768.666666654637</v>
      </c>
      <c r="Y4977">
        <f t="shared" si="166"/>
        <v>13448.368421052794</v>
      </c>
    </row>
    <row r="4978" spans="24:25" x14ac:dyDescent="0.4">
      <c r="X4978" s="79">
        <f t="shared" si="165"/>
        <v>44768.708333321301</v>
      </c>
      <c r="Y4978">
        <f t="shared" si="166"/>
        <v>13448.368421052794</v>
      </c>
    </row>
    <row r="4979" spans="24:25" x14ac:dyDescent="0.4">
      <c r="X4979" s="79">
        <f t="shared" si="165"/>
        <v>44768.749999987966</v>
      </c>
      <c r="Y4979">
        <f t="shared" si="166"/>
        <v>13448.368421052794</v>
      </c>
    </row>
    <row r="4980" spans="24:25" x14ac:dyDescent="0.4">
      <c r="X4980" s="79">
        <f t="shared" si="165"/>
        <v>44768.79166665463</v>
      </c>
      <c r="Y4980">
        <f t="shared" si="166"/>
        <v>13448.368421052794</v>
      </c>
    </row>
    <row r="4981" spans="24:25" x14ac:dyDescent="0.4">
      <c r="X4981" s="79">
        <f t="shared" si="165"/>
        <v>44768.833333321294</v>
      </c>
      <c r="Y4981">
        <f t="shared" si="166"/>
        <v>13448.368421052794</v>
      </c>
    </row>
    <row r="4982" spans="24:25" x14ac:dyDescent="0.4">
      <c r="X4982" s="79">
        <f t="shared" si="165"/>
        <v>44768.874999987958</v>
      </c>
      <c r="Y4982">
        <f t="shared" si="166"/>
        <v>13448.368421052794</v>
      </c>
    </row>
    <row r="4983" spans="24:25" x14ac:dyDescent="0.4">
      <c r="X4983" s="79">
        <f t="shared" si="165"/>
        <v>44768.916666654623</v>
      </c>
      <c r="Y4983">
        <f t="shared" si="166"/>
        <v>13448.368421052794</v>
      </c>
    </row>
    <row r="4984" spans="24:25" x14ac:dyDescent="0.4">
      <c r="X4984" s="79">
        <f t="shared" si="165"/>
        <v>44768.958333321287</v>
      </c>
      <c r="Y4984">
        <f t="shared" si="166"/>
        <v>13448.368421052794</v>
      </c>
    </row>
    <row r="4985" spans="24:25" x14ac:dyDescent="0.4">
      <c r="X4985" s="79">
        <f t="shared" si="165"/>
        <v>44768.999999987951</v>
      </c>
      <c r="Y4985">
        <f t="shared" si="166"/>
        <v>13448.368421052794</v>
      </c>
    </row>
    <row r="4986" spans="24:25" x14ac:dyDescent="0.4">
      <c r="X4986" s="79">
        <f t="shared" si="165"/>
        <v>44769.041666654615</v>
      </c>
      <c r="Y4986">
        <f t="shared" si="166"/>
        <v>13448.368421052794</v>
      </c>
    </row>
    <row r="4987" spans="24:25" x14ac:dyDescent="0.4">
      <c r="X4987" s="79">
        <f t="shared" si="165"/>
        <v>44769.083333321279</v>
      </c>
      <c r="Y4987">
        <f t="shared" si="166"/>
        <v>13448.368421052794</v>
      </c>
    </row>
    <row r="4988" spans="24:25" x14ac:dyDescent="0.4">
      <c r="X4988" s="79">
        <f t="shared" si="165"/>
        <v>44769.124999987944</v>
      </c>
      <c r="Y4988">
        <f t="shared" si="166"/>
        <v>13448.368421052794</v>
      </c>
    </row>
    <row r="4989" spans="24:25" x14ac:dyDescent="0.4">
      <c r="X4989" s="79">
        <f t="shared" si="165"/>
        <v>44769.166666654608</v>
      </c>
      <c r="Y4989">
        <f t="shared" si="166"/>
        <v>13448.368421052794</v>
      </c>
    </row>
    <row r="4990" spans="24:25" x14ac:dyDescent="0.4">
      <c r="X4990" s="79">
        <f t="shared" si="165"/>
        <v>44769.208333321272</v>
      </c>
      <c r="Y4990">
        <f t="shared" si="166"/>
        <v>13448.368421052794</v>
      </c>
    </row>
    <row r="4991" spans="24:25" x14ac:dyDescent="0.4">
      <c r="X4991" s="79">
        <f t="shared" si="165"/>
        <v>44769.249999987936</v>
      </c>
      <c r="Y4991">
        <f t="shared" si="166"/>
        <v>13448.368421052794</v>
      </c>
    </row>
    <row r="4992" spans="24:25" x14ac:dyDescent="0.4">
      <c r="X4992" s="79">
        <f t="shared" si="165"/>
        <v>44769.291666654601</v>
      </c>
      <c r="Y4992">
        <f t="shared" si="166"/>
        <v>13448.368421052794</v>
      </c>
    </row>
    <row r="4993" spans="24:25" x14ac:dyDescent="0.4">
      <c r="X4993" s="79">
        <f t="shared" si="165"/>
        <v>44769.333333321265</v>
      </c>
      <c r="Y4993">
        <f t="shared" si="166"/>
        <v>13448.368421052794</v>
      </c>
    </row>
    <row r="4994" spans="24:25" x14ac:dyDescent="0.4">
      <c r="X4994" s="79">
        <f t="shared" si="165"/>
        <v>44769.374999987929</v>
      </c>
      <c r="Y4994">
        <f t="shared" si="166"/>
        <v>13448.368421052794</v>
      </c>
    </row>
    <row r="4995" spans="24:25" x14ac:dyDescent="0.4">
      <c r="X4995" s="79">
        <f t="shared" si="165"/>
        <v>44769.416666654593</v>
      </c>
      <c r="Y4995">
        <f t="shared" si="166"/>
        <v>13448.368421052794</v>
      </c>
    </row>
    <row r="4996" spans="24:25" x14ac:dyDescent="0.4">
      <c r="X4996" s="79">
        <f t="shared" si="165"/>
        <v>44769.458333321258</v>
      </c>
      <c r="Y4996">
        <f t="shared" si="166"/>
        <v>13448.368421052794</v>
      </c>
    </row>
    <row r="4997" spans="24:25" x14ac:dyDescent="0.4">
      <c r="X4997" s="79">
        <f t="shared" si="165"/>
        <v>44769.499999987922</v>
      </c>
      <c r="Y4997">
        <f t="shared" si="166"/>
        <v>13448.368421052794</v>
      </c>
    </row>
    <row r="4998" spans="24:25" x14ac:dyDescent="0.4">
      <c r="X4998" s="79">
        <f t="shared" ref="X4998:X5061" si="167">X4997+1/24</f>
        <v>44769.541666654586</v>
      </c>
      <c r="Y4998">
        <f t="shared" si="166"/>
        <v>13448.368421052794</v>
      </c>
    </row>
    <row r="4999" spans="24:25" x14ac:dyDescent="0.4">
      <c r="X4999" s="79">
        <f t="shared" si="167"/>
        <v>44769.58333332125</v>
      </c>
      <c r="Y4999">
        <f t="shared" si="166"/>
        <v>13448.368421052794</v>
      </c>
    </row>
    <row r="5000" spans="24:25" x14ac:dyDescent="0.4">
      <c r="X5000" s="79">
        <f t="shared" si="167"/>
        <v>44769.624999987915</v>
      </c>
      <c r="Y5000">
        <f t="shared" si="166"/>
        <v>13448.368421052794</v>
      </c>
    </row>
    <row r="5001" spans="24:25" x14ac:dyDescent="0.4">
      <c r="X5001" s="79">
        <f t="shared" si="167"/>
        <v>44769.666666654579</v>
      </c>
      <c r="Y5001">
        <f t="shared" si="166"/>
        <v>13448.368421052794</v>
      </c>
    </row>
    <row r="5002" spans="24:25" x14ac:dyDescent="0.4">
      <c r="X5002" s="79">
        <f t="shared" si="167"/>
        <v>44769.708333321243</v>
      </c>
      <c r="Y5002">
        <f t="shared" si="166"/>
        <v>13448.368421052794</v>
      </c>
    </row>
    <row r="5003" spans="24:25" x14ac:dyDescent="0.4">
      <c r="X5003" s="79">
        <f t="shared" si="167"/>
        <v>44769.749999987907</v>
      </c>
      <c r="Y5003">
        <f t="shared" si="166"/>
        <v>13448.368421052794</v>
      </c>
    </row>
    <row r="5004" spans="24:25" x14ac:dyDescent="0.4">
      <c r="X5004" s="79">
        <f t="shared" si="167"/>
        <v>44769.791666654572</v>
      </c>
      <c r="Y5004">
        <f t="shared" si="166"/>
        <v>13448.368421052794</v>
      </c>
    </row>
    <row r="5005" spans="24:25" x14ac:dyDescent="0.4">
      <c r="X5005" s="79">
        <f t="shared" si="167"/>
        <v>44769.833333321236</v>
      </c>
      <c r="Y5005">
        <f t="shared" si="166"/>
        <v>13448.368421052794</v>
      </c>
    </row>
    <row r="5006" spans="24:25" x14ac:dyDescent="0.4">
      <c r="X5006" s="79">
        <f t="shared" si="167"/>
        <v>44769.8749999879</v>
      </c>
      <c r="Y5006">
        <f t="shared" si="166"/>
        <v>13448.368421052794</v>
      </c>
    </row>
    <row r="5007" spans="24:25" x14ac:dyDescent="0.4">
      <c r="X5007" s="79">
        <f t="shared" si="167"/>
        <v>44769.916666654564</v>
      </c>
      <c r="Y5007">
        <f t="shared" si="166"/>
        <v>13448.368421052794</v>
      </c>
    </row>
    <row r="5008" spans="24:25" x14ac:dyDescent="0.4">
      <c r="X5008" s="79">
        <f t="shared" si="167"/>
        <v>44769.958333321229</v>
      </c>
      <c r="Y5008">
        <f t="shared" si="166"/>
        <v>13448.368421052794</v>
      </c>
    </row>
    <row r="5009" spans="24:25" x14ac:dyDescent="0.4">
      <c r="X5009" s="79">
        <f t="shared" si="167"/>
        <v>44769.999999987893</v>
      </c>
      <c r="Y5009">
        <f t="shared" si="166"/>
        <v>13448.368421052794</v>
      </c>
    </row>
    <row r="5010" spans="24:25" x14ac:dyDescent="0.4">
      <c r="X5010" s="79">
        <f t="shared" si="167"/>
        <v>44770.041666654557</v>
      </c>
      <c r="Y5010">
        <f t="shared" ref="Y5010:Y5073" si="168">VLOOKUP(MONTH(X5010),$T$28:$V$39,3)</f>
        <v>13448.368421052794</v>
      </c>
    </row>
    <row r="5011" spans="24:25" x14ac:dyDescent="0.4">
      <c r="X5011" s="79">
        <f t="shared" si="167"/>
        <v>44770.083333321221</v>
      </c>
      <c r="Y5011">
        <f t="shared" si="168"/>
        <v>13448.368421052794</v>
      </c>
    </row>
    <row r="5012" spans="24:25" x14ac:dyDescent="0.4">
      <c r="X5012" s="79">
        <f t="shared" si="167"/>
        <v>44770.124999987886</v>
      </c>
      <c r="Y5012">
        <f t="shared" si="168"/>
        <v>13448.368421052794</v>
      </c>
    </row>
    <row r="5013" spans="24:25" x14ac:dyDescent="0.4">
      <c r="X5013" s="79">
        <f t="shared" si="167"/>
        <v>44770.16666665455</v>
      </c>
      <c r="Y5013">
        <f t="shared" si="168"/>
        <v>13448.368421052794</v>
      </c>
    </row>
    <row r="5014" spans="24:25" x14ac:dyDescent="0.4">
      <c r="X5014" s="79">
        <f t="shared" si="167"/>
        <v>44770.208333321214</v>
      </c>
      <c r="Y5014">
        <f t="shared" si="168"/>
        <v>13448.368421052794</v>
      </c>
    </row>
    <row r="5015" spans="24:25" x14ac:dyDescent="0.4">
      <c r="X5015" s="79">
        <f t="shared" si="167"/>
        <v>44770.249999987878</v>
      </c>
      <c r="Y5015">
        <f t="shared" si="168"/>
        <v>13448.368421052794</v>
      </c>
    </row>
    <row r="5016" spans="24:25" x14ac:dyDescent="0.4">
      <c r="X5016" s="79">
        <f t="shared" si="167"/>
        <v>44770.291666654542</v>
      </c>
      <c r="Y5016">
        <f t="shared" si="168"/>
        <v>13448.368421052794</v>
      </c>
    </row>
    <row r="5017" spans="24:25" x14ac:dyDescent="0.4">
      <c r="X5017" s="79">
        <f t="shared" si="167"/>
        <v>44770.333333321207</v>
      </c>
      <c r="Y5017">
        <f t="shared" si="168"/>
        <v>13448.368421052794</v>
      </c>
    </row>
    <row r="5018" spans="24:25" x14ac:dyDescent="0.4">
      <c r="X5018" s="79">
        <f t="shared" si="167"/>
        <v>44770.374999987871</v>
      </c>
      <c r="Y5018">
        <f t="shared" si="168"/>
        <v>13448.368421052794</v>
      </c>
    </row>
    <row r="5019" spans="24:25" x14ac:dyDescent="0.4">
      <c r="X5019" s="79">
        <f t="shared" si="167"/>
        <v>44770.416666654535</v>
      </c>
      <c r="Y5019">
        <f t="shared" si="168"/>
        <v>13448.368421052794</v>
      </c>
    </row>
    <row r="5020" spans="24:25" x14ac:dyDescent="0.4">
      <c r="X5020" s="79">
        <f t="shared" si="167"/>
        <v>44770.458333321199</v>
      </c>
      <c r="Y5020">
        <f t="shared" si="168"/>
        <v>13448.368421052794</v>
      </c>
    </row>
    <row r="5021" spans="24:25" x14ac:dyDescent="0.4">
      <c r="X5021" s="79">
        <f t="shared" si="167"/>
        <v>44770.499999987864</v>
      </c>
      <c r="Y5021">
        <f t="shared" si="168"/>
        <v>13448.368421052794</v>
      </c>
    </row>
    <row r="5022" spans="24:25" x14ac:dyDescent="0.4">
      <c r="X5022" s="79">
        <f t="shared" si="167"/>
        <v>44770.541666654528</v>
      </c>
      <c r="Y5022">
        <f t="shared" si="168"/>
        <v>13448.368421052794</v>
      </c>
    </row>
    <row r="5023" spans="24:25" x14ac:dyDescent="0.4">
      <c r="X5023" s="79">
        <f t="shared" si="167"/>
        <v>44770.583333321192</v>
      </c>
      <c r="Y5023">
        <f t="shared" si="168"/>
        <v>13448.368421052794</v>
      </c>
    </row>
    <row r="5024" spans="24:25" x14ac:dyDescent="0.4">
      <c r="X5024" s="79">
        <f t="shared" si="167"/>
        <v>44770.624999987856</v>
      </c>
      <c r="Y5024">
        <f t="shared" si="168"/>
        <v>13448.368421052794</v>
      </c>
    </row>
    <row r="5025" spans="24:25" x14ac:dyDescent="0.4">
      <c r="X5025" s="79">
        <f t="shared" si="167"/>
        <v>44770.666666654521</v>
      </c>
      <c r="Y5025">
        <f t="shared" si="168"/>
        <v>13448.368421052794</v>
      </c>
    </row>
    <row r="5026" spans="24:25" x14ac:dyDescent="0.4">
      <c r="X5026" s="79">
        <f t="shared" si="167"/>
        <v>44770.708333321185</v>
      </c>
      <c r="Y5026">
        <f t="shared" si="168"/>
        <v>13448.368421052794</v>
      </c>
    </row>
    <row r="5027" spans="24:25" x14ac:dyDescent="0.4">
      <c r="X5027" s="79">
        <f t="shared" si="167"/>
        <v>44770.749999987849</v>
      </c>
      <c r="Y5027">
        <f t="shared" si="168"/>
        <v>13448.368421052794</v>
      </c>
    </row>
    <row r="5028" spans="24:25" x14ac:dyDescent="0.4">
      <c r="X5028" s="79">
        <f t="shared" si="167"/>
        <v>44770.791666654513</v>
      </c>
      <c r="Y5028">
        <f t="shared" si="168"/>
        <v>13448.368421052794</v>
      </c>
    </row>
    <row r="5029" spans="24:25" x14ac:dyDescent="0.4">
      <c r="X5029" s="79">
        <f t="shared" si="167"/>
        <v>44770.833333321178</v>
      </c>
      <c r="Y5029">
        <f t="shared" si="168"/>
        <v>13448.368421052794</v>
      </c>
    </row>
    <row r="5030" spans="24:25" x14ac:dyDescent="0.4">
      <c r="X5030" s="79">
        <f t="shared" si="167"/>
        <v>44770.874999987842</v>
      </c>
      <c r="Y5030">
        <f t="shared" si="168"/>
        <v>13448.368421052794</v>
      </c>
    </row>
    <row r="5031" spans="24:25" x14ac:dyDescent="0.4">
      <c r="X5031" s="79">
        <f t="shared" si="167"/>
        <v>44770.916666654506</v>
      </c>
      <c r="Y5031">
        <f t="shared" si="168"/>
        <v>13448.368421052794</v>
      </c>
    </row>
    <row r="5032" spans="24:25" x14ac:dyDescent="0.4">
      <c r="X5032" s="79">
        <f t="shared" si="167"/>
        <v>44770.95833332117</v>
      </c>
      <c r="Y5032">
        <f t="shared" si="168"/>
        <v>13448.368421052794</v>
      </c>
    </row>
    <row r="5033" spans="24:25" x14ac:dyDescent="0.4">
      <c r="X5033" s="79">
        <f t="shared" si="167"/>
        <v>44770.999999987835</v>
      </c>
      <c r="Y5033">
        <f t="shared" si="168"/>
        <v>13448.368421052794</v>
      </c>
    </row>
    <row r="5034" spans="24:25" x14ac:dyDescent="0.4">
      <c r="X5034" s="79">
        <f t="shared" si="167"/>
        <v>44771.041666654499</v>
      </c>
      <c r="Y5034">
        <f t="shared" si="168"/>
        <v>13448.368421052794</v>
      </c>
    </row>
    <row r="5035" spans="24:25" x14ac:dyDescent="0.4">
      <c r="X5035" s="79">
        <f t="shared" si="167"/>
        <v>44771.083333321163</v>
      </c>
      <c r="Y5035">
        <f t="shared" si="168"/>
        <v>13448.368421052794</v>
      </c>
    </row>
    <row r="5036" spans="24:25" x14ac:dyDescent="0.4">
      <c r="X5036" s="79">
        <f t="shared" si="167"/>
        <v>44771.124999987827</v>
      </c>
      <c r="Y5036">
        <f t="shared" si="168"/>
        <v>13448.368421052794</v>
      </c>
    </row>
    <row r="5037" spans="24:25" x14ac:dyDescent="0.4">
      <c r="X5037" s="79">
        <f t="shared" si="167"/>
        <v>44771.166666654492</v>
      </c>
      <c r="Y5037">
        <f t="shared" si="168"/>
        <v>13448.368421052794</v>
      </c>
    </row>
    <row r="5038" spans="24:25" x14ac:dyDescent="0.4">
      <c r="X5038" s="79">
        <f t="shared" si="167"/>
        <v>44771.208333321156</v>
      </c>
      <c r="Y5038">
        <f t="shared" si="168"/>
        <v>13448.368421052794</v>
      </c>
    </row>
    <row r="5039" spans="24:25" x14ac:dyDescent="0.4">
      <c r="X5039" s="79">
        <f t="shared" si="167"/>
        <v>44771.24999998782</v>
      </c>
      <c r="Y5039">
        <f t="shared" si="168"/>
        <v>13448.368421052794</v>
      </c>
    </row>
    <row r="5040" spans="24:25" x14ac:dyDescent="0.4">
      <c r="X5040" s="79">
        <f t="shared" si="167"/>
        <v>44771.291666654484</v>
      </c>
      <c r="Y5040">
        <f t="shared" si="168"/>
        <v>13448.368421052794</v>
      </c>
    </row>
    <row r="5041" spans="24:25" x14ac:dyDescent="0.4">
      <c r="X5041" s="79">
        <f t="shared" si="167"/>
        <v>44771.333333321149</v>
      </c>
      <c r="Y5041">
        <f t="shared" si="168"/>
        <v>13448.368421052794</v>
      </c>
    </row>
    <row r="5042" spans="24:25" x14ac:dyDescent="0.4">
      <c r="X5042" s="79">
        <f t="shared" si="167"/>
        <v>44771.374999987813</v>
      </c>
      <c r="Y5042">
        <f t="shared" si="168"/>
        <v>13448.368421052794</v>
      </c>
    </row>
    <row r="5043" spans="24:25" x14ac:dyDescent="0.4">
      <c r="X5043" s="79">
        <f t="shared" si="167"/>
        <v>44771.416666654477</v>
      </c>
      <c r="Y5043">
        <f t="shared" si="168"/>
        <v>13448.368421052794</v>
      </c>
    </row>
    <row r="5044" spans="24:25" x14ac:dyDescent="0.4">
      <c r="X5044" s="79">
        <f t="shared" si="167"/>
        <v>44771.458333321141</v>
      </c>
      <c r="Y5044">
        <f t="shared" si="168"/>
        <v>13448.368421052794</v>
      </c>
    </row>
    <row r="5045" spans="24:25" x14ac:dyDescent="0.4">
      <c r="X5045" s="79">
        <f t="shared" si="167"/>
        <v>44771.499999987805</v>
      </c>
      <c r="Y5045">
        <f t="shared" si="168"/>
        <v>13448.368421052794</v>
      </c>
    </row>
    <row r="5046" spans="24:25" x14ac:dyDescent="0.4">
      <c r="X5046" s="79">
        <f t="shared" si="167"/>
        <v>44771.54166665447</v>
      </c>
      <c r="Y5046">
        <f t="shared" si="168"/>
        <v>13448.368421052794</v>
      </c>
    </row>
    <row r="5047" spans="24:25" x14ac:dyDescent="0.4">
      <c r="X5047" s="79">
        <f t="shared" si="167"/>
        <v>44771.583333321134</v>
      </c>
      <c r="Y5047">
        <f t="shared" si="168"/>
        <v>13448.368421052794</v>
      </c>
    </row>
    <row r="5048" spans="24:25" x14ac:dyDescent="0.4">
      <c r="X5048" s="79">
        <f t="shared" si="167"/>
        <v>44771.624999987798</v>
      </c>
      <c r="Y5048">
        <f t="shared" si="168"/>
        <v>13448.368421052794</v>
      </c>
    </row>
    <row r="5049" spans="24:25" x14ac:dyDescent="0.4">
      <c r="X5049" s="79">
        <f t="shared" si="167"/>
        <v>44771.666666654462</v>
      </c>
      <c r="Y5049">
        <f t="shared" si="168"/>
        <v>13448.368421052794</v>
      </c>
    </row>
    <row r="5050" spans="24:25" x14ac:dyDescent="0.4">
      <c r="X5050" s="79">
        <f t="shared" si="167"/>
        <v>44771.708333321127</v>
      </c>
      <c r="Y5050">
        <f t="shared" si="168"/>
        <v>13448.368421052794</v>
      </c>
    </row>
    <row r="5051" spans="24:25" x14ac:dyDescent="0.4">
      <c r="X5051" s="79">
        <f t="shared" si="167"/>
        <v>44771.749999987791</v>
      </c>
      <c r="Y5051">
        <f t="shared" si="168"/>
        <v>13448.368421052794</v>
      </c>
    </row>
    <row r="5052" spans="24:25" x14ac:dyDescent="0.4">
      <c r="X5052" s="79">
        <f t="shared" si="167"/>
        <v>44771.791666654455</v>
      </c>
      <c r="Y5052">
        <f t="shared" si="168"/>
        <v>13448.368421052794</v>
      </c>
    </row>
    <row r="5053" spans="24:25" x14ac:dyDescent="0.4">
      <c r="X5053" s="79">
        <f t="shared" si="167"/>
        <v>44771.833333321119</v>
      </c>
      <c r="Y5053">
        <f t="shared" si="168"/>
        <v>13448.368421052794</v>
      </c>
    </row>
    <row r="5054" spans="24:25" x14ac:dyDescent="0.4">
      <c r="X5054" s="79">
        <f t="shared" si="167"/>
        <v>44771.874999987784</v>
      </c>
      <c r="Y5054">
        <f t="shared" si="168"/>
        <v>13448.368421052794</v>
      </c>
    </row>
    <row r="5055" spans="24:25" x14ac:dyDescent="0.4">
      <c r="X5055" s="79">
        <f t="shared" si="167"/>
        <v>44771.916666654448</v>
      </c>
      <c r="Y5055">
        <f t="shared" si="168"/>
        <v>13448.368421052794</v>
      </c>
    </row>
    <row r="5056" spans="24:25" x14ac:dyDescent="0.4">
      <c r="X5056" s="79">
        <f t="shared" si="167"/>
        <v>44771.958333321112</v>
      </c>
      <c r="Y5056">
        <f t="shared" si="168"/>
        <v>13448.368421052794</v>
      </c>
    </row>
    <row r="5057" spans="24:25" x14ac:dyDescent="0.4">
      <c r="X5057" s="79">
        <f t="shared" si="167"/>
        <v>44771.999999987776</v>
      </c>
      <c r="Y5057">
        <f t="shared" si="168"/>
        <v>13448.368421052794</v>
      </c>
    </row>
    <row r="5058" spans="24:25" x14ac:dyDescent="0.4">
      <c r="X5058" s="79">
        <f t="shared" si="167"/>
        <v>44772.041666654441</v>
      </c>
      <c r="Y5058">
        <f t="shared" si="168"/>
        <v>13448.368421052794</v>
      </c>
    </row>
    <row r="5059" spans="24:25" x14ac:dyDescent="0.4">
      <c r="X5059" s="79">
        <f t="shared" si="167"/>
        <v>44772.083333321105</v>
      </c>
      <c r="Y5059">
        <f t="shared" si="168"/>
        <v>13448.368421052794</v>
      </c>
    </row>
    <row r="5060" spans="24:25" x14ac:dyDescent="0.4">
      <c r="X5060" s="79">
        <f t="shared" si="167"/>
        <v>44772.124999987769</v>
      </c>
      <c r="Y5060">
        <f t="shared" si="168"/>
        <v>13448.368421052794</v>
      </c>
    </row>
    <row r="5061" spans="24:25" x14ac:dyDescent="0.4">
      <c r="X5061" s="79">
        <f t="shared" si="167"/>
        <v>44772.166666654433</v>
      </c>
      <c r="Y5061">
        <f t="shared" si="168"/>
        <v>13448.368421052794</v>
      </c>
    </row>
    <row r="5062" spans="24:25" x14ac:dyDescent="0.4">
      <c r="X5062" s="79">
        <f t="shared" ref="X5062:X5125" si="169">X5061+1/24</f>
        <v>44772.208333321098</v>
      </c>
      <c r="Y5062">
        <f t="shared" si="168"/>
        <v>13448.368421052794</v>
      </c>
    </row>
    <row r="5063" spans="24:25" x14ac:dyDescent="0.4">
      <c r="X5063" s="79">
        <f t="shared" si="169"/>
        <v>44772.249999987762</v>
      </c>
      <c r="Y5063">
        <f t="shared" si="168"/>
        <v>13448.368421052794</v>
      </c>
    </row>
    <row r="5064" spans="24:25" x14ac:dyDescent="0.4">
      <c r="X5064" s="79">
        <f t="shared" si="169"/>
        <v>44772.291666654426</v>
      </c>
      <c r="Y5064">
        <f t="shared" si="168"/>
        <v>13448.368421052794</v>
      </c>
    </row>
    <row r="5065" spans="24:25" x14ac:dyDescent="0.4">
      <c r="X5065" s="79">
        <f t="shared" si="169"/>
        <v>44772.33333332109</v>
      </c>
      <c r="Y5065">
        <f t="shared" si="168"/>
        <v>13448.368421052794</v>
      </c>
    </row>
    <row r="5066" spans="24:25" x14ac:dyDescent="0.4">
      <c r="X5066" s="79">
        <f t="shared" si="169"/>
        <v>44772.374999987755</v>
      </c>
      <c r="Y5066">
        <f t="shared" si="168"/>
        <v>13448.368421052794</v>
      </c>
    </row>
    <row r="5067" spans="24:25" x14ac:dyDescent="0.4">
      <c r="X5067" s="79">
        <f t="shared" si="169"/>
        <v>44772.416666654419</v>
      </c>
      <c r="Y5067">
        <f t="shared" si="168"/>
        <v>13448.368421052794</v>
      </c>
    </row>
    <row r="5068" spans="24:25" x14ac:dyDescent="0.4">
      <c r="X5068" s="79">
        <f t="shared" si="169"/>
        <v>44772.458333321083</v>
      </c>
      <c r="Y5068">
        <f t="shared" si="168"/>
        <v>13448.368421052794</v>
      </c>
    </row>
    <row r="5069" spans="24:25" x14ac:dyDescent="0.4">
      <c r="X5069" s="79">
        <f t="shared" si="169"/>
        <v>44772.499999987747</v>
      </c>
      <c r="Y5069">
        <f t="shared" si="168"/>
        <v>13448.368421052794</v>
      </c>
    </row>
    <row r="5070" spans="24:25" x14ac:dyDescent="0.4">
      <c r="X5070" s="79">
        <f t="shared" si="169"/>
        <v>44772.541666654412</v>
      </c>
      <c r="Y5070">
        <f t="shared" si="168"/>
        <v>13448.368421052794</v>
      </c>
    </row>
    <row r="5071" spans="24:25" x14ac:dyDescent="0.4">
      <c r="X5071" s="79">
        <f t="shared" si="169"/>
        <v>44772.583333321076</v>
      </c>
      <c r="Y5071">
        <f t="shared" si="168"/>
        <v>13448.368421052794</v>
      </c>
    </row>
    <row r="5072" spans="24:25" x14ac:dyDescent="0.4">
      <c r="X5072" s="79">
        <f t="shared" si="169"/>
        <v>44772.62499998774</v>
      </c>
      <c r="Y5072">
        <f t="shared" si="168"/>
        <v>13448.368421052794</v>
      </c>
    </row>
    <row r="5073" spans="24:25" x14ac:dyDescent="0.4">
      <c r="X5073" s="79">
        <f t="shared" si="169"/>
        <v>44772.666666654404</v>
      </c>
      <c r="Y5073">
        <f t="shared" si="168"/>
        <v>13448.368421052794</v>
      </c>
    </row>
    <row r="5074" spans="24:25" x14ac:dyDescent="0.4">
      <c r="X5074" s="79">
        <f t="shared" si="169"/>
        <v>44772.708333321068</v>
      </c>
      <c r="Y5074">
        <f t="shared" ref="Y5074:Y5137" si="170">VLOOKUP(MONTH(X5074),$T$28:$V$39,3)</f>
        <v>13448.368421052794</v>
      </c>
    </row>
    <row r="5075" spans="24:25" x14ac:dyDescent="0.4">
      <c r="X5075" s="79">
        <f t="shared" si="169"/>
        <v>44772.749999987733</v>
      </c>
      <c r="Y5075">
        <f t="shared" si="170"/>
        <v>13448.368421052794</v>
      </c>
    </row>
    <row r="5076" spans="24:25" x14ac:dyDescent="0.4">
      <c r="X5076" s="79">
        <f t="shared" si="169"/>
        <v>44772.791666654397</v>
      </c>
      <c r="Y5076">
        <f t="shared" si="170"/>
        <v>13448.368421052794</v>
      </c>
    </row>
    <row r="5077" spans="24:25" x14ac:dyDescent="0.4">
      <c r="X5077" s="79">
        <f t="shared" si="169"/>
        <v>44772.833333321061</v>
      </c>
      <c r="Y5077">
        <f t="shared" si="170"/>
        <v>13448.368421052794</v>
      </c>
    </row>
    <row r="5078" spans="24:25" x14ac:dyDescent="0.4">
      <c r="X5078" s="79">
        <f t="shared" si="169"/>
        <v>44772.874999987725</v>
      </c>
      <c r="Y5078">
        <f t="shared" si="170"/>
        <v>13448.368421052794</v>
      </c>
    </row>
    <row r="5079" spans="24:25" x14ac:dyDescent="0.4">
      <c r="X5079" s="79">
        <f t="shared" si="169"/>
        <v>44772.91666665439</v>
      </c>
      <c r="Y5079">
        <f t="shared" si="170"/>
        <v>13448.368421052794</v>
      </c>
    </row>
    <row r="5080" spans="24:25" x14ac:dyDescent="0.4">
      <c r="X5080" s="79">
        <f t="shared" si="169"/>
        <v>44772.958333321054</v>
      </c>
      <c r="Y5080">
        <f t="shared" si="170"/>
        <v>13448.368421052794</v>
      </c>
    </row>
    <row r="5081" spans="24:25" x14ac:dyDescent="0.4">
      <c r="X5081" s="79">
        <f t="shared" si="169"/>
        <v>44772.999999987718</v>
      </c>
      <c r="Y5081">
        <f t="shared" si="170"/>
        <v>13448.368421052794</v>
      </c>
    </row>
    <row r="5082" spans="24:25" x14ac:dyDescent="0.4">
      <c r="X5082" s="79">
        <f t="shared" si="169"/>
        <v>44773.041666654382</v>
      </c>
      <c r="Y5082">
        <f t="shared" si="170"/>
        <v>13448.368421052794</v>
      </c>
    </row>
    <row r="5083" spans="24:25" x14ac:dyDescent="0.4">
      <c r="X5083" s="79">
        <f t="shared" si="169"/>
        <v>44773.083333321047</v>
      </c>
      <c r="Y5083">
        <f t="shared" si="170"/>
        <v>13448.368421052794</v>
      </c>
    </row>
    <row r="5084" spans="24:25" x14ac:dyDescent="0.4">
      <c r="X5084" s="79">
        <f t="shared" si="169"/>
        <v>44773.124999987711</v>
      </c>
      <c r="Y5084">
        <f t="shared" si="170"/>
        <v>13448.368421052794</v>
      </c>
    </row>
    <row r="5085" spans="24:25" x14ac:dyDescent="0.4">
      <c r="X5085" s="79">
        <f t="shared" si="169"/>
        <v>44773.166666654375</v>
      </c>
      <c r="Y5085">
        <f t="shared" si="170"/>
        <v>13448.368421052794</v>
      </c>
    </row>
    <row r="5086" spans="24:25" x14ac:dyDescent="0.4">
      <c r="X5086" s="79">
        <f t="shared" si="169"/>
        <v>44773.208333321039</v>
      </c>
      <c r="Y5086">
        <f t="shared" si="170"/>
        <v>13448.368421052794</v>
      </c>
    </row>
    <row r="5087" spans="24:25" x14ac:dyDescent="0.4">
      <c r="X5087" s="79">
        <f t="shared" si="169"/>
        <v>44773.249999987704</v>
      </c>
      <c r="Y5087">
        <f t="shared" si="170"/>
        <v>13448.368421052794</v>
      </c>
    </row>
    <row r="5088" spans="24:25" x14ac:dyDescent="0.4">
      <c r="X5088" s="79">
        <f t="shared" si="169"/>
        <v>44773.291666654368</v>
      </c>
      <c r="Y5088">
        <f t="shared" si="170"/>
        <v>13448.368421052794</v>
      </c>
    </row>
    <row r="5089" spans="24:25" x14ac:dyDescent="0.4">
      <c r="X5089" s="79">
        <f t="shared" si="169"/>
        <v>44773.333333321032</v>
      </c>
      <c r="Y5089">
        <f t="shared" si="170"/>
        <v>13448.368421052794</v>
      </c>
    </row>
    <row r="5090" spans="24:25" x14ac:dyDescent="0.4">
      <c r="X5090" s="79">
        <f t="shared" si="169"/>
        <v>44773.374999987696</v>
      </c>
      <c r="Y5090">
        <f t="shared" si="170"/>
        <v>13448.368421052794</v>
      </c>
    </row>
    <row r="5091" spans="24:25" x14ac:dyDescent="0.4">
      <c r="X5091" s="79">
        <f t="shared" si="169"/>
        <v>44773.416666654361</v>
      </c>
      <c r="Y5091">
        <f t="shared" si="170"/>
        <v>13448.368421052794</v>
      </c>
    </row>
    <row r="5092" spans="24:25" x14ac:dyDescent="0.4">
      <c r="X5092" s="79">
        <f t="shared" si="169"/>
        <v>44773.458333321025</v>
      </c>
      <c r="Y5092">
        <f t="shared" si="170"/>
        <v>13448.368421052794</v>
      </c>
    </row>
    <row r="5093" spans="24:25" x14ac:dyDescent="0.4">
      <c r="X5093" s="79">
        <f t="shared" si="169"/>
        <v>44773.499999987689</v>
      </c>
      <c r="Y5093">
        <f t="shared" si="170"/>
        <v>13448.368421052794</v>
      </c>
    </row>
    <row r="5094" spans="24:25" x14ac:dyDescent="0.4">
      <c r="X5094" s="79">
        <f t="shared" si="169"/>
        <v>44773.541666654353</v>
      </c>
      <c r="Y5094">
        <f t="shared" si="170"/>
        <v>13448.368421052794</v>
      </c>
    </row>
    <row r="5095" spans="24:25" x14ac:dyDescent="0.4">
      <c r="X5095" s="79">
        <f t="shared" si="169"/>
        <v>44773.583333321018</v>
      </c>
      <c r="Y5095">
        <f t="shared" si="170"/>
        <v>13448.368421052794</v>
      </c>
    </row>
    <row r="5096" spans="24:25" x14ac:dyDescent="0.4">
      <c r="X5096" s="79">
        <f t="shared" si="169"/>
        <v>44773.624999987682</v>
      </c>
      <c r="Y5096">
        <f t="shared" si="170"/>
        <v>13448.368421052794</v>
      </c>
    </row>
    <row r="5097" spans="24:25" x14ac:dyDescent="0.4">
      <c r="X5097" s="79">
        <f t="shared" si="169"/>
        <v>44773.666666654346</v>
      </c>
      <c r="Y5097">
        <f t="shared" si="170"/>
        <v>13448.368421052794</v>
      </c>
    </row>
    <row r="5098" spans="24:25" x14ac:dyDescent="0.4">
      <c r="X5098" s="79">
        <f t="shared" si="169"/>
        <v>44773.70833332101</v>
      </c>
      <c r="Y5098">
        <f t="shared" si="170"/>
        <v>13448.368421052794</v>
      </c>
    </row>
    <row r="5099" spans="24:25" x14ac:dyDescent="0.4">
      <c r="X5099" s="79">
        <f t="shared" si="169"/>
        <v>44773.749999987675</v>
      </c>
      <c r="Y5099">
        <f t="shared" si="170"/>
        <v>13448.368421052794</v>
      </c>
    </row>
    <row r="5100" spans="24:25" x14ac:dyDescent="0.4">
      <c r="X5100" s="79">
        <f t="shared" si="169"/>
        <v>44773.791666654339</v>
      </c>
      <c r="Y5100">
        <f t="shared" si="170"/>
        <v>13448.368421052794</v>
      </c>
    </row>
    <row r="5101" spans="24:25" x14ac:dyDescent="0.4">
      <c r="X5101" s="79">
        <f t="shared" si="169"/>
        <v>44773.833333321003</v>
      </c>
      <c r="Y5101">
        <f t="shared" si="170"/>
        <v>13448.368421052794</v>
      </c>
    </row>
    <row r="5102" spans="24:25" x14ac:dyDescent="0.4">
      <c r="X5102" s="79">
        <f t="shared" si="169"/>
        <v>44773.874999987667</v>
      </c>
      <c r="Y5102">
        <f t="shared" si="170"/>
        <v>13448.368421052794</v>
      </c>
    </row>
    <row r="5103" spans="24:25" x14ac:dyDescent="0.4">
      <c r="X5103" s="79">
        <f t="shared" si="169"/>
        <v>44773.916666654331</v>
      </c>
      <c r="Y5103">
        <f t="shared" si="170"/>
        <v>13448.368421052794</v>
      </c>
    </row>
    <row r="5104" spans="24:25" x14ac:dyDescent="0.4">
      <c r="X5104" s="79">
        <f t="shared" si="169"/>
        <v>44773.958333320996</v>
      </c>
      <c r="Y5104">
        <f t="shared" si="170"/>
        <v>13448.368421052794</v>
      </c>
    </row>
    <row r="5105" spans="24:25" x14ac:dyDescent="0.4">
      <c r="X5105" s="79">
        <f t="shared" si="169"/>
        <v>44773.99999998766</v>
      </c>
      <c r="Y5105">
        <f t="shared" si="170"/>
        <v>17058.333333333336</v>
      </c>
    </row>
    <row r="5106" spans="24:25" x14ac:dyDescent="0.4">
      <c r="X5106" s="79">
        <f t="shared" si="169"/>
        <v>44774.041666654324</v>
      </c>
      <c r="Y5106">
        <f t="shared" si="170"/>
        <v>17058.333333333336</v>
      </c>
    </row>
    <row r="5107" spans="24:25" x14ac:dyDescent="0.4">
      <c r="X5107" s="79">
        <f t="shared" si="169"/>
        <v>44774.083333320988</v>
      </c>
      <c r="Y5107">
        <f t="shared" si="170"/>
        <v>17058.333333333336</v>
      </c>
    </row>
    <row r="5108" spans="24:25" x14ac:dyDescent="0.4">
      <c r="X5108" s="79">
        <f t="shared" si="169"/>
        <v>44774.124999987653</v>
      </c>
      <c r="Y5108">
        <f t="shared" si="170"/>
        <v>17058.333333333336</v>
      </c>
    </row>
    <row r="5109" spans="24:25" x14ac:dyDescent="0.4">
      <c r="X5109" s="79">
        <f t="shared" si="169"/>
        <v>44774.166666654317</v>
      </c>
      <c r="Y5109">
        <f t="shared" si="170"/>
        <v>17058.333333333336</v>
      </c>
    </row>
    <row r="5110" spans="24:25" x14ac:dyDescent="0.4">
      <c r="X5110" s="79">
        <f t="shared" si="169"/>
        <v>44774.208333320981</v>
      </c>
      <c r="Y5110">
        <f t="shared" si="170"/>
        <v>17058.333333333336</v>
      </c>
    </row>
    <row r="5111" spans="24:25" x14ac:dyDescent="0.4">
      <c r="X5111" s="79">
        <f t="shared" si="169"/>
        <v>44774.249999987645</v>
      </c>
      <c r="Y5111">
        <f t="shared" si="170"/>
        <v>17058.333333333336</v>
      </c>
    </row>
    <row r="5112" spans="24:25" x14ac:dyDescent="0.4">
      <c r="X5112" s="79">
        <f t="shared" si="169"/>
        <v>44774.29166665431</v>
      </c>
      <c r="Y5112">
        <f t="shared" si="170"/>
        <v>17058.333333333336</v>
      </c>
    </row>
    <row r="5113" spans="24:25" x14ac:dyDescent="0.4">
      <c r="X5113" s="79">
        <f t="shared" si="169"/>
        <v>44774.333333320974</v>
      </c>
      <c r="Y5113">
        <f t="shared" si="170"/>
        <v>17058.333333333336</v>
      </c>
    </row>
    <row r="5114" spans="24:25" x14ac:dyDescent="0.4">
      <c r="X5114" s="79">
        <f t="shared" si="169"/>
        <v>44774.374999987638</v>
      </c>
      <c r="Y5114">
        <f t="shared" si="170"/>
        <v>17058.333333333336</v>
      </c>
    </row>
    <row r="5115" spans="24:25" x14ac:dyDescent="0.4">
      <c r="X5115" s="79">
        <f t="shared" si="169"/>
        <v>44774.416666654302</v>
      </c>
      <c r="Y5115">
        <f t="shared" si="170"/>
        <v>17058.333333333336</v>
      </c>
    </row>
    <row r="5116" spans="24:25" x14ac:dyDescent="0.4">
      <c r="X5116" s="79">
        <f t="shared" si="169"/>
        <v>44774.458333320967</v>
      </c>
      <c r="Y5116">
        <f t="shared" si="170"/>
        <v>17058.333333333336</v>
      </c>
    </row>
    <row r="5117" spans="24:25" x14ac:dyDescent="0.4">
      <c r="X5117" s="79">
        <f t="shared" si="169"/>
        <v>44774.499999987631</v>
      </c>
      <c r="Y5117">
        <f t="shared" si="170"/>
        <v>17058.333333333336</v>
      </c>
    </row>
    <row r="5118" spans="24:25" x14ac:dyDescent="0.4">
      <c r="X5118" s="79">
        <f t="shared" si="169"/>
        <v>44774.541666654295</v>
      </c>
      <c r="Y5118">
        <f t="shared" si="170"/>
        <v>17058.333333333336</v>
      </c>
    </row>
    <row r="5119" spans="24:25" x14ac:dyDescent="0.4">
      <c r="X5119" s="79">
        <f t="shared" si="169"/>
        <v>44774.583333320959</v>
      </c>
      <c r="Y5119">
        <f t="shared" si="170"/>
        <v>17058.333333333336</v>
      </c>
    </row>
    <row r="5120" spans="24:25" x14ac:dyDescent="0.4">
      <c r="X5120" s="79">
        <f t="shared" si="169"/>
        <v>44774.624999987624</v>
      </c>
      <c r="Y5120">
        <f t="shared" si="170"/>
        <v>17058.333333333336</v>
      </c>
    </row>
    <row r="5121" spans="24:25" x14ac:dyDescent="0.4">
      <c r="X5121" s="79">
        <f t="shared" si="169"/>
        <v>44774.666666654288</v>
      </c>
      <c r="Y5121">
        <f t="shared" si="170"/>
        <v>17058.333333333336</v>
      </c>
    </row>
    <row r="5122" spans="24:25" x14ac:dyDescent="0.4">
      <c r="X5122" s="79">
        <f t="shared" si="169"/>
        <v>44774.708333320952</v>
      </c>
      <c r="Y5122">
        <f t="shared" si="170"/>
        <v>17058.333333333336</v>
      </c>
    </row>
    <row r="5123" spans="24:25" x14ac:dyDescent="0.4">
      <c r="X5123" s="79">
        <f t="shared" si="169"/>
        <v>44774.749999987616</v>
      </c>
      <c r="Y5123">
        <f t="shared" si="170"/>
        <v>17058.333333333336</v>
      </c>
    </row>
    <row r="5124" spans="24:25" x14ac:dyDescent="0.4">
      <c r="X5124" s="79">
        <f t="shared" si="169"/>
        <v>44774.791666654281</v>
      </c>
      <c r="Y5124">
        <f t="shared" si="170"/>
        <v>17058.333333333336</v>
      </c>
    </row>
    <row r="5125" spans="24:25" x14ac:dyDescent="0.4">
      <c r="X5125" s="79">
        <f t="shared" si="169"/>
        <v>44774.833333320945</v>
      </c>
      <c r="Y5125">
        <f t="shared" si="170"/>
        <v>17058.333333333336</v>
      </c>
    </row>
    <row r="5126" spans="24:25" x14ac:dyDescent="0.4">
      <c r="X5126" s="79">
        <f t="shared" ref="X5126:X5189" si="171">X5125+1/24</f>
        <v>44774.874999987609</v>
      </c>
      <c r="Y5126">
        <f t="shared" si="170"/>
        <v>17058.333333333336</v>
      </c>
    </row>
    <row r="5127" spans="24:25" x14ac:dyDescent="0.4">
      <c r="X5127" s="79">
        <f t="shared" si="171"/>
        <v>44774.916666654273</v>
      </c>
      <c r="Y5127">
        <f t="shared" si="170"/>
        <v>17058.333333333336</v>
      </c>
    </row>
    <row r="5128" spans="24:25" x14ac:dyDescent="0.4">
      <c r="X5128" s="79">
        <f t="shared" si="171"/>
        <v>44774.958333320938</v>
      </c>
      <c r="Y5128">
        <f t="shared" si="170"/>
        <v>17058.333333333336</v>
      </c>
    </row>
    <row r="5129" spans="24:25" x14ac:dyDescent="0.4">
      <c r="X5129" s="79">
        <f t="shared" si="171"/>
        <v>44774.999999987602</v>
      </c>
      <c r="Y5129">
        <f t="shared" si="170"/>
        <v>17058.333333333336</v>
      </c>
    </row>
    <row r="5130" spans="24:25" x14ac:dyDescent="0.4">
      <c r="X5130" s="79">
        <f t="shared" si="171"/>
        <v>44775.041666654266</v>
      </c>
      <c r="Y5130">
        <f t="shared" si="170"/>
        <v>17058.333333333336</v>
      </c>
    </row>
    <row r="5131" spans="24:25" x14ac:dyDescent="0.4">
      <c r="X5131" s="79">
        <f t="shared" si="171"/>
        <v>44775.08333332093</v>
      </c>
      <c r="Y5131">
        <f t="shared" si="170"/>
        <v>17058.333333333336</v>
      </c>
    </row>
    <row r="5132" spans="24:25" x14ac:dyDescent="0.4">
      <c r="X5132" s="79">
        <f t="shared" si="171"/>
        <v>44775.124999987594</v>
      </c>
      <c r="Y5132">
        <f t="shared" si="170"/>
        <v>17058.333333333336</v>
      </c>
    </row>
    <row r="5133" spans="24:25" x14ac:dyDescent="0.4">
      <c r="X5133" s="79">
        <f t="shared" si="171"/>
        <v>44775.166666654259</v>
      </c>
      <c r="Y5133">
        <f t="shared" si="170"/>
        <v>17058.333333333336</v>
      </c>
    </row>
    <row r="5134" spans="24:25" x14ac:dyDescent="0.4">
      <c r="X5134" s="79">
        <f t="shared" si="171"/>
        <v>44775.208333320923</v>
      </c>
      <c r="Y5134">
        <f t="shared" si="170"/>
        <v>17058.333333333336</v>
      </c>
    </row>
    <row r="5135" spans="24:25" x14ac:dyDescent="0.4">
      <c r="X5135" s="79">
        <f t="shared" si="171"/>
        <v>44775.249999987587</v>
      </c>
      <c r="Y5135">
        <f t="shared" si="170"/>
        <v>17058.333333333336</v>
      </c>
    </row>
    <row r="5136" spans="24:25" x14ac:dyDescent="0.4">
      <c r="X5136" s="79">
        <f t="shared" si="171"/>
        <v>44775.291666654251</v>
      </c>
      <c r="Y5136">
        <f t="shared" si="170"/>
        <v>17058.333333333336</v>
      </c>
    </row>
    <row r="5137" spans="24:25" x14ac:dyDescent="0.4">
      <c r="X5137" s="79">
        <f t="shared" si="171"/>
        <v>44775.333333320916</v>
      </c>
      <c r="Y5137">
        <f t="shared" si="170"/>
        <v>17058.333333333336</v>
      </c>
    </row>
    <row r="5138" spans="24:25" x14ac:dyDescent="0.4">
      <c r="X5138" s="79">
        <f t="shared" si="171"/>
        <v>44775.37499998758</v>
      </c>
      <c r="Y5138">
        <f t="shared" ref="Y5138:Y5201" si="172">VLOOKUP(MONTH(X5138),$T$28:$V$39,3)</f>
        <v>17058.333333333336</v>
      </c>
    </row>
    <row r="5139" spans="24:25" x14ac:dyDescent="0.4">
      <c r="X5139" s="79">
        <f t="shared" si="171"/>
        <v>44775.416666654244</v>
      </c>
      <c r="Y5139">
        <f t="shared" si="172"/>
        <v>17058.333333333336</v>
      </c>
    </row>
    <row r="5140" spans="24:25" x14ac:dyDescent="0.4">
      <c r="X5140" s="79">
        <f t="shared" si="171"/>
        <v>44775.458333320908</v>
      </c>
      <c r="Y5140">
        <f t="shared" si="172"/>
        <v>17058.333333333336</v>
      </c>
    </row>
    <row r="5141" spans="24:25" x14ac:dyDescent="0.4">
      <c r="X5141" s="79">
        <f t="shared" si="171"/>
        <v>44775.499999987573</v>
      </c>
      <c r="Y5141">
        <f t="shared" si="172"/>
        <v>17058.333333333336</v>
      </c>
    </row>
    <row r="5142" spans="24:25" x14ac:dyDescent="0.4">
      <c r="X5142" s="79">
        <f t="shared" si="171"/>
        <v>44775.541666654237</v>
      </c>
      <c r="Y5142">
        <f t="shared" si="172"/>
        <v>17058.333333333336</v>
      </c>
    </row>
    <row r="5143" spans="24:25" x14ac:dyDescent="0.4">
      <c r="X5143" s="79">
        <f t="shared" si="171"/>
        <v>44775.583333320901</v>
      </c>
      <c r="Y5143">
        <f t="shared" si="172"/>
        <v>17058.333333333336</v>
      </c>
    </row>
    <row r="5144" spans="24:25" x14ac:dyDescent="0.4">
      <c r="X5144" s="79">
        <f t="shared" si="171"/>
        <v>44775.624999987565</v>
      </c>
      <c r="Y5144">
        <f t="shared" si="172"/>
        <v>17058.333333333336</v>
      </c>
    </row>
    <row r="5145" spans="24:25" x14ac:dyDescent="0.4">
      <c r="X5145" s="79">
        <f t="shared" si="171"/>
        <v>44775.66666665423</v>
      </c>
      <c r="Y5145">
        <f t="shared" si="172"/>
        <v>17058.333333333336</v>
      </c>
    </row>
    <row r="5146" spans="24:25" x14ac:dyDescent="0.4">
      <c r="X5146" s="79">
        <f t="shared" si="171"/>
        <v>44775.708333320894</v>
      </c>
      <c r="Y5146">
        <f t="shared" si="172"/>
        <v>17058.333333333336</v>
      </c>
    </row>
    <row r="5147" spans="24:25" x14ac:dyDescent="0.4">
      <c r="X5147" s="79">
        <f t="shared" si="171"/>
        <v>44775.749999987558</v>
      </c>
      <c r="Y5147">
        <f t="shared" si="172"/>
        <v>17058.333333333336</v>
      </c>
    </row>
    <row r="5148" spans="24:25" x14ac:dyDescent="0.4">
      <c r="X5148" s="79">
        <f t="shared" si="171"/>
        <v>44775.791666654222</v>
      </c>
      <c r="Y5148">
        <f t="shared" si="172"/>
        <v>17058.333333333336</v>
      </c>
    </row>
    <row r="5149" spans="24:25" x14ac:dyDescent="0.4">
      <c r="X5149" s="79">
        <f t="shared" si="171"/>
        <v>44775.833333320887</v>
      </c>
      <c r="Y5149">
        <f t="shared" si="172"/>
        <v>17058.333333333336</v>
      </c>
    </row>
    <row r="5150" spans="24:25" x14ac:dyDescent="0.4">
      <c r="X5150" s="79">
        <f t="shared" si="171"/>
        <v>44775.874999987551</v>
      </c>
      <c r="Y5150">
        <f t="shared" si="172"/>
        <v>17058.333333333336</v>
      </c>
    </row>
    <row r="5151" spans="24:25" x14ac:dyDescent="0.4">
      <c r="X5151" s="79">
        <f t="shared" si="171"/>
        <v>44775.916666654215</v>
      </c>
      <c r="Y5151">
        <f t="shared" si="172"/>
        <v>17058.333333333336</v>
      </c>
    </row>
    <row r="5152" spans="24:25" x14ac:dyDescent="0.4">
      <c r="X5152" s="79">
        <f t="shared" si="171"/>
        <v>44775.958333320879</v>
      </c>
      <c r="Y5152">
        <f t="shared" si="172"/>
        <v>17058.333333333336</v>
      </c>
    </row>
    <row r="5153" spans="24:25" x14ac:dyDescent="0.4">
      <c r="X5153" s="79">
        <f t="shared" si="171"/>
        <v>44775.999999987544</v>
      </c>
      <c r="Y5153">
        <f t="shared" si="172"/>
        <v>17058.333333333336</v>
      </c>
    </row>
    <row r="5154" spans="24:25" x14ac:dyDescent="0.4">
      <c r="X5154" s="79">
        <f t="shared" si="171"/>
        <v>44776.041666654208</v>
      </c>
      <c r="Y5154">
        <f t="shared" si="172"/>
        <v>17058.333333333336</v>
      </c>
    </row>
    <row r="5155" spans="24:25" x14ac:dyDescent="0.4">
      <c r="X5155" s="79">
        <f t="shared" si="171"/>
        <v>44776.083333320872</v>
      </c>
      <c r="Y5155">
        <f t="shared" si="172"/>
        <v>17058.333333333336</v>
      </c>
    </row>
    <row r="5156" spans="24:25" x14ac:dyDescent="0.4">
      <c r="X5156" s="79">
        <f t="shared" si="171"/>
        <v>44776.124999987536</v>
      </c>
      <c r="Y5156">
        <f t="shared" si="172"/>
        <v>17058.333333333336</v>
      </c>
    </row>
    <row r="5157" spans="24:25" x14ac:dyDescent="0.4">
      <c r="X5157" s="79">
        <f t="shared" si="171"/>
        <v>44776.166666654201</v>
      </c>
      <c r="Y5157">
        <f t="shared" si="172"/>
        <v>17058.333333333336</v>
      </c>
    </row>
    <row r="5158" spans="24:25" x14ac:dyDescent="0.4">
      <c r="X5158" s="79">
        <f t="shared" si="171"/>
        <v>44776.208333320865</v>
      </c>
      <c r="Y5158">
        <f t="shared" si="172"/>
        <v>17058.333333333336</v>
      </c>
    </row>
    <row r="5159" spans="24:25" x14ac:dyDescent="0.4">
      <c r="X5159" s="79">
        <f t="shared" si="171"/>
        <v>44776.249999987529</v>
      </c>
      <c r="Y5159">
        <f t="shared" si="172"/>
        <v>17058.333333333336</v>
      </c>
    </row>
    <row r="5160" spans="24:25" x14ac:dyDescent="0.4">
      <c r="X5160" s="79">
        <f t="shared" si="171"/>
        <v>44776.291666654193</v>
      </c>
      <c r="Y5160">
        <f t="shared" si="172"/>
        <v>17058.333333333336</v>
      </c>
    </row>
    <row r="5161" spans="24:25" x14ac:dyDescent="0.4">
      <c r="X5161" s="79">
        <f t="shared" si="171"/>
        <v>44776.333333320857</v>
      </c>
      <c r="Y5161">
        <f t="shared" si="172"/>
        <v>17058.333333333336</v>
      </c>
    </row>
    <row r="5162" spans="24:25" x14ac:dyDescent="0.4">
      <c r="X5162" s="79">
        <f t="shared" si="171"/>
        <v>44776.374999987522</v>
      </c>
      <c r="Y5162">
        <f t="shared" si="172"/>
        <v>17058.333333333336</v>
      </c>
    </row>
    <row r="5163" spans="24:25" x14ac:dyDescent="0.4">
      <c r="X5163" s="79">
        <f t="shared" si="171"/>
        <v>44776.416666654186</v>
      </c>
      <c r="Y5163">
        <f t="shared" si="172"/>
        <v>17058.333333333336</v>
      </c>
    </row>
    <row r="5164" spans="24:25" x14ac:dyDescent="0.4">
      <c r="X5164" s="79">
        <f t="shared" si="171"/>
        <v>44776.45833332085</v>
      </c>
      <c r="Y5164">
        <f t="shared" si="172"/>
        <v>17058.333333333336</v>
      </c>
    </row>
    <row r="5165" spans="24:25" x14ac:dyDescent="0.4">
      <c r="X5165" s="79">
        <f t="shared" si="171"/>
        <v>44776.499999987514</v>
      </c>
      <c r="Y5165">
        <f t="shared" si="172"/>
        <v>17058.333333333336</v>
      </c>
    </row>
    <row r="5166" spans="24:25" x14ac:dyDescent="0.4">
      <c r="X5166" s="79">
        <f t="shared" si="171"/>
        <v>44776.541666654179</v>
      </c>
      <c r="Y5166">
        <f t="shared" si="172"/>
        <v>17058.333333333336</v>
      </c>
    </row>
    <row r="5167" spans="24:25" x14ac:dyDescent="0.4">
      <c r="X5167" s="79">
        <f t="shared" si="171"/>
        <v>44776.583333320843</v>
      </c>
      <c r="Y5167">
        <f t="shared" si="172"/>
        <v>17058.333333333336</v>
      </c>
    </row>
    <row r="5168" spans="24:25" x14ac:dyDescent="0.4">
      <c r="X5168" s="79">
        <f t="shared" si="171"/>
        <v>44776.624999987507</v>
      </c>
      <c r="Y5168">
        <f t="shared" si="172"/>
        <v>17058.333333333336</v>
      </c>
    </row>
    <row r="5169" spans="24:25" x14ac:dyDescent="0.4">
      <c r="X5169" s="79">
        <f t="shared" si="171"/>
        <v>44776.666666654171</v>
      </c>
      <c r="Y5169">
        <f t="shared" si="172"/>
        <v>17058.333333333336</v>
      </c>
    </row>
    <row r="5170" spans="24:25" x14ac:dyDescent="0.4">
      <c r="X5170" s="79">
        <f t="shared" si="171"/>
        <v>44776.708333320836</v>
      </c>
      <c r="Y5170">
        <f t="shared" si="172"/>
        <v>17058.333333333336</v>
      </c>
    </row>
    <row r="5171" spans="24:25" x14ac:dyDescent="0.4">
      <c r="X5171" s="79">
        <f t="shared" si="171"/>
        <v>44776.7499999875</v>
      </c>
      <c r="Y5171">
        <f t="shared" si="172"/>
        <v>17058.333333333336</v>
      </c>
    </row>
    <row r="5172" spans="24:25" x14ac:dyDescent="0.4">
      <c r="X5172" s="79">
        <f t="shared" si="171"/>
        <v>44776.791666654164</v>
      </c>
      <c r="Y5172">
        <f t="shared" si="172"/>
        <v>17058.333333333336</v>
      </c>
    </row>
    <row r="5173" spans="24:25" x14ac:dyDescent="0.4">
      <c r="X5173" s="79">
        <f t="shared" si="171"/>
        <v>44776.833333320828</v>
      </c>
      <c r="Y5173">
        <f t="shared" si="172"/>
        <v>17058.333333333336</v>
      </c>
    </row>
    <row r="5174" spans="24:25" x14ac:dyDescent="0.4">
      <c r="X5174" s="79">
        <f t="shared" si="171"/>
        <v>44776.874999987493</v>
      </c>
      <c r="Y5174">
        <f t="shared" si="172"/>
        <v>17058.333333333336</v>
      </c>
    </row>
    <row r="5175" spans="24:25" x14ac:dyDescent="0.4">
      <c r="X5175" s="79">
        <f t="shared" si="171"/>
        <v>44776.916666654157</v>
      </c>
      <c r="Y5175">
        <f t="shared" si="172"/>
        <v>17058.333333333336</v>
      </c>
    </row>
    <row r="5176" spans="24:25" x14ac:dyDescent="0.4">
      <c r="X5176" s="79">
        <f t="shared" si="171"/>
        <v>44776.958333320821</v>
      </c>
      <c r="Y5176">
        <f t="shared" si="172"/>
        <v>17058.333333333336</v>
      </c>
    </row>
    <row r="5177" spans="24:25" x14ac:dyDescent="0.4">
      <c r="X5177" s="79">
        <f t="shared" si="171"/>
        <v>44776.999999987485</v>
      </c>
      <c r="Y5177">
        <f t="shared" si="172"/>
        <v>17058.333333333336</v>
      </c>
    </row>
    <row r="5178" spans="24:25" x14ac:dyDescent="0.4">
      <c r="X5178" s="79">
        <f t="shared" si="171"/>
        <v>44777.04166665415</v>
      </c>
      <c r="Y5178">
        <f t="shared" si="172"/>
        <v>17058.333333333336</v>
      </c>
    </row>
    <row r="5179" spans="24:25" x14ac:dyDescent="0.4">
      <c r="X5179" s="79">
        <f t="shared" si="171"/>
        <v>44777.083333320814</v>
      </c>
      <c r="Y5179">
        <f t="shared" si="172"/>
        <v>17058.333333333336</v>
      </c>
    </row>
    <row r="5180" spans="24:25" x14ac:dyDescent="0.4">
      <c r="X5180" s="79">
        <f t="shared" si="171"/>
        <v>44777.124999987478</v>
      </c>
      <c r="Y5180">
        <f t="shared" si="172"/>
        <v>17058.333333333336</v>
      </c>
    </row>
    <row r="5181" spans="24:25" x14ac:dyDescent="0.4">
      <c r="X5181" s="79">
        <f t="shared" si="171"/>
        <v>44777.166666654142</v>
      </c>
      <c r="Y5181">
        <f t="shared" si="172"/>
        <v>17058.333333333336</v>
      </c>
    </row>
    <row r="5182" spans="24:25" x14ac:dyDescent="0.4">
      <c r="X5182" s="79">
        <f t="shared" si="171"/>
        <v>44777.208333320807</v>
      </c>
      <c r="Y5182">
        <f t="shared" si="172"/>
        <v>17058.333333333336</v>
      </c>
    </row>
    <row r="5183" spans="24:25" x14ac:dyDescent="0.4">
      <c r="X5183" s="79">
        <f t="shared" si="171"/>
        <v>44777.249999987471</v>
      </c>
      <c r="Y5183">
        <f t="shared" si="172"/>
        <v>17058.333333333336</v>
      </c>
    </row>
    <row r="5184" spans="24:25" x14ac:dyDescent="0.4">
      <c r="X5184" s="79">
        <f t="shared" si="171"/>
        <v>44777.291666654135</v>
      </c>
      <c r="Y5184">
        <f t="shared" si="172"/>
        <v>17058.333333333336</v>
      </c>
    </row>
    <row r="5185" spans="24:25" x14ac:dyDescent="0.4">
      <c r="X5185" s="79">
        <f t="shared" si="171"/>
        <v>44777.333333320799</v>
      </c>
      <c r="Y5185">
        <f t="shared" si="172"/>
        <v>17058.333333333336</v>
      </c>
    </row>
    <row r="5186" spans="24:25" x14ac:dyDescent="0.4">
      <c r="X5186" s="79">
        <f t="shared" si="171"/>
        <v>44777.374999987464</v>
      </c>
      <c r="Y5186">
        <f t="shared" si="172"/>
        <v>17058.333333333336</v>
      </c>
    </row>
    <row r="5187" spans="24:25" x14ac:dyDescent="0.4">
      <c r="X5187" s="79">
        <f t="shared" si="171"/>
        <v>44777.416666654128</v>
      </c>
      <c r="Y5187">
        <f t="shared" si="172"/>
        <v>17058.333333333336</v>
      </c>
    </row>
    <row r="5188" spans="24:25" x14ac:dyDescent="0.4">
      <c r="X5188" s="79">
        <f t="shared" si="171"/>
        <v>44777.458333320792</v>
      </c>
      <c r="Y5188">
        <f t="shared" si="172"/>
        <v>17058.333333333336</v>
      </c>
    </row>
    <row r="5189" spans="24:25" x14ac:dyDescent="0.4">
      <c r="X5189" s="79">
        <f t="shared" si="171"/>
        <v>44777.499999987456</v>
      </c>
      <c r="Y5189">
        <f t="shared" si="172"/>
        <v>17058.333333333336</v>
      </c>
    </row>
    <row r="5190" spans="24:25" x14ac:dyDescent="0.4">
      <c r="X5190" s="79">
        <f t="shared" ref="X5190:X5253" si="173">X5189+1/24</f>
        <v>44777.54166665412</v>
      </c>
      <c r="Y5190">
        <f t="shared" si="172"/>
        <v>17058.333333333336</v>
      </c>
    </row>
    <row r="5191" spans="24:25" x14ac:dyDescent="0.4">
      <c r="X5191" s="79">
        <f t="shared" si="173"/>
        <v>44777.583333320785</v>
      </c>
      <c r="Y5191">
        <f t="shared" si="172"/>
        <v>17058.333333333336</v>
      </c>
    </row>
    <row r="5192" spans="24:25" x14ac:dyDescent="0.4">
      <c r="X5192" s="79">
        <f t="shared" si="173"/>
        <v>44777.624999987449</v>
      </c>
      <c r="Y5192">
        <f t="shared" si="172"/>
        <v>17058.333333333336</v>
      </c>
    </row>
    <row r="5193" spans="24:25" x14ac:dyDescent="0.4">
      <c r="X5193" s="79">
        <f t="shared" si="173"/>
        <v>44777.666666654113</v>
      </c>
      <c r="Y5193">
        <f t="shared" si="172"/>
        <v>17058.333333333336</v>
      </c>
    </row>
    <row r="5194" spans="24:25" x14ac:dyDescent="0.4">
      <c r="X5194" s="79">
        <f t="shared" si="173"/>
        <v>44777.708333320777</v>
      </c>
      <c r="Y5194">
        <f t="shared" si="172"/>
        <v>17058.333333333336</v>
      </c>
    </row>
    <row r="5195" spans="24:25" x14ac:dyDescent="0.4">
      <c r="X5195" s="79">
        <f t="shared" si="173"/>
        <v>44777.749999987442</v>
      </c>
      <c r="Y5195">
        <f t="shared" si="172"/>
        <v>17058.333333333336</v>
      </c>
    </row>
    <row r="5196" spans="24:25" x14ac:dyDescent="0.4">
      <c r="X5196" s="79">
        <f t="shared" si="173"/>
        <v>44777.791666654106</v>
      </c>
      <c r="Y5196">
        <f t="shared" si="172"/>
        <v>17058.333333333336</v>
      </c>
    </row>
    <row r="5197" spans="24:25" x14ac:dyDescent="0.4">
      <c r="X5197" s="79">
        <f t="shared" si="173"/>
        <v>44777.83333332077</v>
      </c>
      <c r="Y5197">
        <f t="shared" si="172"/>
        <v>17058.333333333336</v>
      </c>
    </row>
    <row r="5198" spans="24:25" x14ac:dyDescent="0.4">
      <c r="X5198" s="79">
        <f t="shared" si="173"/>
        <v>44777.874999987434</v>
      </c>
      <c r="Y5198">
        <f t="shared" si="172"/>
        <v>17058.333333333336</v>
      </c>
    </row>
    <row r="5199" spans="24:25" x14ac:dyDescent="0.4">
      <c r="X5199" s="79">
        <f t="shared" si="173"/>
        <v>44777.916666654099</v>
      </c>
      <c r="Y5199">
        <f t="shared" si="172"/>
        <v>17058.333333333336</v>
      </c>
    </row>
    <row r="5200" spans="24:25" x14ac:dyDescent="0.4">
      <c r="X5200" s="79">
        <f t="shared" si="173"/>
        <v>44777.958333320763</v>
      </c>
      <c r="Y5200">
        <f t="shared" si="172"/>
        <v>17058.333333333336</v>
      </c>
    </row>
    <row r="5201" spans="24:25" x14ac:dyDescent="0.4">
      <c r="X5201" s="79">
        <f t="shared" si="173"/>
        <v>44777.999999987427</v>
      </c>
      <c r="Y5201">
        <f t="shared" si="172"/>
        <v>17058.333333333336</v>
      </c>
    </row>
    <row r="5202" spans="24:25" x14ac:dyDescent="0.4">
      <c r="X5202" s="79">
        <f t="shared" si="173"/>
        <v>44778.041666654091</v>
      </c>
      <c r="Y5202">
        <f t="shared" ref="Y5202:Y5265" si="174">VLOOKUP(MONTH(X5202),$T$28:$V$39,3)</f>
        <v>17058.333333333336</v>
      </c>
    </row>
    <row r="5203" spans="24:25" x14ac:dyDescent="0.4">
      <c r="X5203" s="79">
        <f t="shared" si="173"/>
        <v>44778.083333320756</v>
      </c>
      <c r="Y5203">
        <f t="shared" si="174"/>
        <v>17058.333333333336</v>
      </c>
    </row>
    <row r="5204" spans="24:25" x14ac:dyDescent="0.4">
      <c r="X5204" s="79">
        <f t="shared" si="173"/>
        <v>44778.12499998742</v>
      </c>
      <c r="Y5204">
        <f t="shared" si="174"/>
        <v>17058.333333333336</v>
      </c>
    </row>
    <row r="5205" spans="24:25" x14ac:dyDescent="0.4">
      <c r="X5205" s="79">
        <f t="shared" si="173"/>
        <v>44778.166666654084</v>
      </c>
      <c r="Y5205">
        <f t="shared" si="174"/>
        <v>17058.333333333336</v>
      </c>
    </row>
    <row r="5206" spans="24:25" x14ac:dyDescent="0.4">
      <c r="X5206" s="79">
        <f t="shared" si="173"/>
        <v>44778.208333320748</v>
      </c>
      <c r="Y5206">
        <f t="shared" si="174"/>
        <v>17058.333333333336</v>
      </c>
    </row>
    <row r="5207" spans="24:25" x14ac:dyDescent="0.4">
      <c r="X5207" s="79">
        <f t="shared" si="173"/>
        <v>44778.249999987413</v>
      </c>
      <c r="Y5207">
        <f t="shared" si="174"/>
        <v>17058.333333333336</v>
      </c>
    </row>
    <row r="5208" spans="24:25" x14ac:dyDescent="0.4">
      <c r="X5208" s="79">
        <f t="shared" si="173"/>
        <v>44778.291666654077</v>
      </c>
      <c r="Y5208">
        <f t="shared" si="174"/>
        <v>17058.333333333336</v>
      </c>
    </row>
    <row r="5209" spans="24:25" x14ac:dyDescent="0.4">
      <c r="X5209" s="79">
        <f t="shared" si="173"/>
        <v>44778.333333320741</v>
      </c>
      <c r="Y5209">
        <f t="shared" si="174"/>
        <v>17058.333333333336</v>
      </c>
    </row>
    <row r="5210" spans="24:25" x14ac:dyDescent="0.4">
      <c r="X5210" s="79">
        <f t="shared" si="173"/>
        <v>44778.374999987405</v>
      </c>
      <c r="Y5210">
        <f t="shared" si="174"/>
        <v>17058.333333333336</v>
      </c>
    </row>
    <row r="5211" spans="24:25" x14ac:dyDescent="0.4">
      <c r="X5211" s="79">
        <f t="shared" si="173"/>
        <v>44778.41666665407</v>
      </c>
      <c r="Y5211">
        <f t="shared" si="174"/>
        <v>17058.333333333336</v>
      </c>
    </row>
    <row r="5212" spans="24:25" x14ac:dyDescent="0.4">
      <c r="X5212" s="79">
        <f t="shared" si="173"/>
        <v>44778.458333320734</v>
      </c>
      <c r="Y5212">
        <f t="shared" si="174"/>
        <v>17058.333333333336</v>
      </c>
    </row>
    <row r="5213" spans="24:25" x14ac:dyDescent="0.4">
      <c r="X5213" s="79">
        <f t="shared" si="173"/>
        <v>44778.499999987398</v>
      </c>
      <c r="Y5213">
        <f t="shared" si="174"/>
        <v>17058.333333333336</v>
      </c>
    </row>
    <row r="5214" spans="24:25" x14ac:dyDescent="0.4">
      <c r="X5214" s="79">
        <f t="shared" si="173"/>
        <v>44778.541666654062</v>
      </c>
      <c r="Y5214">
        <f t="shared" si="174"/>
        <v>17058.333333333336</v>
      </c>
    </row>
    <row r="5215" spans="24:25" x14ac:dyDescent="0.4">
      <c r="X5215" s="79">
        <f t="shared" si="173"/>
        <v>44778.583333320727</v>
      </c>
      <c r="Y5215">
        <f t="shared" si="174"/>
        <v>17058.333333333336</v>
      </c>
    </row>
    <row r="5216" spans="24:25" x14ac:dyDescent="0.4">
      <c r="X5216" s="79">
        <f t="shared" si="173"/>
        <v>44778.624999987391</v>
      </c>
      <c r="Y5216">
        <f t="shared" si="174"/>
        <v>17058.333333333336</v>
      </c>
    </row>
    <row r="5217" spans="24:25" x14ac:dyDescent="0.4">
      <c r="X5217" s="79">
        <f t="shared" si="173"/>
        <v>44778.666666654055</v>
      </c>
      <c r="Y5217">
        <f t="shared" si="174"/>
        <v>17058.333333333336</v>
      </c>
    </row>
    <row r="5218" spans="24:25" x14ac:dyDescent="0.4">
      <c r="X5218" s="79">
        <f t="shared" si="173"/>
        <v>44778.708333320719</v>
      </c>
      <c r="Y5218">
        <f t="shared" si="174"/>
        <v>17058.333333333336</v>
      </c>
    </row>
    <row r="5219" spans="24:25" x14ac:dyDescent="0.4">
      <c r="X5219" s="79">
        <f t="shared" si="173"/>
        <v>44778.749999987383</v>
      </c>
      <c r="Y5219">
        <f t="shared" si="174"/>
        <v>17058.333333333336</v>
      </c>
    </row>
    <row r="5220" spans="24:25" x14ac:dyDescent="0.4">
      <c r="X5220" s="79">
        <f t="shared" si="173"/>
        <v>44778.791666654048</v>
      </c>
      <c r="Y5220">
        <f t="shared" si="174"/>
        <v>17058.333333333336</v>
      </c>
    </row>
    <row r="5221" spans="24:25" x14ac:dyDescent="0.4">
      <c r="X5221" s="79">
        <f t="shared" si="173"/>
        <v>44778.833333320712</v>
      </c>
      <c r="Y5221">
        <f t="shared" si="174"/>
        <v>17058.333333333336</v>
      </c>
    </row>
    <row r="5222" spans="24:25" x14ac:dyDescent="0.4">
      <c r="X5222" s="79">
        <f t="shared" si="173"/>
        <v>44778.874999987376</v>
      </c>
      <c r="Y5222">
        <f t="shared" si="174"/>
        <v>17058.333333333336</v>
      </c>
    </row>
    <row r="5223" spans="24:25" x14ac:dyDescent="0.4">
      <c r="X5223" s="79">
        <f t="shared" si="173"/>
        <v>44778.91666665404</v>
      </c>
      <c r="Y5223">
        <f t="shared" si="174"/>
        <v>17058.333333333336</v>
      </c>
    </row>
    <row r="5224" spans="24:25" x14ac:dyDescent="0.4">
      <c r="X5224" s="79">
        <f t="shared" si="173"/>
        <v>44778.958333320705</v>
      </c>
      <c r="Y5224">
        <f t="shared" si="174"/>
        <v>17058.333333333336</v>
      </c>
    </row>
    <row r="5225" spans="24:25" x14ac:dyDescent="0.4">
      <c r="X5225" s="79">
        <f t="shared" si="173"/>
        <v>44778.999999987369</v>
      </c>
      <c r="Y5225">
        <f t="shared" si="174"/>
        <v>17058.333333333336</v>
      </c>
    </row>
    <row r="5226" spans="24:25" x14ac:dyDescent="0.4">
      <c r="X5226" s="79">
        <f t="shared" si="173"/>
        <v>44779.041666654033</v>
      </c>
      <c r="Y5226">
        <f t="shared" si="174"/>
        <v>17058.333333333336</v>
      </c>
    </row>
    <row r="5227" spans="24:25" x14ac:dyDescent="0.4">
      <c r="X5227" s="79">
        <f t="shared" si="173"/>
        <v>44779.083333320697</v>
      </c>
      <c r="Y5227">
        <f t="shared" si="174"/>
        <v>17058.333333333336</v>
      </c>
    </row>
    <row r="5228" spans="24:25" x14ac:dyDescent="0.4">
      <c r="X5228" s="79">
        <f t="shared" si="173"/>
        <v>44779.124999987362</v>
      </c>
      <c r="Y5228">
        <f t="shared" si="174"/>
        <v>17058.333333333336</v>
      </c>
    </row>
    <row r="5229" spans="24:25" x14ac:dyDescent="0.4">
      <c r="X5229" s="79">
        <f t="shared" si="173"/>
        <v>44779.166666654026</v>
      </c>
      <c r="Y5229">
        <f t="shared" si="174"/>
        <v>17058.333333333336</v>
      </c>
    </row>
    <row r="5230" spans="24:25" x14ac:dyDescent="0.4">
      <c r="X5230" s="79">
        <f t="shared" si="173"/>
        <v>44779.20833332069</v>
      </c>
      <c r="Y5230">
        <f t="shared" si="174"/>
        <v>17058.333333333336</v>
      </c>
    </row>
    <row r="5231" spans="24:25" x14ac:dyDescent="0.4">
      <c r="X5231" s="79">
        <f t="shared" si="173"/>
        <v>44779.249999987354</v>
      </c>
      <c r="Y5231">
        <f t="shared" si="174"/>
        <v>17058.333333333336</v>
      </c>
    </row>
    <row r="5232" spans="24:25" x14ac:dyDescent="0.4">
      <c r="X5232" s="79">
        <f t="shared" si="173"/>
        <v>44779.291666654019</v>
      </c>
      <c r="Y5232">
        <f t="shared" si="174"/>
        <v>17058.333333333336</v>
      </c>
    </row>
    <row r="5233" spans="24:25" x14ac:dyDescent="0.4">
      <c r="X5233" s="79">
        <f t="shared" si="173"/>
        <v>44779.333333320683</v>
      </c>
      <c r="Y5233">
        <f t="shared" si="174"/>
        <v>17058.333333333336</v>
      </c>
    </row>
    <row r="5234" spans="24:25" x14ac:dyDescent="0.4">
      <c r="X5234" s="79">
        <f t="shared" si="173"/>
        <v>44779.374999987347</v>
      </c>
      <c r="Y5234">
        <f t="shared" si="174"/>
        <v>17058.333333333336</v>
      </c>
    </row>
    <row r="5235" spans="24:25" x14ac:dyDescent="0.4">
      <c r="X5235" s="79">
        <f t="shared" si="173"/>
        <v>44779.416666654011</v>
      </c>
      <c r="Y5235">
        <f t="shared" si="174"/>
        <v>17058.333333333336</v>
      </c>
    </row>
    <row r="5236" spans="24:25" x14ac:dyDescent="0.4">
      <c r="X5236" s="79">
        <f t="shared" si="173"/>
        <v>44779.458333320676</v>
      </c>
      <c r="Y5236">
        <f t="shared" si="174"/>
        <v>17058.333333333336</v>
      </c>
    </row>
    <row r="5237" spans="24:25" x14ac:dyDescent="0.4">
      <c r="X5237" s="79">
        <f t="shared" si="173"/>
        <v>44779.49999998734</v>
      </c>
      <c r="Y5237">
        <f t="shared" si="174"/>
        <v>17058.333333333336</v>
      </c>
    </row>
    <row r="5238" spans="24:25" x14ac:dyDescent="0.4">
      <c r="X5238" s="79">
        <f t="shared" si="173"/>
        <v>44779.541666654004</v>
      </c>
      <c r="Y5238">
        <f t="shared" si="174"/>
        <v>17058.333333333336</v>
      </c>
    </row>
    <row r="5239" spans="24:25" x14ac:dyDescent="0.4">
      <c r="X5239" s="79">
        <f t="shared" si="173"/>
        <v>44779.583333320668</v>
      </c>
      <c r="Y5239">
        <f t="shared" si="174"/>
        <v>17058.333333333336</v>
      </c>
    </row>
    <row r="5240" spans="24:25" x14ac:dyDescent="0.4">
      <c r="X5240" s="79">
        <f t="shared" si="173"/>
        <v>44779.624999987333</v>
      </c>
      <c r="Y5240">
        <f t="shared" si="174"/>
        <v>17058.333333333336</v>
      </c>
    </row>
    <row r="5241" spans="24:25" x14ac:dyDescent="0.4">
      <c r="X5241" s="79">
        <f t="shared" si="173"/>
        <v>44779.666666653997</v>
      </c>
      <c r="Y5241">
        <f t="shared" si="174"/>
        <v>17058.333333333336</v>
      </c>
    </row>
    <row r="5242" spans="24:25" x14ac:dyDescent="0.4">
      <c r="X5242" s="79">
        <f t="shared" si="173"/>
        <v>44779.708333320661</v>
      </c>
      <c r="Y5242">
        <f t="shared" si="174"/>
        <v>17058.333333333336</v>
      </c>
    </row>
    <row r="5243" spans="24:25" x14ac:dyDescent="0.4">
      <c r="X5243" s="79">
        <f t="shared" si="173"/>
        <v>44779.749999987325</v>
      </c>
      <c r="Y5243">
        <f t="shared" si="174"/>
        <v>17058.333333333336</v>
      </c>
    </row>
    <row r="5244" spans="24:25" x14ac:dyDescent="0.4">
      <c r="X5244" s="79">
        <f t="shared" si="173"/>
        <v>44779.79166665399</v>
      </c>
      <c r="Y5244">
        <f t="shared" si="174"/>
        <v>17058.333333333336</v>
      </c>
    </row>
    <row r="5245" spans="24:25" x14ac:dyDescent="0.4">
      <c r="X5245" s="79">
        <f t="shared" si="173"/>
        <v>44779.833333320654</v>
      </c>
      <c r="Y5245">
        <f t="shared" si="174"/>
        <v>17058.333333333336</v>
      </c>
    </row>
    <row r="5246" spans="24:25" x14ac:dyDescent="0.4">
      <c r="X5246" s="79">
        <f t="shared" si="173"/>
        <v>44779.874999987318</v>
      </c>
      <c r="Y5246">
        <f t="shared" si="174"/>
        <v>17058.333333333336</v>
      </c>
    </row>
    <row r="5247" spans="24:25" x14ac:dyDescent="0.4">
      <c r="X5247" s="79">
        <f t="shared" si="173"/>
        <v>44779.916666653982</v>
      </c>
      <c r="Y5247">
        <f t="shared" si="174"/>
        <v>17058.333333333336</v>
      </c>
    </row>
    <row r="5248" spans="24:25" x14ac:dyDescent="0.4">
      <c r="X5248" s="79">
        <f t="shared" si="173"/>
        <v>44779.958333320646</v>
      </c>
      <c r="Y5248">
        <f t="shared" si="174"/>
        <v>17058.333333333336</v>
      </c>
    </row>
    <row r="5249" spans="24:25" x14ac:dyDescent="0.4">
      <c r="X5249" s="79">
        <f t="shared" si="173"/>
        <v>44779.999999987311</v>
      </c>
      <c r="Y5249">
        <f t="shared" si="174"/>
        <v>17058.333333333336</v>
      </c>
    </row>
    <row r="5250" spans="24:25" x14ac:dyDescent="0.4">
      <c r="X5250" s="79">
        <f t="shared" si="173"/>
        <v>44780.041666653975</v>
      </c>
      <c r="Y5250">
        <f t="shared" si="174"/>
        <v>17058.333333333336</v>
      </c>
    </row>
    <row r="5251" spans="24:25" x14ac:dyDescent="0.4">
      <c r="X5251" s="79">
        <f t="shared" si="173"/>
        <v>44780.083333320639</v>
      </c>
      <c r="Y5251">
        <f t="shared" si="174"/>
        <v>17058.333333333336</v>
      </c>
    </row>
    <row r="5252" spans="24:25" x14ac:dyDescent="0.4">
      <c r="X5252" s="79">
        <f t="shared" si="173"/>
        <v>44780.124999987303</v>
      </c>
      <c r="Y5252">
        <f t="shared" si="174"/>
        <v>17058.333333333336</v>
      </c>
    </row>
    <row r="5253" spans="24:25" x14ac:dyDescent="0.4">
      <c r="X5253" s="79">
        <f t="shared" si="173"/>
        <v>44780.166666653968</v>
      </c>
      <c r="Y5253">
        <f t="shared" si="174"/>
        <v>17058.333333333336</v>
      </c>
    </row>
    <row r="5254" spans="24:25" x14ac:dyDescent="0.4">
      <c r="X5254" s="79">
        <f t="shared" ref="X5254:X5317" si="175">X5253+1/24</f>
        <v>44780.208333320632</v>
      </c>
      <c r="Y5254">
        <f t="shared" si="174"/>
        <v>17058.333333333336</v>
      </c>
    </row>
    <row r="5255" spans="24:25" x14ac:dyDescent="0.4">
      <c r="X5255" s="79">
        <f t="shared" si="175"/>
        <v>44780.249999987296</v>
      </c>
      <c r="Y5255">
        <f t="shared" si="174"/>
        <v>17058.333333333336</v>
      </c>
    </row>
    <row r="5256" spans="24:25" x14ac:dyDescent="0.4">
      <c r="X5256" s="79">
        <f t="shared" si="175"/>
        <v>44780.29166665396</v>
      </c>
      <c r="Y5256">
        <f t="shared" si="174"/>
        <v>17058.333333333336</v>
      </c>
    </row>
    <row r="5257" spans="24:25" x14ac:dyDescent="0.4">
      <c r="X5257" s="79">
        <f t="shared" si="175"/>
        <v>44780.333333320625</v>
      </c>
      <c r="Y5257">
        <f t="shared" si="174"/>
        <v>17058.333333333336</v>
      </c>
    </row>
    <row r="5258" spans="24:25" x14ac:dyDescent="0.4">
      <c r="X5258" s="79">
        <f t="shared" si="175"/>
        <v>44780.374999987289</v>
      </c>
      <c r="Y5258">
        <f t="shared" si="174"/>
        <v>17058.333333333336</v>
      </c>
    </row>
    <row r="5259" spans="24:25" x14ac:dyDescent="0.4">
      <c r="X5259" s="79">
        <f t="shared" si="175"/>
        <v>44780.416666653953</v>
      </c>
      <c r="Y5259">
        <f t="shared" si="174"/>
        <v>17058.333333333336</v>
      </c>
    </row>
    <row r="5260" spans="24:25" x14ac:dyDescent="0.4">
      <c r="X5260" s="79">
        <f t="shared" si="175"/>
        <v>44780.458333320617</v>
      </c>
      <c r="Y5260">
        <f t="shared" si="174"/>
        <v>17058.333333333336</v>
      </c>
    </row>
    <row r="5261" spans="24:25" x14ac:dyDescent="0.4">
      <c r="X5261" s="79">
        <f t="shared" si="175"/>
        <v>44780.499999987282</v>
      </c>
      <c r="Y5261">
        <f t="shared" si="174"/>
        <v>17058.333333333336</v>
      </c>
    </row>
    <row r="5262" spans="24:25" x14ac:dyDescent="0.4">
      <c r="X5262" s="79">
        <f t="shared" si="175"/>
        <v>44780.541666653946</v>
      </c>
      <c r="Y5262">
        <f t="shared" si="174"/>
        <v>17058.333333333336</v>
      </c>
    </row>
    <row r="5263" spans="24:25" x14ac:dyDescent="0.4">
      <c r="X5263" s="79">
        <f t="shared" si="175"/>
        <v>44780.58333332061</v>
      </c>
      <c r="Y5263">
        <f t="shared" si="174"/>
        <v>17058.333333333336</v>
      </c>
    </row>
    <row r="5264" spans="24:25" x14ac:dyDescent="0.4">
      <c r="X5264" s="79">
        <f t="shared" si="175"/>
        <v>44780.624999987274</v>
      </c>
      <c r="Y5264">
        <f t="shared" si="174"/>
        <v>17058.333333333336</v>
      </c>
    </row>
    <row r="5265" spans="24:25" x14ac:dyDescent="0.4">
      <c r="X5265" s="79">
        <f t="shared" si="175"/>
        <v>44780.666666653939</v>
      </c>
      <c r="Y5265">
        <f t="shared" si="174"/>
        <v>17058.333333333336</v>
      </c>
    </row>
    <row r="5266" spans="24:25" x14ac:dyDescent="0.4">
      <c r="X5266" s="79">
        <f t="shared" si="175"/>
        <v>44780.708333320603</v>
      </c>
      <c r="Y5266">
        <f t="shared" ref="Y5266:Y5329" si="176">VLOOKUP(MONTH(X5266),$T$28:$V$39,3)</f>
        <v>17058.333333333336</v>
      </c>
    </row>
    <row r="5267" spans="24:25" x14ac:dyDescent="0.4">
      <c r="X5267" s="79">
        <f t="shared" si="175"/>
        <v>44780.749999987267</v>
      </c>
      <c r="Y5267">
        <f t="shared" si="176"/>
        <v>17058.333333333336</v>
      </c>
    </row>
    <row r="5268" spans="24:25" x14ac:dyDescent="0.4">
      <c r="X5268" s="79">
        <f t="shared" si="175"/>
        <v>44780.791666653931</v>
      </c>
      <c r="Y5268">
        <f t="shared" si="176"/>
        <v>17058.333333333336</v>
      </c>
    </row>
    <row r="5269" spans="24:25" x14ac:dyDescent="0.4">
      <c r="X5269" s="79">
        <f t="shared" si="175"/>
        <v>44780.833333320596</v>
      </c>
      <c r="Y5269">
        <f t="shared" si="176"/>
        <v>17058.333333333336</v>
      </c>
    </row>
    <row r="5270" spans="24:25" x14ac:dyDescent="0.4">
      <c r="X5270" s="79">
        <f t="shared" si="175"/>
        <v>44780.87499998726</v>
      </c>
      <c r="Y5270">
        <f t="shared" si="176"/>
        <v>17058.333333333336</v>
      </c>
    </row>
    <row r="5271" spans="24:25" x14ac:dyDescent="0.4">
      <c r="X5271" s="79">
        <f t="shared" si="175"/>
        <v>44780.916666653924</v>
      </c>
      <c r="Y5271">
        <f t="shared" si="176"/>
        <v>17058.333333333336</v>
      </c>
    </row>
    <row r="5272" spans="24:25" x14ac:dyDescent="0.4">
      <c r="X5272" s="79">
        <f t="shared" si="175"/>
        <v>44780.958333320588</v>
      </c>
      <c r="Y5272">
        <f t="shared" si="176"/>
        <v>17058.333333333336</v>
      </c>
    </row>
    <row r="5273" spans="24:25" x14ac:dyDescent="0.4">
      <c r="X5273" s="79">
        <f t="shared" si="175"/>
        <v>44780.999999987253</v>
      </c>
      <c r="Y5273">
        <f t="shared" si="176"/>
        <v>17058.333333333336</v>
      </c>
    </row>
    <row r="5274" spans="24:25" x14ac:dyDescent="0.4">
      <c r="X5274" s="79">
        <f t="shared" si="175"/>
        <v>44781.041666653917</v>
      </c>
      <c r="Y5274">
        <f t="shared" si="176"/>
        <v>17058.333333333336</v>
      </c>
    </row>
    <row r="5275" spans="24:25" x14ac:dyDescent="0.4">
      <c r="X5275" s="79">
        <f t="shared" si="175"/>
        <v>44781.083333320581</v>
      </c>
      <c r="Y5275">
        <f t="shared" si="176"/>
        <v>17058.333333333336</v>
      </c>
    </row>
    <row r="5276" spans="24:25" x14ac:dyDescent="0.4">
      <c r="X5276" s="79">
        <f t="shared" si="175"/>
        <v>44781.124999987245</v>
      </c>
      <c r="Y5276">
        <f t="shared" si="176"/>
        <v>17058.333333333336</v>
      </c>
    </row>
    <row r="5277" spans="24:25" x14ac:dyDescent="0.4">
      <c r="X5277" s="79">
        <f t="shared" si="175"/>
        <v>44781.166666653909</v>
      </c>
      <c r="Y5277">
        <f t="shared" si="176"/>
        <v>17058.333333333336</v>
      </c>
    </row>
    <row r="5278" spans="24:25" x14ac:dyDescent="0.4">
      <c r="X5278" s="79">
        <f t="shared" si="175"/>
        <v>44781.208333320574</v>
      </c>
      <c r="Y5278">
        <f t="shared" si="176"/>
        <v>17058.333333333336</v>
      </c>
    </row>
    <row r="5279" spans="24:25" x14ac:dyDescent="0.4">
      <c r="X5279" s="79">
        <f t="shared" si="175"/>
        <v>44781.249999987238</v>
      </c>
      <c r="Y5279">
        <f t="shared" si="176"/>
        <v>17058.333333333336</v>
      </c>
    </row>
    <row r="5280" spans="24:25" x14ac:dyDescent="0.4">
      <c r="X5280" s="79">
        <f t="shared" si="175"/>
        <v>44781.291666653902</v>
      </c>
      <c r="Y5280">
        <f t="shared" si="176"/>
        <v>17058.333333333336</v>
      </c>
    </row>
    <row r="5281" spans="24:25" x14ac:dyDescent="0.4">
      <c r="X5281" s="79">
        <f t="shared" si="175"/>
        <v>44781.333333320566</v>
      </c>
      <c r="Y5281">
        <f t="shared" si="176"/>
        <v>17058.333333333336</v>
      </c>
    </row>
    <row r="5282" spans="24:25" x14ac:dyDescent="0.4">
      <c r="X5282" s="79">
        <f t="shared" si="175"/>
        <v>44781.374999987231</v>
      </c>
      <c r="Y5282">
        <f t="shared" si="176"/>
        <v>17058.333333333336</v>
      </c>
    </row>
    <row r="5283" spans="24:25" x14ac:dyDescent="0.4">
      <c r="X5283" s="79">
        <f t="shared" si="175"/>
        <v>44781.416666653895</v>
      </c>
      <c r="Y5283">
        <f t="shared" si="176"/>
        <v>17058.333333333336</v>
      </c>
    </row>
    <row r="5284" spans="24:25" x14ac:dyDescent="0.4">
      <c r="X5284" s="79">
        <f t="shared" si="175"/>
        <v>44781.458333320559</v>
      </c>
      <c r="Y5284">
        <f t="shared" si="176"/>
        <v>17058.333333333336</v>
      </c>
    </row>
    <row r="5285" spans="24:25" x14ac:dyDescent="0.4">
      <c r="X5285" s="79">
        <f t="shared" si="175"/>
        <v>44781.499999987223</v>
      </c>
      <c r="Y5285">
        <f t="shared" si="176"/>
        <v>17058.333333333336</v>
      </c>
    </row>
    <row r="5286" spans="24:25" x14ac:dyDescent="0.4">
      <c r="X5286" s="79">
        <f t="shared" si="175"/>
        <v>44781.541666653888</v>
      </c>
      <c r="Y5286">
        <f t="shared" si="176"/>
        <v>17058.333333333336</v>
      </c>
    </row>
    <row r="5287" spans="24:25" x14ac:dyDescent="0.4">
      <c r="X5287" s="79">
        <f t="shared" si="175"/>
        <v>44781.583333320552</v>
      </c>
      <c r="Y5287">
        <f t="shared" si="176"/>
        <v>17058.333333333336</v>
      </c>
    </row>
    <row r="5288" spans="24:25" x14ac:dyDescent="0.4">
      <c r="X5288" s="79">
        <f t="shared" si="175"/>
        <v>44781.624999987216</v>
      </c>
      <c r="Y5288">
        <f t="shared" si="176"/>
        <v>17058.333333333336</v>
      </c>
    </row>
    <row r="5289" spans="24:25" x14ac:dyDescent="0.4">
      <c r="X5289" s="79">
        <f t="shared" si="175"/>
        <v>44781.66666665388</v>
      </c>
      <c r="Y5289">
        <f t="shared" si="176"/>
        <v>17058.333333333336</v>
      </c>
    </row>
    <row r="5290" spans="24:25" x14ac:dyDescent="0.4">
      <c r="X5290" s="79">
        <f t="shared" si="175"/>
        <v>44781.708333320545</v>
      </c>
      <c r="Y5290">
        <f t="shared" si="176"/>
        <v>17058.333333333336</v>
      </c>
    </row>
    <row r="5291" spans="24:25" x14ac:dyDescent="0.4">
      <c r="X5291" s="79">
        <f t="shared" si="175"/>
        <v>44781.749999987209</v>
      </c>
      <c r="Y5291">
        <f t="shared" si="176"/>
        <v>17058.333333333336</v>
      </c>
    </row>
    <row r="5292" spans="24:25" x14ac:dyDescent="0.4">
      <c r="X5292" s="79">
        <f t="shared" si="175"/>
        <v>44781.791666653873</v>
      </c>
      <c r="Y5292">
        <f t="shared" si="176"/>
        <v>17058.333333333336</v>
      </c>
    </row>
    <row r="5293" spans="24:25" x14ac:dyDescent="0.4">
      <c r="X5293" s="79">
        <f t="shared" si="175"/>
        <v>44781.833333320537</v>
      </c>
      <c r="Y5293">
        <f t="shared" si="176"/>
        <v>17058.333333333336</v>
      </c>
    </row>
    <row r="5294" spans="24:25" x14ac:dyDescent="0.4">
      <c r="X5294" s="79">
        <f t="shared" si="175"/>
        <v>44781.874999987202</v>
      </c>
      <c r="Y5294">
        <f t="shared" si="176"/>
        <v>17058.333333333336</v>
      </c>
    </row>
    <row r="5295" spans="24:25" x14ac:dyDescent="0.4">
      <c r="X5295" s="79">
        <f t="shared" si="175"/>
        <v>44781.916666653866</v>
      </c>
      <c r="Y5295">
        <f t="shared" si="176"/>
        <v>17058.333333333336</v>
      </c>
    </row>
    <row r="5296" spans="24:25" x14ac:dyDescent="0.4">
      <c r="X5296" s="79">
        <f t="shared" si="175"/>
        <v>44781.95833332053</v>
      </c>
      <c r="Y5296">
        <f t="shared" si="176"/>
        <v>17058.333333333336</v>
      </c>
    </row>
    <row r="5297" spans="24:25" x14ac:dyDescent="0.4">
      <c r="X5297" s="79">
        <f t="shared" si="175"/>
        <v>44781.999999987194</v>
      </c>
      <c r="Y5297">
        <f t="shared" si="176"/>
        <v>17058.333333333336</v>
      </c>
    </row>
    <row r="5298" spans="24:25" x14ac:dyDescent="0.4">
      <c r="X5298" s="79">
        <f t="shared" si="175"/>
        <v>44782.041666653859</v>
      </c>
      <c r="Y5298">
        <f t="shared" si="176"/>
        <v>17058.333333333336</v>
      </c>
    </row>
    <row r="5299" spans="24:25" x14ac:dyDescent="0.4">
      <c r="X5299" s="79">
        <f t="shared" si="175"/>
        <v>44782.083333320523</v>
      </c>
      <c r="Y5299">
        <f t="shared" si="176"/>
        <v>17058.333333333336</v>
      </c>
    </row>
    <row r="5300" spans="24:25" x14ac:dyDescent="0.4">
      <c r="X5300" s="79">
        <f t="shared" si="175"/>
        <v>44782.124999987187</v>
      </c>
      <c r="Y5300">
        <f t="shared" si="176"/>
        <v>17058.333333333336</v>
      </c>
    </row>
    <row r="5301" spans="24:25" x14ac:dyDescent="0.4">
      <c r="X5301" s="79">
        <f t="shared" si="175"/>
        <v>44782.166666653851</v>
      </c>
      <c r="Y5301">
        <f t="shared" si="176"/>
        <v>17058.333333333336</v>
      </c>
    </row>
    <row r="5302" spans="24:25" x14ac:dyDescent="0.4">
      <c r="X5302" s="79">
        <f t="shared" si="175"/>
        <v>44782.208333320516</v>
      </c>
      <c r="Y5302">
        <f t="shared" si="176"/>
        <v>17058.333333333336</v>
      </c>
    </row>
    <row r="5303" spans="24:25" x14ac:dyDescent="0.4">
      <c r="X5303" s="79">
        <f t="shared" si="175"/>
        <v>44782.24999998718</v>
      </c>
      <c r="Y5303">
        <f t="shared" si="176"/>
        <v>17058.333333333336</v>
      </c>
    </row>
    <row r="5304" spans="24:25" x14ac:dyDescent="0.4">
      <c r="X5304" s="79">
        <f t="shared" si="175"/>
        <v>44782.291666653844</v>
      </c>
      <c r="Y5304">
        <f t="shared" si="176"/>
        <v>17058.333333333336</v>
      </c>
    </row>
    <row r="5305" spans="24:25" x14ac:dyDescent="0.4">
      <c r="X5305" s="79">
        <f t="shared" si="175"/>
        <v>44782.333333320508</v>
      </c>
      <c r="Y5305">
        <f t="shared" si="176"/>
        <v>17058.333333333336</v>
      </c>
    </row>
    <row r="5306" spans="24:25" x14ac:dyDescent="0.4">
      <c r="X5306" s="79">
        <f t="shared" si="175"/>
        <v>44782.374999987172</v>
      </c>
      <c r="Y5306">
        <f t="shared" si="176"/>
        <v>17058.333333333336</v>
      </c>
    </row>
    <row r="5307" spans="24:25" x14ac:dyDescent="0.4">
      <c r="X5307" s="79">
        <f t="shared" si="175"/>
        <v>44782.416666653837</v>
      </c>
      <c r="Y5307">
        <f t="shared" si="176"/>
        <v>17058.333333333336</v>
      </c>
    </row>
    <row r="5308" spans="24:25" x14ac:dyDescent="0.4">
      <c r="X5308" s="79">
        <f t="shared" si="175"/>
        <v>44782.458333320501</v>
      </c>
      <c r="Y5308">
        <f t="shared" si="176"/>
        <v>17058.333333333336</v>
      </c>
    </row>
    <row r="5309" spans="24:25" x14ac:dyDescent="0.4">
      <c r="X5309" s="79">
        <f t="shared" si="175"/>
        <v>44782.499999987165</v>
      </c>
      <c r="Y5309">
        <f t="shared" si="176"/>
        <v>17058.333333333336</v>
      </c>
    </row>
    <row r="5310" spans="24:25" x14ac:dyDescent="0.4">
      <c r="X5310" s="79">
        <f t="shared" si="175"/>
        <v>44782.541666653829</v>
      </c>
      <c r="Y5310">
        <f t="shared" si="176"/>
        <v>17058.333333333336</v>
      </c>
    </row>
    <row r="5311" spans="24:25" x14ac:dyDescent="0.4">
      <c r="X5311" s="79">
        <f t="shared" si="175"/>
        <v>44782.583333320494</v>
      </c>
      <c r="Y5311">
        <f t="shared" si="176"/>
        <v>17058.333333333336</v>
      </c>
    </row>
    <row r="5312" spans="24:25" x14ac:dyDescent="0.4">
      <c r="X5312" s="79">
        <f t="shared" si="175"/>
        <v>44782.624999987158</v>
      </c>
      <c r="Y5312">
        <f t="shared" si="176"/>
        <v>17058.333333333336</v>
      </c>
    </row>
    <row r="5313" spans="24:25" x14ac:dyDescent="0.4">
      <c r="X5313" s="79">
        <f t="shared" si="175"/>
        <v>44782.666666653822</v>
      </c>
      <c r="Y5313">
        <f t="shared" si="176"/>
        <v>17058.333333333336</v>
      </c>
    </row>
    <row r="5314" spans="24:25" x14ac:dyDescent="0.4">
      <c r="X5314" s="79">
        <f t="shared" si="175"/>
        <v>44782.708333320486</v>
      </c>
      <c r="Y5314">
        <f t="shared" si="176"/>
        <v>17058.333333333336</v>
      </c>
    </row>
    <row r="5315" spans="24:25" x14ac:dyDescent="0.4">
      <c r="X5315" s="79">
        <f t="shared" si="175"/>
        <v>44782.749999987151</v>
      </c>
      <c r="Y5315">
        <f t="shared" si="176"/>
        <v>17058.333333333336</v>
      </c>
    </row>
    <row r="5316" spans="24:25" x14ac:dyDescent="0.4">
      <c r="X5316" s="79">
        <f t="shared" si="175"/>
        <v>44782.791666653815</v>
      </c>
      <c r="Y5316">
        <f t="shared" si="176"/>
        <v>17058.333333333336</v>
      </c>
    </row>
    <row r="5317" spans="24:25" x14ac:dyDescent="0.4">
      <c r="X5317" s="79">
        <f t="shared" si="175"/>
        <v>44782.833333320479</v>
      </c>
      <c r="Y5317">
        <f t="shared" si="176"/>
        <v>17058.333333333336</v>
      </c>
    </row>
    <row r="5318" spans="24:25" x14ac:dyDescent="0.4">
      <c r="X5318" s="79">
        <f t="shared" ref="X5318:X5381" si="177">X5317+1/24</f>
        <v>44782.874999987143</v>
      </c>
      <c r="Y5318">
        <f t="shared" si="176"/>
        <v>17058.333333333336</v>
      </c>
    </row>
    <row r="5319" spans="24:25" x14ac:dyDescent="0.4">
      <c r="X5319" s="79">
        <f t="shared" si="177"/>
        <v>44782.916666653808</v>
      </c>
      <c r="Y5319">
        <f t="shared" si="176"/>
        <v>17058.333333333336</v>
      </c>
    </row>
    <row r="5320" spans="24:25" x14ac:dyDescent="0.4">
      <c r="X5320" s="79">
        <f t="shared" si="177"/>
        <v>44782.958333320472</v>
      </c>
      <c r="Y5320">
        <f t="shared" si="176"/>
        <v>17058.333333333336</v>
      </c>
    </row>
    <row r="5321" spans="24:25" x14ac:dyDescent="0.4">
      <c r="X5321" s="79">
        <f t="shared" si="177"/>
        <v>44782.999999987136</v>
      </c>
      <c r="Y5321">
        <f t="shared" si="176"/>
        <v>17058.333333333336</v>
      </c>
    </row>
    <row r="5322" spans="24:25" x14ac:dyDescent="0.4">
      <c r="X5322" s="79">
        <f t="shared" si="177"/>
        <v>44783.0416666538</v>
      </c>
      <c r="Y5322">
        <f t="shared" si="176"/>
        <v>17058.333333333336</v>
      </c>
    </row>
    <row r="5323" spans="24:25" x14ac:dyDescent="0.4">
      <c r="X5323" s="79">
        <f t="shared" si="177"/>
        <v>44783.083333320465</v>
      </c>
      <c r="Y5323">
        <f t="shared" si="176"/>
        <v>17058.333333333336</v>
      </c>
    </row>
    <row r="5324" spans="24:25" x14ac:dyDescent="0.4">
      <c r="X5324" s="79">
        <f t="shared" si="177"/>
        <v>44783.124999987129</v>
      </c>
      <c r="Y5324">
        <f t="shared" si="176"/>
        <v>17058.333333333336</v>
      </c>
    </row>
    <row r="5325" spans="24:25" x14ac:dyDescent="0.4">
      <c r="X5325" s="79">
        <f t="shared" si="177"/>
        <v>44783.166666653793</v>
      </c>
      <c r="Y5325">
        <f t="shared" si="176"/>
        <v>17058.333333333336</v>
      </c>
    </row>
    <row r="5326" spans="24:25" x14ac:dyDescent="0.4">
      <c r="X5326" s="79">
        <f t="shared" si="177"/>
        <v>44783.208333320457</v>
      </c>
      <c r="Y5326">
        <f t="shared" si="176"/>
        <v>17058.333333333336</v>
      </c>
    </row>
    <row r="5327" spans="24:25" x14ac:dyDescent="0.4">
      <c r="X5327" s="79">
        <f t="shared" si="177"/>
        <v>44783.249999987122</v>
      </c>
      <c r="Y5327">
        <f t="shared" si="176"/>
        <v>17058.333333333336</v>
      </c>
    </row>
    <row r="5328" spans="24:25" x14ac:dyDescent="0.4">
      <c r="X5328" s="79">
        <f t="shared" si="177"/>
        <v>44783.291666653786</v>
      </c>
      <c r="Y5328">
        <f t="shared" si="176"/>
        <v>17058.333333333336</v>
      </c>
    </row>
    <row r="5329" spans="24:25" x14ac:dyDescent="0.4">
      <c r="X5329" s="79">
        <f t="shared" si="177"/>
        <v>44783.33333332045</v>
      </c>
      <c r="Y5329">
        <f t="shared" si="176"/>
        <v>17058.333333333336</v>
      </c>
    </row>
    <row r="5330" spans="24:25" x14ac:dyDescent="0.4">
      <c r="X5330" s="79">
        <f t="shared" si="177"/>
        <v>44783.374999987114</v>
      </c>
      <c r="Y5330">
        <f t="shared" ref="Y5330:Y5393" si="178">VLOOKUP(MONTH(X5330),$T$28:$V$39,3)</f>
        <v>17058.333333333336</v>
      </c>
    </row>
    <row r="5331" spans="24:25" x14ac:dyDescent="0.4">
      <c r="X5331" s="79">
        <f t="shared" si="177"/>
        <v>44783.416666653779</v>
      </c>
      <c r="Y5331">
        <f t="shared" si="178"/>
        <v>17058.333333333336</v>
      </c>
    </row>
    <row r="5332" spans="24:25" x14ac:dyDescent="0.4">
      <c r="X5332" s="79">
        <f t="shared" si="177"/>
        <v>44783.458333320443</v>
      </c>
      <c r="Y5332">
        <f t="shared" si="178"/>
        <v>17058.333333333336</v>
      </c>
    </row>
    <row r="5333" spans="24:25" x14ac:dyDescent="0.4">
      <c r="X5333" s="79">
        <f t="shared" si="177"/>
        <v>44783.499999987107</v>
      </c>
      <c r="Y5333">
        <f t="shared" si="178"/>
        <v>17058.333333333336</v>
      </c>
    </row>
    <row r="5334" spans="24:25" x14ac:dyDescent="0.4">
      <c r="X5334" s="79">
        <f t="shared" si="177"/>
        <v>44783.541666653771</v>
      </c>
      <c r="Y5334">
        <f t="shared" si="178"/>
        <v>17058.333333333336</v>
      </c>
    </row>
    <row r="5335" spans="24:25" x14ac:dyDescent="0.4">
      <c r="X5335" s="79">
        <f t="shared" si="177"/>
        <v>44783.583333320435</v>
      </c>
      <c r="Y5335">
        <f t="shared" si="178"/>
        <v>17058.333333333336</v>
      </c>
    </row>
    <row r="5336" spans="24:25" x14ac:dyDescent="0.4">
      <c r="X5336" s="79">
        <f t="shared" si="177"/>
        <v>44783.6249999871</v>
      </c>
      <c r="Y5336">
        <f t="shared" si="178"/>
        <v>17058.333333333336</v>
      </c>
    </row>
    <row r="5337" spans="24:25" x14ac:dyDescent="0.4">
      <c r="X5337" s="79">
        <f t="shared" si="177"/>
        <v>44783.666666653764</v>
      </c>
      <c r="Y5337">
        <f t="shared" si="178"/>
        <v>17058.333333333336</v>
      </c>
    </row>
    <row r="5338" spans="24:25" x14ac:dyDescent="0.4">
      <c r="X5338" s="79">
        <f t="shared" si="177"/>
        <v>44783.708333320428</v>
      </c>
      <c r="Y5338">
        <f t="shared" si="178"/>
        <v>17058.333333333336</v>
      </c>
    </row>
    <row r="5339" spans="24:25" x14ac:dyDescent="0.4">
      <c r="X5339" s="79">
        <f t="shared" si="177"/>
        <v>44783.749999987092</v>
      </c>
      <c r="Y5339">
        <f t="shared" si="178"/>
        <v>17058.333333333336</v>
      </c>
    </row>
    <row r="5340" spans="24:25" x14ac:dyDescent="0.4">
      <c r="X5340" s="79">
        <f t="shared" si="177"/>
        <v>44783.791666653757</v>
      </c>
      <c r="Y5340">
        <f t="shared" si="178"/>
        <v>17058.333333333336</v>
      </c>
    </row>
    <row r="5341" spans="24:25" x14ac:dyDescent="0.4">
      <c r="X5341" s="79">
        <f t="shared" si="177"/>
        <v>44783.833333320421</v>
      </c>
      <c r="Y5341">
        <f t="shared" si="178"/>
        <v>17058.333333333336</v>
      </c>
    </row>
    <row r="5342" spans="24:25" x14ac:dyDescent="0.4">
      <c r="X5342" s="79">
        <f t="shared" si="177"/>
        <v>44783.874999987085</v>
      </c>
      <c r="Y5342">
        <f t="shared" si="178"/>
        <v>17058.333333333336</v>
      </c>
    </row>
    <row r="5343" spans="24:25" x14ac:dyDescent="0.4">
      <c r="X5343" s="79">
        <f t="shared" si="177"/>
        <v>44783.916666653749</v>
      </c>
      <c r="Y5343">
        <f t="shared" si="178"/>
        <v>17058.333333333336</v>
      </c>
    </row>
    <row r="5344" spans="24:25" x14ac:dyDescent="0.4">
      <c r="X5344" s="79">
        <f t="shared" si="177"/>
        <v>44783.958333320414</v>
      </c>
      <c r="Y5344">
        <f t="shared" si="178"/>
        <v>17058.333333333336</v>
      </c>
    </row>
    <row r="5345" spans="24:25" x14ac:dyDescent="0.4">
      <c r="X5345" s="79">
        <f t="shared" si="177"/>
        <v>44783.999999987078</v>
      </c>
      <c r="Y5345">
        <f t="shared" si="178"/>
        <v>17058.333333333336</v>
      </c>
    </row>
    <row r="5346" spans="24:25" x14ac:dyDescent="0.4">
      <c r="X5346" s="79">
        <f t="shared" si="177"/>
        <v>44784.041666653742</v>
      </c>
      <c r="Y5346">
        <f t="shared" si="178"/>
        <v>17058.333333333336</v>
      </c>
    </row>
    <row r="5347" spans="24:25" x14ac:dyDescent="0.4">
      <c r="X5347" s="79">
        <f t="shared" si="177"/>
        <v>44784.083333320406</v>
      </c>
      <c r="Y5347">
        <f t="shared" si="178"/>
        <v>17058.333333333336</v>
      </c>
    </row>
    <row r="5348" spans="24:25" x14ac:dyDescent="0.4">
      <c r="X5348" s="79">
        <f t="shared" si="177"/>
        <v>44784.124999987071</v>
      </c>
      <c r="Y5348">
        <f t="shared" si="178"/>
        <v>17058.333333333336</v>
      </c>
    </row>
    <row r="5349" spans="24:25" x14ac:dyDescent="0.4">
      <c r="X5349" s="79">
        <f t="shared" si="177"/>
        <v>44784.166666653735</v>
      </c>
      <c r="Y5349">
        <f t="shared" si="178"/>
        <v>17058.333333333336</v>
      </c>
    </row>
    <row r="5350" spans="24:25" x14ac:dyDescent="0.4">
      <c r="X5350" s="79">
        <f t="shared" si="177"/>
        <v>44784.208333320399</v>
      </c>
      <c r="Y5350">
        <f t="shared" si="178"/>
        <v>17058.333333333336</v>
      </c>
    </row>
    <row r="5351" spans="24:25" x14ac:dyDescent="0.4">
      <c r="X5351" s="79">
        <f t="shared" si="177"/>
        <v>44784.249999987063</v>
      </c>
      <c r="Y5351">
        <f t="shared" si="178"/>
        <v>17058.333333333336</v>
      </c>
    </row>
    <row r="5352" spans="24:25" x14ac:dyDescent="0.4">
      <c r="X5352" s="79">
        <f t="shared" si="177"/>
        <v>44784.291666653728</v>
      </c>
      <c r="Y5352">
        <f t="shared" si="178"/>
        <v>17058.333333333336</v>
      </c>
    </row>
    <row r="5353" spans="24:25" x14ac:dyDescent="0.4">
      <c r="X5353" s="79">
        <f t="shared" si="177"/>
        <v>44784.333333320392</v>
      </c>
      <c r="Y5353">
        <f t="shared" si="178"/>
        <v>17058.333333333336</v>
      </c>
    </row>
    <row r="5354" spans="24:25" x14ac:dyDescent="0.4">
      <c r="X5354" s="79">
        <f t="shared" si="177"/>
        <v>44784.374999987056</v>
      </c>
      <c r="Y5354">
        <f t="shared" si="178"/>
        <v>17058.333333333336</v>
      </c>
    </row>
    <row r="5355" spans="24:25" x14ac:dyDescent="0.4">
      <c r="X5355" s="79">
        <f t="shared" si="177"/>
        <v>44784.41666665372</v>
      </c>
      <c r="Y5355">
        <f t="shared" si="178"/>
        <v>17058.333333333336</v>
      </c>
    </row>
    <row r="5356" spans="24:25" x14ac:dyDescent="0.4">
      <c r="X5356" s="79">
        <f t="shared" si="177"/>
        <v>44784.458333320385</v>
      </c>
      <c r="Y5356">
        <f t="shared" si="178"/>
        <v>17058.333333333336</v>
      </c>
    </row>
    <row r="5357" spans="24:25" x14ac:dyDescent="0.4">
      <c r="X5357" s="79">
        <f t="shared" si="177"/>
        <v>44784.499999987049</v>
      </c>
      <c r="Y5357">
        <f t="shared" si="178"/>
        <v>17058.333333333336</v>
      </c>
    </row>
    <row r="5358" spans="24:25" x14ac:dyDescent="0.4">
      <c r="X5358" s="79">
        <f t="shared" si="177"/>
        <v>44784.541666653713</v>
      </c>
      <c r="Y5358">
        <f t="shared" si="178"/>
        <v>17058.333333333336</v>
      </c>
    </row>
    <row r="5359" spans="24:25" x14ac:dyDescent="0.4">
      <c r="X5359" s="79">
        <f t="shared" si="177"/>
        <v>44784.583333320377</v>
      </c>
      <c r="Y5359">
        <f t="shared" si="178"/>
        <v>17058.333333333336</v>
      </c>
    </row>
    <row r="5360" spans="24:25" x14ac:dyDescent="0.4">
      <c r="X5360" s="79">
        <f t="shared" si="177"/>
        <v>44784.624999987042</v>
      </c>
      <c r="Y5360">
        <f t="shared" si="178"/>
        <v>17058.333333333336</v>
      </c>
    </row>
    <row r="5361" spans="24:25" x14ac:dyDescent="0.4">
      <c r="X5361" s="79">
        <f t="shared" si="177"/>
        <v>44784.666666653706</v>
      </c>
      <c r="Y5361">
        <f t="shared" si="178"/>
        <v>17058.333333333336</v>
      </c>
    </row>
    <row r="5362" spans="24:25" x14ac:dyDescent="0.4">
      <c r="X5362" s="79">
        <f t="shared" si="177"/>
        <v>44784.70833332037</v>
      </c>
      <c r="Y5362">
        <f t="shared" si="178"/>
        <v>17058.333333333336</v>
      </c>
    </row>
    <row r="5363" spans="24:25" x14ac:dyDescent="0.4">
      <c r="X5363" s="79">
        <f t="shared" si="177"/>
        <v>44784.749999987034</v>
      </c>
      <c r="Y5363">
        <f t="shared" si="178"/>
        <v>17058.333333333336</v>
      </c>
    </row>
    <row r="5364" spans="24:25" x14ac:dyDescent="0.4">
      <c r="X5364" s="79">
        <f t="shared" si="177"/>
        <v>44784.791666653698</v>
      </c>
      <c r="Y5364">
        <f t="shared" si="178"/>
        <v>17058.333333333336</v>
      </c>
    </row>
    <row r="5365" spans="24:25" x14ac:dyDescent="0.4">
      <c r="X5365" s="79">
        <f t="shared" si="177"/>
        <v>44784.833333320363</v>
      </c>
      <c r="Y5365">
        <f t="shared" si="178"/>
        <v>17058.333333333336</v>
      </c>
    </row>
    <row r="5366" spans="24:25" x14ac:dyDescent="0.4">
      <c r="X5366" s="79">
        <f t="shared" si="177"/>
        <v>44784.874999987027</v>
      </c>
      <c r="Y5366">
        <f t="shared" si="178"/>
        <v>17058.333333333336</v>
      </c>
    </row>
    <row r="5367" spans="24:25" x14ac:dyDescent="0.4">
      <c r="X5367" s="79">
        <f t="shared" si="177"/>
        <v>44784.916666653691</v>
      </c>
      <c r="Y5367">
        <f t="shared" si="178"/>
        <v>17058.333333333336</v>
      </c>
    </row>
    <row r="5368" spans="24:25" x14ac:dyDescent="0.4">
      <c r="X5368" s="79">
        <f t="shared" si="177"/>
        <v>44784.958333320355</v>
      </c>
      <c r="Y5368">
        <f t="shared" si="178"/>
        <v>17058.333333333336</v>
      </c>
    </row>
    <row r="5369" spans="24:25" x14ac:dyDescent="0.4">
      <c r="X5369" s="79">
        <f t="shared" si="177"/>
        <v>44784.99999998702</v>
      </c>
      <c r="Y5369">
        <f t="shared" si="178"/>
        <v>17058.333333333336</v>
      </c>
    </row>
    <row r="5370" spans="24:25" x14ac:dyDescent="0.4">
      <c r="X5370" s="79">
        <f t="shared" si="177"/>
        <v>44785.041666653684</v>
      </c>
      <c r="Y5370">
        <f t="shared" si="178"/>
        <v>17058.333333333336</v>
      </c>
    </row>
    <row r="5371" spans="24:25" x14ac:dyDescent="0.4">
      <c r="X5371" s="79">
        <f t="shared" si="177"/>
        <v>44785.083333320348</v>
      </c>
      <c r="Y5371">
        <f t="shared" si="178"/>
        <v>17058.333333333336</v>
      </c>
    </row>
    <row r="5372" spans="24:25" x14ac:dyDescent="0.4">
      <c r="X5372" s="79">
        <f t="shared" si="177"/>
        <v>44785.124999987012</v>
      </c>
      <c r="Y5372">
        <f t="shared" si="178"/>
        <v>17058.333333333336</v>
      </c>
    </row>
    <row r="5373" spans="24:25" x14ac:dyDescent="0.4">
      <c r="X5373" s="79">
        <f t="shared" si="177"/>
        <v>44785.166666653677</v>
      </c>
      <c r="Y5373">
        <f t="shared" si="178"/>
        <v>17058.333333333336</v>
      </c>
    </row>
    <row r="5374" spans="24:25" x14ac:dyDescent="0.4">
      <c r="X5374" s="79">
        <f t="shared" si="177"/>
        <v>44785.208333320341</v>
      </c>
      <c r="Y5374">
        <f t="shared" si="178"/>
        <v>17058.333333333336</v>
      </c>
    </row>
    <row r="5375" spans="24:25" x14ac:dyDescent="0.4">
      <c r="X5375" s="79">
        <f t="shared" si="177"/>
        <v>44785.249999987005</v>
      </c>
      <c r="Y5375">
        <f t="shared" si="178"/>
        <v>17058.333333333336</v>
      </c>
    </row>
    <row r="5376" spans="24:25" x14ac:dyDescent="0.4">
      <c r="X5376" s="79">
        <f t="shared" si="177"/>
        <v>44785.291666653669</v>
      </c>
      <c r="Y5376">
        <f t="shared" si="178"/>
        <v>17058.333333333336</v>
      </c>
    </row>
    <row r="5377" spans="24:25" x14ac:dyDescent="0.4">
      <c r="X5377" s="79">
        <f t="shared" si="177"/>
        <v>44785.333333320334</v>
      </c>
      <c r="Y5377">
        <f t="shared" si="178"/>
        <v>17058.333333333336</v>
      </c>
    </row>
    <row r="5378" spans="24:25" x14ac:dyDescent="0.4">
      <c r="X5378" s="79">
        <f t="shared" si="177"/>
        <v>44785.374999986998</v>
      </c>
      <c r="Y5378">
        <f t="shared" si="178"/>
        <v>17058.333333333336</v>
      </c>
    </row>
    <row r="5379" spans="24:25" x14ac:dyDescent="0.4">
      <c r="X5379" s="79">
        <f t="shared" si="177"/>
        <v>44785.416666653662</v>
      </c>
      <c r="Y5379">
        <f t="shared" si="178"/>
        <v>17058.333333333336</v>
      </c>
    </row>
    <row r="5380" spans="24:25" x14ac:dyDescent="0.4">
      <c r="X5380" s="79">
        <f t="shared" si="177"/>
        <v>44785.458333320326</v>
      </c>
      <c r="Y5380">
        <f t="shared" si="178"/>
        <v>17058.333333333336</v>
      </c>
    </row>
    <row r="5381" spans="24:25" x14ac:dyDescent="0.4">
      <c r="X5381" s="79">
        <f t="shared" si="177"/>
        <v>44785.499999986991</v>
      </c>
      <c r="Y5381">
        <f t="shared" si="178"/>
        <v>17058.333333333336</v>
      </c>
    </row>
    <row r="5382" spans="24:25" x14ac:dyDescent="0.4">
      <c r="X5382" s="79">
        <f t="shared" ref="X5382:X5445" si="179">X5381+1/24</f>
        <v>44785.541666653655</v>
      </c>
      <c r="Y5382">
        <f t="shared" si="178"/>
        <v>17058.333333333336</v>
      </c>
    </row>
    <row r="5383" spans="24:25" x14ac:dyDescent="0.4">
      <c r="X5383" s="79">
        <f t="shared" si="179"/>
        <v>44785.583333320319</v>
      </c>
      <c r="Y5383">
        <f t="shared" si="178"/>
        <v>17058.333333333336</v>
      </c>
    </row>
    <row r="5384" spans="24:25" x14ac:dyDescent="0.4">
      <c r="X5384" s="79">
        <f t="shared" si="179"/>
        <v>44785.624999986983</v>
      </c>
      <c r="Y5384">
        <f t="shared" si="178"/>
        <v>17058.333333333336</v>
      </c>
    </row>
    <row r="5385" spans="24:25" x14ac:dyDescent="0.4">
      <c r="X5385" s="79">
        <f t="shared" si="179"/>
        <v>44785.666666653648</v>
      </c>
      <c r="Y5385">
        <f t="shared" si="178"/>
        <v>17058.333333333336</v>
      </c>
    </row>
    <row r="5386" spans="24:25" x14ac:dyDescent="0.4">
      <c r="X5386" s="79">
        <f t="shared" si="179"/>
        <v>44785.708333320312</v>
      </c>
      <c r="Y5386">
        <f t="shared" si="178"/>
        <v>17058.333333333336</v>
      </c>
    </row>
    <row r="5387" spans="24:25" x14ac:dyDescent="0.4">
      <c r="X5387" s="79">
        <f t="shared" si="179"/>
        <v>44785.749999986976</v>
      </c>
      <c r="Y5387">
        <f t="shared" si="178"/>
        <v>17058.333333333336</v>
      </c>
    </row>
    <row r="5388" spans="24:25" x14ac:dyDescent="0.4">
      <c r="X5388" s="79">
        <f t="shared" si="179"/>
        <v>44785.79166665364</v>
      </c>
      <c r="Y5388">
        <f t="shared" si="178"/>
        <v>17058.333333333336</v>
      </c>
    </row>
    <row r="5389" spans="24:25" x14ac:dyDescent="0.4">
      <c r="X5389" s="79">
        <f t="shared" si="179"/>
        <v>44785.833333320305</v>
      </c>
      <c r="Y5389">
        <f t="shared" si="178"/>
        <v>17058.333333333336</v>
      </c>
    </row>
    <row r="5390" spans="24:25" x14ac:dyDescent="0.4">
      <c r="X5390" s="79">
        <f t="shared" si="179"/>
        <v>44785.874999986969</v>
      </c>
      <c r="Y5390">
        <f t="shared" si="178"/>
        <v>17058.333333333336</v>
      </c>
    </row>
    <row r="5391" spans="24:25" x14ac:dyDescent="0.4">
      <c r="X5391" s="79">
        <f t="shared" si="179"/>
        <v>44785.916666653633</v>
      </c>
      <c r="Y5391">
        <f t="shared" si="178"/>
        <v>17058.333333333336</v>
      </c>
    </row>
    <row r="5392" spans="24:25" x14ac:dyDescent="0.4">
      <c r="X5392" s="79">
        <f t="shared" si="179"/>
        <v>44785.958333320297</v>
      </c>
      <c r="Y5392">
        <f t="shared" si="178"/>
        <v>17058.333333333336</v>
      </c>
    </row>
    <row r="5393" spans="24:25" x14ac:dyDescent="0.4">
      <c r="X5393" s="79">
        <f t="shared" si="179"/>
        <v>44785.999999986961</v>
      </c>
      <c r="Y5393">
        <f t="shared" si="178"/>
        <v>17058.333333333336</v>
      </c>
    </row>
    <row r="5394" spans="24:25" x14ac:dyDescent="0.4">
      <c r="X5394" s="79">
        <f t="shared" si="179"/>
        <v>44786.041666653626</v>
      </c>
      <c r="Y5394">
        <f t="shared" ref="Y5394:Y5457" si="180">VLOOKUP(MONTH(X5394),$T$28:$V$39,3)</f>
        <v>17058.333333333336</v>
      </c>
    </row>
    <row r="5395" spans="24:25" x14ac:dyDescent="0.4">
      <c r="X5395" s="79">
        <f t="shared" si="179"/>
        <v>44786.08333332029</v>
      </c>
      <c r="Y5395">
        <f t="shared" si="180"/>
        <v>17058.333333333336</v>
      </c>
    </row>
    <row r="5396" spans="24:25" x14ac:dyDescent="0.4">
      <c r="X5396" s="79">
        <f t="shared" si="179"/>
        <v>44786.124999986954</v>
      </c>
      <c r="Y5396">
        <f t="shared" si="180"/>
        <v>17058.333333333336</v>
      </c>
    </row>
    <row r="5397" spans="24:25" x14ac:dyDescent="0.4">
      <c r="X5397" s="79">
        <f t="shared" si="179"/>
        <v>44786.166666653618</v>
      </c>
      <c r="Y5397">
        <f t="shared" si="180"/>
        <v>17058.333333333336</v>
      </c>
    </row>
    <row r="5398" spans="24:25" x14ac:dyDescent="0.4">
      <c r="X5398" s="79">
        <f t="shared" si="179"/>
        <v>44786.208333320283</v>
      </c>
      <c r="Y5398">
        <f t="shared" si="180"/>
        <v>17058.333333333336</v>
      </c>
    </row>
    <row r="5399" spans="24:25" x14ac:dyDescent="0.4">
      <c r="X5399" s="79">
        <f t="shared" si="179"/>
        <v>44786.249999986947</v>
      </c>
      <c r="Y5399">
        <f t="shared" si="180"/>
        <v>17058.333333333336</v>
      </c>
    </row>
    <row r="5400" spans="24:25" x14ac:dyDescent="0.4">
      <c r="X5400" s="79">
        <f t="shared" si="179"/>
        <v>44786.291666653611</v>
      </c>
      <c r="Y5400">
        <f t="shared" si="180"/>
        <v>17058.333333333336</v>
      </c>
    </row>
    <row r="5401" spans="24:25" x14ac:dyDescent="0.4">
      <c r="X5401" s="79">
        <f t="shared" si="179"/>
        <v>44786.333333320275</v>
      </c>
      <c r="Y5401">
        <f t="shared" si="180"/>
        <v>17058.333333333336</v>
      </c>
    </row>
    <row r="5402" spans="24:25" x14ac:dyDescent="0.4">
      <c r="X5402" s="79">
        <f t="shared" si="179"/>
        <v>44786.37499998694</v>
      </c>
      <c r="Y5402">
        <f t="shared" si="180"/>
        <v>17058.333333333336</v>
      </c>
    </row>
    <row r="5403" spans="24:25" x14ac:dyDescent="0.4">
      <c r="X5403" s="79">
        <f t="shared" si="179"/>
        <v>44786.416666653604</v>
      </c>
      <c r="Y5403">
        <f t="shared" si="180"/>
        <v>17058.333333333336</v>
      </c>
    </row>
    <row r="5404" spans="24:25" x14ac:dyDescent="0.4">
      <c r="X5404" s="79">
        <f t="shared" si="179"/>
        <v>44786.458333320268</v>
      </c>
      <c r="Y5404">
        <f t="shared" si="180"/>
        <v>17058.333333333336</v>
      </c>
    </row>
    <row r="5405" spans="24:25" x14ac:dyDescent="0.4">
      <c r="X5405" s="79">
        <f t="shared" si="179"/>
        <v>44786.499999986932</v>
      </c>
      <c r="Y5405">
        <f t="shared" si="180"/>
        <v>17058.333333333336</v>
      </c>
    </row>
    <row r="5406" spans="24:25" x14ac:dyDescent="0.4">
      <c r="X5406" s="79">
        <f t="shared" si="179"/>
        <v>44786.541666653597</v>
      </c>
      <c r="Y5406">
        <f t="shared" si="180"/>
        <v>17058.333333333336</v>
      </c>
    </row>
    <row r="5407" spans="24:25" x14ac:dyDescent="0.4">
      <c r="X5407" s="79">
        <f t="shared" si="179"/>
        <v>44786.583333320261</v>
      </c>
      <c r="Y5407">
        <f t="shared" si="180"/>
        <v>17058.333333333336</v>
      </c>
    </row>
    <row r="5408" spans="24:25" x14ac:dyDescent="0.4">
      <c r="X5408" s="79">
        <f t="shared" si="179"/>
        <v>44786.624999986925</v>
      </c>
      <c r="Y5408">
        <f t="shared" si="180"/>
        <v>17058.333333333336</v>
      </c>
    </row>
    <row r="5409" spans="24:25" x14ac:dyDescent="0.4">
      <c r="X5409" s="79">
        <f t="shared" si="179"/>
        <v>44786.666666653589</v>
      </c>
      <c r="Y5409">
        <f t="shared" si="180"/>
        <v>17058.333333333336</v>
      </c>
    </row>
    <row r="5410" spans="24:25" x14ac:dyDescent="0.4">
      <c r="X5410" s="79">
        <f t="shared" si="179"/>
        <v>44786.708333320254</v>
      </c>
      <c r="Y5410">
        <f t="shared" si="180"/>
        <v>17058.333333333336</v>
      </c>
    </row>
    <row r="5411" spans="24:25" x14ac:dyDescent="0.4">
      <c r="X5411" s="79">
        <f t="shared" si="179"/>
        <v>44786.749999986918</v>
      </c>
      <c r="Y5411">
        <f t="shared" si="180"/>
        <v>17058.333333333336</v>
      </c>
    </row>
    <row r="5412" spans="24:25" x14ac:dyDescent="0.4">
      <c r="X5412" s="79">
        <f t="shared" si="179"/>
        <v>44786.791666653582</v>
      </c>
      <c r="Y5412">
        <f t="shared" si="180"/>
        <v>17058.333333333336</v>
      </c>
    </row>
    <row r="5413" spans="24:25" x14ac:dyDescent="0.4">
      <c r="X5413" s="79">
        <f t="shared" si="179"/>
        <v>44786.833333320246</v>
      </c>
      <c r="Y5413">
        <f t="shared" si="180"/>
        <v>17058.333333333336</v>
      </c>
    </row>
    <row r="5414" spans="24:25" x14ac:dyDescent="0.4">
      <c r="X5414" s="79">
        <f t="shared" si="179"/>
        <v>44786.874999986911</v>
      </c>
      <c r="Y5414">
        <f t="shared" si="180"/>
        <v>17058.333333333336</v>
      </c>
    </row>
    <row r="5415" spans="24:25" x14ac:dyDescent="0.4">
      <c r="X5415" s="79">
        <f t="shared" si="179"/>
        <v>44786.916666653575</v>
      </c>
      <c r="Y5415">
        <f t="shared" si="180"/>
        <v>17058.333333333336</v>
      </c>
    </row>
    <row r="5416" spans="24:25" x14ac:dyDescent="0.4">
      <c r="X5416" s="79">
        <f t="shared" si="179"/>
        <v>44786.958333320239</v>
      </c>
      <c r="Y5416">
        <f t="shared" si="180"/>
        <v>17058.333333333336</v>
      </c>
    </row>
    <row r="5417" spans="24:25" x14ac:dyDescent="0.4">
      <c r="X5417" s="79">
        <f t="shared" si="179"/>
        <v>44786.999999986903</v>
      </c>
      <c r="Y5417">
        <f t="shared" si="180"/>
        <v>17058.333333333336</v>
      </c>
    </row>
    <row r="5418" spans="24:25" x14ac:dyDescent="0.4">
      <c r="X5418" s="79">
        <f t="shared" si="179"/>
        <v>44787.041666653568</v>
      </c>
      <c r="Y5418">
        <f t="shared" si="180"/>
        <v>17058.333333333336</v>
      </c>
    </row>
    <row r="5419" spans="24:25" x14ac:dyDescent="0.4">
      <c r="X5419" s="79">
        <f t="shared" si="179"/>
        <v>44787.083333320232</v>
      </c>
      <c r="Y5419">
        <f t="shared" si="180"/>
        <v>17058.333333333336</v>
      </c>
    </row>
    <row r="5420" spans="24:25" x14ac:dyDescent="0.4">
      <c r="X5420" s="79">
        <f t="shared" si="179"/>
        <v>44787.124999986896</v>
      </c>
      <c r="Y5420">
        <f t="shared" si="180"/>
        <v>17058.333333333336</v>
      </c>
    </row>
    <row r="5421" spans="24:25" x14ac:dyDescent="0.4">
      <c r="X5421" s="79">
        <f t="shared" si="179"/>
        <v>44787.16666665356</v>
      </c>
      <c r="Y5421">
        <f t="shared" si="180"/>
        <v>17058.333333333336</v>
      </c>
    </row>
    <row r="5422" spans="24:25" x14ac:dyDescent="0.4">
      <c r="X5422" s="79">
        <f t="shared" si="179"/>
        <v>44787.208333320224</v>
      </c>
      <c r="Y5422">
        <f t="shared" si="180"/>
        <v>17058.333333333336</v>
      </c>
    </row>
    <row r="5423" spans="24:25" x14ac:dyDescent="0.4">
      <c r="X5423" s="79">
        <f t="shared" si="179"/>
        <v>44787.249999986889</v>
      </c>
      <c r="Y5423">
        <f t="shared" si="180"/>
        <v>17058.333333333336</v>
      </c>
    </row>
    <row r="5424" spans="24:25" x14ac:dyDescent="0.4">
      <c r="X5424" s="79">
        <f t="shared" si="179"/>
        <v>44787.291666653553</v>
      </c>
      <c r="Y5424">
        <f t="shared" si="180"/>
        <v>17058.333333333336</v>
      </c>
    </row>
    <row r="5425" spans="24:25" x14ac:dyDescent="0.4">
      <c r="X5425" s="79">
        <f t="shared" si="179"/>
        <v>44787.333333320217</v>
      </c>
      <c r="Y5425">
        <f t="shared" si="180"/>
        <v>17058.333333333336</v>
      </c>
    </row>
    <row r="5426" spans="24:25" x14ac:dyDescent="0.4">
      <c r="X5426" s="79">
        <f t="shared" si="179"/>
        <v>44787.374999986881</v>
      </c>
      <c r="Y5426">
        <f t="shared" si="180"/>
        <v>17058.333333333336</v>
      </c>
    </row>
    <row r="5427" spans="24:25" x14ac:dyDescent="0.4">
      <c r="X5427" s="79">
        <f t="shared" si="179"/>
        <v>44787.416666653546</v>
      </c>
      <c r="Y5427">
        <f t="shared" si="180"/>
        <v>17058.333333333336</v>
      </c>
    </row>
    <row r="5428" spans="24:25" x14ac:dyDescent="0.4">
      <c r="X5428" s="79">
        <f t="shared" si="179"/>
        <v>44787.45833332021</v>
      </c>
      <c r="Y5428">
        <f t="shared" si="180"/>
        <v>17058.333333333336</v>
      </c>
    </row>
    <row r="5429" spans="24:25" x14ac:dyDescent="0.4">
      <c r="X5429" s="79">
        <f t="shared" si="179"/>
        <v>44787.499999986874</v>
      </c>
      <c r="Y5429">
        <f t="shared" si="180"/>
        <v>17058.333333333336</v>
      </c>
    </row>
    <row r="5430" spans="24:25" x14ac:dyDescent="0.4">
      <c r="X5430" s="79">
        <f t="shared" si="179"/>
        <v>44787.541666653538</v>
      </c>
      <c r="Y5430">
        <f t="shared" si="180"/>
        <v>17058.333333333336</v>
      </c>
    </row>
    <row r="5431" spans="24:25" x14ac:dyDescent="0.4">
      <c r="X5431" s="79">
        <f t="shared" si="179"/>
        <v>44787.583333320203</v>
      </c>
      <c r="Y5431">
        <f t="shared" si="180"/>
        <v>17058.333333333336</v>
      </c>
    </row>
    <row r="5432" spans="24:25" x14ac:dyDescent="0.4">
      <c r="X5432" s="79">
        <f t="shared" si="179"/>
        <v>44787.624999986867</v>
      </c>
      <c r="Y5432">
        <f t="shared" si="180"/>
        <v>17058.333333333336</v>
      </c>
    </row>
    <row r="5433" spans="24:25" x14ac:dyDescent="0.4">
      <c r="X5433" s="79">
        <f t="shared" si="179"/>
        <v>44787.666666653531</v>
      </c>
      <c r="Y5433">
        <f t="shared" si="180"/>
        <v>17058.333333333336</v>
      </c>
    </row>
    <row r="5434" spans="24:25" x14ac:dyDescent="0.4">
      <c r="X5434" s="79">
        <f t="shared" si="179"/>
        <v>44787.708333320195</v>
      </c>
      <c r="Y5434">
        <f t="shared" si="180"/>
        <v>17058.333333333336</v>
      </c>
    </row>
    <row r="5435" spans="24:25" x14ac:dyDescent="0.4">
      <c r="X5435" s="79">
        <f t="shared" si="179"/>
        <v>44787.74999998686</v>
      </c>
      <c r="Y5435">
        <f t="shared" si="180"/>
        <v>17058.333333333336</v>
      </c>
    </row>
    <row r="5436" spans="24:25" x14ac:dyDescent="0.4">
      <c r="X5436" s="79">
        <f t="shared" si="179"/>
        <v>44787.791666653524</v>
      </c>
      <c r="Y5436">
        <f t="shared" si="180"/>
        <v>17058.333333333336</v>
      </c>
    </row>
    <row r="5437" spans="24:25" x14ac:dyDescent="0.4">
      <c r="X5437" s="79">
        <f t="shared" si="179"/>
        <v>44787.833333320188</v>
      </c>
      <c r="Y5437">
        <f t="shared" si="180"/>
        <v>17058.333333333336</v>
      </c>
    </row>
    <row r="5438" spans="24:25" x14ac:dyDescent="0.4">
      <c r="X5438" s="79">
        <f t="shared" si="179"/>
        <v>44787.874999986852</v>
      </c>
      <c r="Y5438">
        <f t="shared" si="180"/>
        <v>17058.333333333336</v>
      </c>
    </row>
    <row r="5439" spans="24:25" x14ac:dyDescent="0.4">
      <c r="X5439" s="79">
        <f t="shared" si="179"/>
        <v>44787.916666653517</v>
      </c>
      <c r="Y5439">
        <f t="shared" si="180"/>
        <v>17058.333333333336</v>
      </c>
    </row>
    <row r="5440" spans="24:25" x14ac:dyDescent="0.4">
      <c r="X5440" s="79">
        <f t="shared" si="179"/>
        <v>44787.958333320181</v>
      </c>
      <c r="Y5440">
        <f t="shared" si="180"/>
        <v>17058.333333333336</v>
      </c>
    </row>
    <row r="5441" spans="24:25" x14ac:dyDescent="0.4">
      <c r="X5441" s="79">
        <f t="shared" si="179"/>
        <v>44787.999999986845</v>
      </c>
      <c r="Y5441">
        <f t="shared" si="180"/>
        <v>17058.333333333336</v>
      </c>
    </row>
    <row r="5442" spans="24:25" x14ac:dyDescent="0.4">
      <c r="X5442" s="79">
        <f t="shared" si="179"/>
        <v>44788.041666653509</v>
      </c>
      <c r="Y5442">
        <f t="shared" si="180"/>
        <v>17058.333333333336</v>
      </c>
    </row>
    <row r="5443" spans="24:25" x14ac:dyDescent="0.4">
      <c r="X5443" s="79">
        <f t="shared" si="179"/>
        <v>44788.083333320174</v>
      </c>
      <c r="Y5443">
        <f t="shared" si="180"/>
        <v>17058.333333333336</v>
      </c>
    </row>
    <row r="5444" spans="24:25" x14ac:dyDescent="0.4">
      <c r="X5444" s="79">
        <f t="shared" si="179"/>
        <v>44788.124999986838</v>
      </c>
      <c r="Y5444">
        <f t="shared" si="180"/>
        <v>17058.333333333336</v>
      </c>
    </row>
    <row r="5445" spans="24:25" x14ac:dyDescent="0.4">
      <c r="X5445" s="79">
        <f t="shared" si="179"/>
        <v>44788.166666653502</v>
      </c>
      <c r="Y5445">
        <f t="shared" si="180"/>
        <v>17058.333333333336</v>
      </c>
    </row>
    <row r="5446" spans="24:25" x14ac:dyDescent="0.4">
      <c r="X5446" s="79">
        <f t="shared" ref="X5446:X5509" si="181">X5445+1/24</f>
        <v>44788.208333320166</v>
      </c>
      <c r="Y5446">
        <f t="shared" si="180"/>
        <v>17058.333333333336</v>
      </c>
    </row>
    <row r="5447" spans="24:25" x14ac:dyDescent="0.4">
      <c r="X5447" s="79">
        <f t="shared" si="181"/>
        <v>44788.249999986831</v>
      </c>
      <c r="Y5447">
        <f t="shared" si="180"/>
        <v>17058.333333333336</v>
      </c>
    </row>
    <row r="5448" spans="24:25" x14ac:dyDescent="0.4">
      <c r="X5448" s="79">
        <f t="shared" si="181"/>
        <v>44788.291666653495</v>
      </c>
      <c r="Y5448">
        <f t="shared" si="180"/>
        <v>17058.333333333336</v>
      </c>
    </row>
    <row r="5449" spans="24:25" x14ac:dyDescent="0.4">
      <c r="X5449" s="79">
        <f t="shared" si="181"/>
        <v>44788.333333320159</v>
      </c>
      <c r="Y5449">
        <f t="shared" si="180"/>
        <v>17058.333333333336</v>
      </c>
    </row>
    <row r="5450" spans="24:25" x14ac:dyDescent="0.4">
      <c r="X5450" s="79">
        <f t="shared" si="181"/>
        <v>44788.374999986823</v>
      </c>
      <c r="Y5450">
        <f t="shared" si="180"/>
        <v>17058.333333333336</v>
      </c>
    </row>
    <row r="5451" spans="24:25" x14ac:dyDescent="0.4">
      <c r="X5451" s="79">
        <f t="shared" si="181"/>
        <v>44788.416666653487</v>
      </c>
      <c r="Y5451">
        <f t="shared" si="180"/>
        <v>17058.333333333336</v>
      </c>
    </row>
    <row r="5452" spans="24:25" x14ac:dyDescent="0.4">
      <c r="X5452" s="79">
        <f t="shared" si="181"/>
        <v>44788.458333320152</v>
      </c>
      <c r="Y5452">
        <f t="shared" si="180"/>
        <v>17058.333333333336</v>
      </c>
    </row>
    <row r="5453" spans="24:25" x14ac:dyDescent="0.4">
      <c r="X5453" s="79">
        <f t="shared" si="181"/>
        <v>44788.499999986816</v>
      </c>
      <c r="Y5453">
        <f t="shared" si="180"/>
        <v>17058.333333333336</v>
      </c>
    </row>
    <row r="5454" spans="24:25" x14ac:dyDescent="0.4">
      <c r="X5454" s="79">
        <f t="shared" si="181"/>
        <v>44788.54166665348</v>
      </c>
      <c r="Y5454">
        <f t="shared" si="180"/>
        <v>17058.333333333336</v>
      </c>
    </row>
    <row r="5455" spans="24:25" x14ac:dyDescent="0.4">
      <c r="X5455" s="79">
        <f t="shared" si="181"/>
        <v>44788.583333320144</v>
      </c>
      <c r="Y5455">
        <f t="shared" si="180"/>
        <v>17058.333333333336</v>
      </c>
    </row>
    <row r="5456" spans="24:25" x14ac:dyDescent="0.4">
      <c r="X5456" s="79">
        <f t="shared" si="181"/>
        <v>44788.624999986809</v>
      </c>
      <c r="Y5456">
        <f t="shared" si="180"/>
        <v>17058.333333333336</v>
      </c>
    </row>
    <row r="5457" spans="24:25" x14ac:dyDescent="0.4">
      <c r="X5457" s="79">
        <f t="shared" si="181"/>
        <v>44788.666666653473</v>
      </c>
      <c r="Y5457">
        <f t="shared" si="180"/>
        <v>17058.333333333336</v>
      </c>
    </row>
    <row r="5458" spans="24:25" x14ac:dyDescent="0.4">
      <c r="X5458" s="79">
        <f t="shared" si="181"/>
        <v>44788.708333320137</v>
      </c>
      <c r="Y5458">
        <f t="shared" ref="Y5458:Y5521" si="182">VLOOKUP(MONTH(X5458),$T$28:$V$39,3)</f>
        <v>17058.333333333336</v>
      </c>
    </row>
    <row r="5459" spans="24:25" x14ac:dyDescent="0.4">
      <c r="X5459" s="79">
        <f t="shared" si="181"/>
        <v>44788.749999986801</v>
      </c>
      <c r="Y5459">
        <f t="shared" si="182"/>
        <v>17058.333333333336</v>
      </c>
    </row>
    <row r="5460" spans="24:25" x14ac:dyDescent="0.4">
      <c r="X5460" s="79">
        <f t="shared" si="181"/>
        <v>44788.791666653466</v>
      </c>
      <c r="Y5460">
        <f t="shared" si="182"/>
        <v>17058.333333333336</v>
      </c>
    </row>
    <row r="5461" spans="24:25" x14ac:dyDescent="0.4">
      <c r="X5461" s="79">
        <f t="shared" si="181"/>
        <v>44788.83333332013</v>
      </c>
      <c r="Y5461">
        <f t="shared" si="182"/>
        <v>17058.333333333336</v>
      </c>
    </row>
    <row r="5462" spans="24:25" x14ac:dyDescent="0.4">
      <c r="X5462" s="79">
        <f t="shared" si="181"/>
        <v>44788.874999986794</v>
      </c>
      <c r="Y5462">
        <f t="shared" si="182"/>
        <v>17058.333333333336</v>
      </c>
    </row>
    <row r="5463" spans="24:25" x14ac:dyDescent="0.4">
      <c r="X5463" s="79">
        <f t="shared" si="181"/>
        <v>44788.916666653458</v>
      </c>
      <c r="Y5463">
        <f t="shared" si="182"/>
        <v>17058.333333333336</v>
      </c>
    </row>
    <row r="5464" spans="24:25" x14ac:dyDescent="0.4">
      <c r="X5464" s="79">
        <f t="shared" si="181"/>
        <v>44788.958333320123</v>
      </c>
      <c r="Y5464">
        <f t="shared" si="182"/>
        <v>17058.333333333336</v>
      </c>
    </row>
    <row r="5465" spans="24:25" x14ac:dyDescent="0.4">
      <c r="X5465" s="79">
        <f t="shared" si="181"/>
        <v>44788.999999986787</v>
      </c>
      <c r="Y5465">
        <f t="shared" si="182"/>
        <v>17058.333333333336</v>
      </c>
    </row>
    <row r="5466" spans="24:25" x14ac:dyDescent="0.4">
      <c r="X5466" s="79">
        <f t="shared" si="181"/>
        <v>44789.041666653451</v>
      </c>
      <c r="Y5466">
        <f t="shared" si="182"/>
        <v>17058.333333333336</v>
      </c>
    </row>
    <row r="5467" spans="24:25" x14ac:dyDescent="0.4">
      <c r="X5467" s="79">
        <f t="shared" si="181"/>
        <v>44789.083333320115</v>
      </c>
      <c r="Y5467">
        <f t="shared" si="182"/>
        <v>17058.333333333336</v>
      </c>
    </row>
    <row r="5468" spans="24:25" x14ac:dyDescent="0.4">
      <c r="X5468" s="79">
        <f t="shared" si="181"/>
        <v>44789.12499998678</v>
      </c>
      <c r="Y5468">
        <f t="shared" si="182"/>
        <v>17058.333333333336</v>
      </c>
    </row>
    <row r="5469" spans="24:25" x14ac:dyDescent="0.4">
      <c r="X5469" s="79">
        <f t="shared" si="181"/>
        <v>44789.166666653444</v>
      </c>
      <c r="Y5469">
        <f t="shared" si="182"/>
        <v>17058.333333333336</v>
      </c>
    </row>
    <row r="5470" spans="24:25" x14ac:dyDescent="0.4">
      <c r="X5470" s="79">
        <f t="shared" si="181"/>
        <v>44789.208333320108</v>
      </c>
      <c r="Y5470">
        <f t="shared" si="182"/>
        <v>17058.333333333336</v>
      </c>
    </row>
    <row r="5471" spans="24:25" x14ac:dyDescent="0.4">
      <c r="X5471" s="79">
        <f t="shared" si="181"/>
        <v>44789.249999986772</v>
      </c>
      <c r="Y5471">
        <f t="shared" si="182"/>
        <v>17058.333333333336</v>
      </c>
    </row>
    <row r="5472" spans="24:25" x14ac:dyDescent="0.4">
      <c r="X5472" s="79">
        <f t="shared" si="181"/>
        <v>44789.291666653437</v>
      </c>
      <c r="Y5472">
        <f t="shared" si="182"/>
        <v>17058.333333333336</v>
      </c>
    </row>
    <row r="5473" spans="24:25" x14ac:dyDescent="0.4">
      <c r="X5473" s="79">
        <f t="shared" si="181"/>
        <v>44789.333333320101</v>
      </c>
      <c r="Y5473">
        <f t="shared" si="182"/>
        <v>17058.333333333336</v>
      </c>
    </row>
    <row r="5474" spans="24:25" x14ac:dyDescent="0.4">
      <c r="X5474" s="79">
        <f t="shared" si="181"/>
        <v>44789.374999986765</v>
      </c>
      <c r="Y5474">
        <f t="shared" si="182"/>
        <v>17058.333333333336</v>
      </c>
    </row>
    <row r="5475" spans="24:25" x14ac:dyDescent="0.4">
      <c r="X5475" s="79">
        <f t="shared" si="181"/>
        <v>44789.416666653429</v>
      </c>
      <c r="Y5475">
        <f t="shared" si="182"/>
        <v>17058.333333333336</v>
      </c>
    </row>
    <row r="5476" spans="24:25" x14ac:dyDescent="0.4">
      <c r="X5476" s="79">
        <f t="shared" si="181"/>
        <v>44789.458333320094</v>
      </c>
      <c r="Y5476">
        <f t="shared" si="182"/>
        <v>17058.333333333336</v>
      </c>
    </row>
    <row r="5477" spans="24:25" x14ac:dyDescent="0.4">
      <c r="X5477" s="79">
        <f t="shared" si="181"/>
        <v>44789.499999986758</v>
      </c>
      <c r="Y5477">
        <f t="shared" si="182"/>
        <v>17058.333333333336</v>
      </c>
    </row>
    <row r="5478" spans="24:25" x14ac:dyDescent="0.4">
      <c r="X5478" s="79">
        <f t="shared" si="181"/>
        <v>44789.541666653422</v>
      </c>
      <c r="Y5478">
        <f t="shared" si="182"/>
        <v>17058.333333333336</v>
      </c>
    </row>
    <row r="5479" spans="24:25" x14ac:dyDescent="0.4">
      <c r="X5479" s="79">
        <f t="shared" si="181"/>
        <v>44789.583333320086</v>
      </c>
      <c r="Y5479">
        <f t="shared" si="182"/>
        <v>17058.333333333336</v>
      </c>
    </row>
    <row r="5480" spans="24:25" x14ac:dyDescent="0.4">
      <c r="X5480" s="79">
        <f t="shared" si="181"/>
        <v>44789.62499998675</v>
      </c>
      <c r="Y5480">
        <f t="shared" si="182"/>
        <v>17058.333333333336</v>
      </c>
    </row>
    <row r="5481" spans="24:25" x14ac:dyDescent="0.4">
      <c r="X5481" s="79">
        <f t="shared" si="181"/>
        <v>44789.666666653415</v>
      </c>
      <c r="Y5481">
        <f t="shared" si="182"/>
        <v>17058.333333333336</v>
      </c>
    </row>
    <row r="5482" spans="24:25" x14ac:dyDescent="0.4">
      <c r="X5482" s="79">
        <f t="shared" si="181"/>
        <v>44789.708333320079</v>
      </c>
      <c r="Y5482">
        <f t="shared" si="182"/>
        <v>17058.333333333336</v>
      </c>
    </row>
    <row r="5483" spans="24:25" x14ac:dyDescent="0.4">
      <c r="X5483" s="79">
        <f t="shared" si="181"/>
        <v>44789.749999986743</v>
      </c>
      <c r="Y5483">
        <f t="shared" si="182"/>
        <v>17058.333333333336</v>
      </c>
    </row>
    <row r="5484" spans="24:25" x14ac:dyDescent="0.4">
      <c r="X5484" s="79">
        <f t="shared" si="181"/>
        <v>44789.791666653407</v>
      </c>
      <c r="Y5484">
        <f t="shared" si="182"/>
        <v>17058.333333333336</v>
      </c>
    </row>
    <row r="5485" spans="24:25" x14ac:dyDescent="0.4">
      <c r="X5485" s="79">
        <f t="shared" si="181"/>
        <v>44789.833333320072</v>
      </c>
      <c r="Y5485">
        <f t="shared" si="182"/>
        <v>17058.333333333336</v>
      </c>
    </row>
    <row r="5486" spans="24:25" x14ac:dyDescent="0.4">
      <c r="X5486" s="79">
        <f t="shared" si="181"/>
        <v>44789.874999986736</v>
      </c>
      <c r="Y5486">
        <f t="shared" si="182"/>
        <v>17058.333333333336</v>
      </c>
    </row>
    <row r="5487" spans="24:25" x14ac:dyDescent="0.4">
      <c r="X5487" s="79">
        <f t="shared" si="181"/>
        <v>44789.9166666534</v>
      </c>
      <c r="Y5487">
        <f t="shared" si="182"/>
        <v>17058.333333333336</v>
      </c>
    </row>
    <row r="5488" spans="24:25" x14ac:dyDescent="0.4">
      <c r="X5488" s="79">
        <f t="shared" si="181"/>
        <v>44789.958333320064</v>
      </c>
      <c r="Y5488">
        <f t="shared" si="182"/>
        <v>17058.333333333336</v>
      </c>
    </row>
    <row r="5489" spans="24:25" x14ac:dyDescent="0.4">
      <c r="X5489" s="79">
        <f t="shared" si="181"/>
        <v>44789.999999986729</v>
      </c>
      <c r="Y5489">
        <f t="shared" si="182"/>
        <v>17058.333333333336</v>
      </c>
    </row>
    <row r="5490" spans="24:25" x14ac:dyDescent="0.4">
      <c r="X5490" s="79">
        <f t="shared" si="181"/>
        <v>44790.041666653393</v>
      </c>
      <c r="Y5490">
        <f t="shared" si="182"/>
        <v>17058.333333333336</v>
      </c>
    </row>
    <row r="5491" spans="24:25" x14ac:dyDescent="0.4">
      <c r="X5491" s="79">
        <f t="shared" si="181"/>
        <v>44790.083333320057</v>
      </c>
      <c r="Y5491">
        <f t="shared" si="182"/>
        <v>17058.333333333336</v>
      </c>
    </row>
    <row r="5492" spans="24:25" x14ac:dyDescent="0.4">
      <c r="X5492" s="79">
        <f t="shared" si="181"/>
        <v>44790.124999986721</v>
      </c>
      <c r="Y5492">
        <f t="shared" si="182"/>
        <v>17058.333333333336</v>
      </c>
    </row>
    <row r="5493" spans="24:25" x14ac:dyDescent="0.4">
      <c r="X5493" s="79">
        <f t="shared" si="181"/>
        <v>44790.166666653386</v>
      </c>
      <c r="Y5493">
        <f t="shared" si="182"/>
        <v>17058.333333333336</v>
      </c>
    </row>
    <row r="5494" spans="24:25" x14ac:dyDescent="0.4">
      <c r="X5494" s="79">
        <f t="shared" si="181"/>
        <v>44790.20833332005</v>
      </c>
      <c r="Y5494">
        <f t="shared" si="182"/>
        <v>17058.333333333336</v>
      </c>
    </row>
    <row r="5495" spans="24:25" x14ac:dyDescent="0.4">
      <c r="X5495" s="79">
        <f t="shared" si="181"/>
        <v>44790.249999986714</v>
      </c>
      <c r="Y5495">
        <f t="shared" si="182"/>
        <v>17058.333333333336</v>
      </c>
    </row>
    <row r="5496" spans="24:25" x14ac:dyDescent="0.4">
      <c r="X5496" s="79">
        <f t="shared" si="181"/>
        <v>44790.291666653378</v>
      </c>
      <c r="Y5496">
        <f t="shared" si="182"/>
        <v>17058.333333333336</v>
      </c>
    </row>
    <row r="5497" spans="24:25" x14ac:dyDescent="0.4">
      <c r="X5497" s="79">
        <f t="shared" si="181"/>
        <v>44790.333333320043</v>
      </c>
      <c r="Y5497">
        <f t="shared" si="182"/>
        <v>17058.333333333336</v>
      </c>
    </row>
    <row r="5498" spans="24:25" x14ac:dyDescent="0.4">
      <c r="X5498" s="79">
        <f t="shared" si="181"/>
        <v>44790.374999986707</v>
      </c>
      <c r="Y5498">
        <f t="shared" si="182"/>
        <v>17058.333333333336</v>
      </c>
    </row>
    <row r="5499" spans="24:25" x14ac:dyDescent="0.4">
      <c r="X5499" s="79">
        <f t="shared" si="181"/>
        <v>44790.416666653371</v>
      </c>
      <c r="Y5499">
        <f t="shared" si="182"/>
        <v>17058.333333333336</v>
      </c>
    </row>
    <row r="5500" spans="24:25" x14ac:dyDescent="0.4">
      <c r="X5500" s="79">
        <f t="shared" si="181"/>
        <v>44790.458333320035</v>
      </c>
      <c r="Y5500">
        <f t="shared" si="182"/>
        <v>17058.333333333336</v>
      </c>
    </row>
    <row r="5501" spans="24:25" x14ac:dyDescent="0.4">
      <c r="X5501" s="79">
        <f t="shared" si="181"/>
        <v>44790.4999999867</v>
      </c>
      <c r="Y5501">
        <f t="shared" si="182"/>
        <v>17058.333333333336</v>
      </c>
    </row>
    <row r="5502" spans="24:25" x14ac:dyDescent="0.4">
      <c r="X5502" s="79">
        <f t="shared" si="181"/>
        <v>44790.541666653364</v>
      </c>
      <c r="Y5502">
        <f t="shared" si="182"/>
        <v>17058.333333333336</v>
      </c>
    </row>
    <row r="5503" spans="24:25" x14ac:dyDescent="0.4">
      <c r="X5503" s="79">
        <f t="shared" si="181"/>
        <v>44790.583333320028</v>
      </c>
      <c r="Y5503">
        <f t="shared" si="182"/>
        <v>17058.333333333336</v>
      </c>
    </row>
    <row r="5504" spans="24:25" x14ac:dyDescent="0.4">
      <c r="X5504" s="79">
        <f t="shared" si="181"/>
        <v>44790.624999986692</v>
      </c>
      <c r="Y5504">
        <f t="shared" si="182"/>
        <v>17058.333333333336</v>
      </c>
    </row>
    <row r="5505" spans="24:25" x14ac:dyDescent="0.4">
      <c r="X5505" s="79">
        <f t="shared" si="181"/>
        <v>44790.666666653357</v>
      </c>
      <c r="Y5505">
        <f t="shared" si="182"/>
        <v>17058.333333333336</v>
      </c>
    </row>
    <row r="5506" spans="24:25" x14ac:dyDescent="0.4">
      <c r="X5506" s="79">
        <f t="shared" si="181"/>
        <v>44790.708333320021</v>
      </c>
      <c r="Y5506">
        <f t="shared" si="182"/>
        <v>17058.333333333336</v>
      </c>
    </row>
    <row r="5507" spans="24:25" x14ac:dyDescent="0.4">
      <c r="X5507" s="79">
        <f t="shared" si="181"/>
        <v>44790.749999986685</v>
      </c>
      <c r="Y5507">
        <f t="shared" si="182"/>
        <v>17058.333333333336</v>
      </c>
    </row>
    <row r="5508" spans="24:25" x14ac:dyDescent="0.4">
      <c r="X5508" s="79">
        <f t="shared" si="181"/>
        <v>44790.791666653349</v>
      </c>
      <c r="Y5508">
        <f t="shared" si="182"/>
        <v>17058.333333333336</v>
      </c>
    </row>
    <row r="5509" spans="24:25" x14ac:dyDescent="0.4">
      <c r="X5509" s="79">
        <f t="shared" si="181"/>
        <v>44790.833333320013</v>
      </c>
      <c r="Y5509">
        <f t="shared" si="182"/>
        <v>17058.333333333336</v>
      </c>
    </row>
    <row r="5510" spans="24:25" x14ac:dyDescent="0.4">
      <c r="X5510" s="79">
        <f t="shared" ref="X5510:X5573" si="183">X5509+1/24</f>
        <v>44790.874999986678</v>
      </c>
      <c r="Y5510">
        <f t="shared" si="182"/>
        <v>17058.333333333336</v>
      </c>
    </row>
    <row r="5511" spans="24:25" x14ac:dyDescent="0.4">
      <c r="X5511" s="79">
        <f t="shared" si="183"/>
        <v>44790.916666653342</v>
      </c>
      <c r="Y5511">
        <f t="shared" si="182"/>
        <v>17058.333333333336</v>
      </c>
    </row>
    <row r="5512" spans="24:25" x14ac:dyDescent="0.4">
      <c r="X5512" s="79">
        <f t="shared" si="183"/>
        <v>44790.958333320006</v>
      </c>
      <c r="Y5512">
        <f t="shared" si="182"/>
        <v>17058.333333333336</v>
      </c>
    </row>
    <row r="5513" spans="24:25" x14ac:dyDescent="0.4">
      <c r="X5513" s="79">
        <f t="shared" si="183"/>
        <v>44790.99999998667</v>
      </c>
      <c r="Y5513">
        <f t="shared" si="182"/>
        <v>17058.333333333336</v>
      </c>
    </row>
    <row r="5514" spans="24:25" x14ac:dyDescent="0.4">
      <c r="X5514" s="79">
        <f t="shared" si="183"/>
        <v>44791.041666653335</v>
      </c>
      <c r="Y5514">
        <f t="shared" si="182"/>
        <v>17058.333333333336</v>
      </c>
    </row>
    <row r="5515" spans="24:25" x14ac:dyDescent="0.4">
      <c r="X5515" s="79">
        <f t="shared" si="183"/>
        <v>44791.083333319999</v>
      </c>
      <c r="Y5515">
        <f t="shared" si="182"/>
        <v>17058.333333333336</v>
      </c>
    </row>
    <row r="5516" spans="24:25" x14ac:dyDescent="0.4">
      <c r="X5516" s="79">
        <f t="shared" si="183"/>
        <v>44791.124999986663</v>
      </c>
      <c r="Y5516">
        <f t="shared" si="182"/>
        <v>17058.333333333336</v>
      </c>
    </row>
    <row r="5517" spans="24:25" x14ac:dyDescent="0.4">
      <c r="X5517" s="79">
        <f t="shared" si="183"/>
        <v>44791.166666653327</v>
      </c>
      <c r="Y5517">
        <f t="shared" si="182"/>
        <v>17058.333333333336</v>
      </c>
    </row>
    <row r="5518" spans="24:25" x14ac:dyDescent="0.4">
      <c r="X5518" s="79">
        <f t="shared" si="183"/>
        <v>44791.208333319992</v>
      </c>
      <c r="Y5518">
        <f t="shared" si="182"/>
        <v>17058.333333333336</v>
      </c>
    </row>
    <row r="5519" spans="24:25" x14ac:dyDescent="0.4">
      <c r="X5519" s="79">
        <f t="shared" si="183"/>
        <v>44791.249999986656</v>
      </c>
      <c r="Y5519">
        <f t="shared" si="182"/>
        <v>17058.333333333336</v>
      </c>
    </row>
    <row r="5520" spans="24:25" x14ac:dyDescent="0.4">
      <c r="X5520" s="79">
        <f t="shared" si="183"/>
        <v>44791.29166665332</v>
      </c>
      <c r="Y5520">
        <f t="shared" si="182"/>
        <v>17058.333333333336</v>
      </c>
    </row>
    <row r="5521" spans="24:25" x14ac:dyDescent="0.4">
      <c r="X5521" s="79">
        <f t="shared" si="183"/>
        <v>44791.333333319984</v>
      </c>
      <c r="Y5521">
        <f t="shared" si="182"/>
        <v>17058.333333333336</v>
      </c>
    </row>
    <row r="5522" spans="24:25" x14ac:dyDescent="0.4">
      <c r="X5522" s="79">
        <f t="shared" si="183"/>
        <v>44791.374999986649</v>
      </c>
      <c r="Y5522">
        <f t="shared" ref="Y5522:Y5585" si="184">VLOOKUP(MONTH(X5522),$T$28:$V$39,3)</f>
        <v>17058.333333333336</v>
      </c>
    </row>
    <row r="5523" spans="24:25" x14ac:dyDescent="0.4">
      <c r="X5523" s="79">
        <f t="shared" si="183"/>
        <v>44791.416666653313</v>
      </c>
      <c r="Y5523">
        <f t="shared" si="184"/>
        <v>17058.333333333336</v>
      </c>
    </row>
    <row r="5524" spans="24:25" x14ac:dyDescent="0.4">
      <c r="X5524" s="79">
        <f t="shared" si="183"/>
        <v>44791.458333319977</v>
      </c>
      <c r="Y5524">
        <f t="shared" si="184"/>
        <v>17058.333333333336</v>
      </c>
    </row>
    <row r="5525" spans="24:25" x14ac:dyDescent="0.4">
      <c r="X5525" s="79">
        <f t="shared" si="183"/>
        <v>44791.499999986641</v>
      </c>
      <c r="Y5525">
        <f t="shared" si="184"/>
        <v>17058.333333333336</v>
      </c>
    </row>
    <row r="5526" spans="24:25" x14ac:dyDescent="0.4">
      <c r="X5526" s="79">
        <f t="shared" si="183"/>
        <v>44791.541666653306</v>
      </c>
      <c r="Y5526">
        <f t="shared" si="184"/>
        <v>17058.333333333336</v>
      </c>
    </row>
    <row r="5527" spans="24:25" x14ac:dyDescent="0.4">
      <c r="X5527" s="79">
        <f t="shared" si="183"/>
        <v>44791.58333331997</v>
      </c>
      <c r="Y5527">
        <f t="shared" si="184"/>
        <v>17058.333333333336</v>
      </c>
    </row>
    <row r="5528" spans="24:25" x14ac:dyDescent="0.4">
      <c r="X5528" s="79">
        <f t="shared" si="183"/>
        <v>44791.624999986634</v>
      </c>
      <c r="Y5528">
        <f t="shared" si="184"/>
        <v>17058.333333333336</v>
      </c>
    </row>
    <row r="5529" spans="24:25" x14ac:dyDescent="0.4">
      <c r="X5529" s="79">
        <f t="shared" si="183"/>
        <v>44791.666666653298</v>
      </c>
      <c r="Y5529">
        <f t="shared" si="184"/>
        <v>17058.333333333336</v>
      </c>
    </row>
    <row r="5530" spans="24:25" x14ac:dyDescent="0.4">
      <c r="X5530" s="79">
        <f t="shared" si="183"/>
        <v>44791.708333319963</v>
      </c>
      <c r="Y5530">
        <f t="shared" si="184"/>
        <v>17058.333333333336</v>
      </c>
    </row>
    <row r="5531" spans="24:25" x14ac:dyDescent="0.4">
      <c r="X5531" s="79">
        <f t="shared" si="183"/>
        <v>44791.749999986627</v>
      </c>
      <c r="Y5531">
        <f t="shared" si="184"/>
        <v>17058.333333333336</v>
      </c>
    </row>
    <row r="5532" spans="24:25" x14ac:dyDescent="0.4">
      <c r="X5532" s="79">
        <f t="shared" si="183"/>
        <v>44791.791666653291</v>
      </c>
      <c r="Y5532">
        <f t="shared" si="184"/>
        <v>17058.333333333336</v>
      </c>
    </row>
    <row r="5533" spans="24:25" x14ac:dyDescent="0.4">
      <c r="X5533" s="79">
        <f t="shared" si="183"/>
        <v>44791.833333319955</v>
      </c>
      <c r="Y5533">
        <f t="shared" si="184"/>
        <v>17058.333333333336</v>
      </c>
    </row>
    <row r="5534" spans="24:25" x14ac:dyDescent="0.4">
      <c r="X5534" s="79">
        <f t="shared" si="183"/>
        <v>44791.87499998662</v>
      </c>
      <c r="Y5534">
        <f t="shared" si="184"/>
        <v>17058.333333333336</v>
      </c>
    </row>
    <row r="5535" spans="24:25" x14ac:dyDescent="0.4">
      <c r="X5535" s="79">
        <f t="shared" si="183"/>
        <v>44791.916666653284</v>
      </c>
      <c r="Y5535">
        <f t="shared" si="184"/>
        <v>17058.333333333336</v>
      </c>
    </row>
    <row r="5536" spans="24:25" x14ac:dyDescent="0.4">
      <c r="X5536" s="79">
        <f t="shared" si="183"/>
        <v>44791.958333319948</v>
      </c>
      <c r="Y5536">
        <f t="shared" si="184"/>
        <v>17058.333333333336</v>
      </c>
    </row>
    <row r="5537" spans="24:25" x14ac:dyDescent="0.4">
      <c r="X5537" s="79">
        <f t="shared" si="183"/>
        <v>44791.999999986612</v>
      </c>
      <c r="Y5537">
        <f t="shared" si="184"/>
        <v>17058.333333333336</v>
      </c>
    </row>
    <row r="5538" spans="24:25" x14ac:dyDescent="0.4">
      <c r="X5538" s="79">
        <f t="shared" si="183"/>
        <v>44792.041666653276</v>
      </c>
      <c r="Y5538">
        <f t="shared" si="184"/>
        <v>17058.333333333336</v>
      </c>
    </row>
    <row r="5539" spans="24:25" x14ac:dyDescent="0.4">
      <c r="X5539" s="79">
        <f t="shared" si="183"/>
        <v>44792.083333319941</v>
      </c>
      <c r="Y5539">
        <f t="shared" si="184"/>
        <v>17058.333333333336</v>
      </c>
    </row>
    <row r="5540" spans="24:25" x14ac:dyDescent="0.4">
      <c r="X5540" s="79">
        <f t="shared" si="183"/>
        <v>44792.124999986605</v>
      </c>
      <c r="Y5540">
        <f t="shared" si="184"/>
        <v>17058.333333333336</v>
      </c>
    </row>
    <row r="5541" spans="24:25" x14ac:dyDescent="0.4">
      <c r="X5541" s="79">
        <f t="shared" si="183"/>
        <v>44792.166666653269</v>
      </c>
      <c r="Y5541">
        <f t="shared" si="184"/>
        <v>17058.333333333336</v>
      </c>
    </row>
    <row r="5542" spans="24:25" x14ac:dyDescent="0.4">
      <c r="X5542" s="79">
        <f t="shared" si="183"/>
        <v>44792.208333319933</v>
      </c>
      <c r="Y5542">
        <f t="shared" si="184"/>
        <v>17058.333333333336</v>
      </c>
    </row>
    <row r="5543" spans="24:25" x14ac:dyDescent="0.4">
      <c r="X5543" s="79">
        <f t="shared" si="183"/>
        <v>44792.249999986598</v>
      </c>
      <c r="Y5543">
        <f t="shared" si="184"/>
        <v>17058.333333333336</v>
      </c>
    </row>
    <row r="5544" spans="24:25" x14ac:dyDescent="0.4">
      <c r="X5544" s="79">
        <f t="shared" si="183"/>
        <v>44792.291666653262</v>
      </c>
      <c r="Y5544">
        <f t="shared" si="184"/>
        <v>17058.333333333336</v>
      </c>
    </row>
    <row r="5545" spans="24:25" x14ac:dyDescent="0.4">
      <c r="X5545" s="79">
        <f t="shared" si="183"/>
        <v>44792.333333319926</v>
      </c>
      <c r="Y5545">
        <f t="shared" si="184"/>
        <v>17058.333333333336</v>
      </c>
    </row>
    <row r="5546" spans="24:25" x14ac:dyDescent="0.4">
      <c r="X5546" s="79">
        <f t="shared" si="183"/>
        <v>44792.37499998659</v>
      </c>
      <c r="Y5546">
        <f t="shared" si="184"/>
        <v>17058.333333333336</v>
      </c>
    </row>
    <row r="5547" spans="24:25" x14ac:dyDescent="0.4">
      <c r="X5547" s="79">
        <f t="shared" si="183"/>
        <v>44792.416666653255</v>
      </c>
      <c r="Y5547">
        <f t="shared" si="184"/>
        <v>17058.333333333336</v>
      </c>
    </row>
    <row r="5548" spans="24:25" x14ac:dyDescent="0.4">
      <c r="X5548" s="79">
        <f t="shared" si="183"/>
        <v>44792.458333319919</v>
      </c>
      <c r="Y5548">
        <f t="shared" si="184"/>
        <v>17058.333333333336</v>
      </c>
    </row>
    <row r="5549" spans="24:25" x14ac:dyDescent="0.4">
      <c r="X5549" s="79">
        <f t="shared" si="183"/>
        <v>44792.499999986583</v>
      </c>
      <c r="Y5549">
        <f t="shared" si="184"/>
        <v>17058.333333333336</v>
      </c>
    </row>
    <row r="5550" spans="24:25" x14ac:dyDescent="0.4">
      <c r="X5550" s="79">
        <f t="shared" si="183"/>
        <v>44792.541666653247</v>
      </c>
      <c r="Y5550">
        <f t="shared" si="184"/>
        <v>17058.333333333336</v>
      </c>
    </row>
    <row r="5551" spans="24:25" x14ac:dyDescent="0.4">
      <c r="X5551" s="79">
        <f t="shared" si="183"/>
        <v>44792.583333319912</v>
      </c>
      <c r="Y5551">
        <f t="shared" si="184"/>
        <v>17058.333333333336</v>
      </c>
    </row>
    <row r="5552" spans="24:25" x14ac:dyDescent="0.4">
      <c r="X5552" s="79">
        <f t="shared" si="183"/>
        <v>44792.624999986576</v>
      </c>
      <c r="Y5552">
        <f t="shared" si="184"/>
        <v>17058.333333333336</v>
      </c>
    </row>
    <row r="5553" spans="24:25" x14ac:dyDescent="0.4">
      <c r="X5553" s="79">
        <f t="shared" si="183"/>
        <v>44792.66666665324</v>
      </c>
      <c r="Y5553">
        <f t="shared" si="184"/>
        <v>17058.333333333336</v>
      </c>
    </row>
    <row r="5554" spans="24:25" x14ac:dyDescent="0.4">
      <c r="X5554" s="79">
        <f t="shared" si="183"/>
        <v>44792.708333319904</v>
      </c>
      <c r="Y5554">
        <f t="shared" si="184"/>
        <v>17058.333333333336</v>
      </c>
    </row>
    <row r="5555" spans="24:25" x14ac:dyDescent="0.4">
      <c r="X5555" s="79">
        <f t="shared" si="183"/>
        <v>44792.749999986569</v>
      </c>
      <c r="Y5555">
        <f t="shared" si="184"/>
        <v>17058.333333333336</v>
      </c>
    </row>
    <row r="5556" spans="24:25" x14ac:dyDescent="0.4">
      <c r="X5556" s="79">
        <f t="shared" si="183"/>
        <v>44792.791666653233</v>
      </c>
      <c r="Y5556">
        <f t="shared" si="184"/>
        <v>17058.333333333336</v>
      </c>
    </row>
    <row r="5557" spans="24:25" x14ac:dyDescent="0.4">
      <c r="X5557" s="79">
        <f t="shared" si="183"/>
        <v>44792.833333319897</v>
      </c>
      <c r="Y5557">
        <f t="shared" si="184"/>
        <v>17058.333333333336</v>
      </c>
    </row>
    <row r="5558" spans="24:25" x14ac:dyDescent="0.4">
      <c r="X5558" s="79">
        <f t="shared" si="183"/>
        <v>44792.874999986561</v>
      </c>
      <c r="Y5558">
        <f t="shared" si="184"/>
        <v>17058.333333333336</v>
      </c>
    </row>
    <row r="5559" spans="24:25" x14ac:dyDescent="0.4">
      <c r="X5559" s="79">
        <f t="shared" si="183"/>
        <v>44792.916666653226</v>
      </c>
      <c r="Y5559">
        <f t="shared" si="184"/>
        <v>17058.333333333336</v>
      </c>
    </row>
    <row r="5560" spans="24:25" x14ac:dyDescent="0.4">
      <c r="X5560" s="79">
        <f t="shared" si="183"/>
        <v>44792.95833331989</v>
      </c>
      <c r="Y5560">
        <f t="shared" si="184"/>
        <v>17058.333333333336</v>
      </c>
    </row>
    <row r="5561" spans="24:25" x14ac:dyDescent="0.4">
      <c r="X5561" s="79">
        <f t="shared" si="183"/>
        <v>44792.999999986554</v>
      </c>
      <c r="Y5561">
        <f t="shared" si="184"/>
        <v>17058.333333333336</v>
      </c>
    </row>
    <row r="5562" spans="24:25" x14ac:dyDescent="0.4">
      <c r="X5562" s="79">
        <f t="shared" si="183"/>
        <v>44793.041666653218</v>
      </c>
      <c r="Y5562">
        <f t="shared" si="184"/>
        <v>17058.333333333336</v>
      </c>
    </row>
    <row r="5563" spans="24:25" x14ac:dyDescent="0.4">
      <c r="X5563" s="79">
        <f t="shared" si="183"/>
        <v>44793.083333319883</v>
      </c>
      <c r="Y5563">
        <f t="shared" si="184"/>
        <v>17058.333333333336</v>
      </c>
    </row>
    <row r="5564" spans="24:25" x14ac:dyDescent="0.4">
      <c r="X5564" s="79">
        <f t="shared" si="183"/>
        <v>44793.124999986547</v>
      </c>
      <c r="Y5564">
        <f t="shared" si="184"/>
        <v>17058.333333333336</v>
      </c>
    </row>
    <row r="5565" spans="24:25" x14ac:dyDescent="0.4">
      <c r="X5565" s="79">
        <f t="shared" si="183"/>
        <v>44793.166666653211</v>
      </c>
      <c r="Y5565">
        <f t="shared" si="184"/>
        <v>17058.333333333336</v>
      </c>
    </row>
    <row r="5566" spans="24:25" x14ac:dyDescent="0.4">
      <c r="X5566" s="79">
        <f t="shared" si="183"/>
        <v>44793.208333319875</v>
      </c>
      <c r="Y5566">
        <f t="shared" si="184"/>
        <v>17058.333333333336</v>
      </c>
    </row>
    <row r="5567" spans="24:25" x14ac:dyDescent="0.4">
      <c r="X5567" s="79">
        <f t="shared" si="183"/>
        <v>44793.249999986539</v>
      </c>
      <c r="Y5567">
        <f t="shared" si="184"/>
        <v>17058.333333333336</v>
      </c>
    </row>
    <row r="5568" spans="24:25" x14ac:dyDescent="0.4">
      <c r="X5568" s="79">
        <f t="shared" si="183"/>
        <v>44793.291666653204</v>
      </c>
      <c r="Y5568">
        <f t="shared" si="184"/>
        <v>17058.333333333336</v>
      </c>
    </row>
    <row r="5569" spans="24:25" x14ac:dyDescent="0.4">
      <c r="X5569" s="79">
        <f t="shared" si="183"/>
        <v>44793.333333319868</v>
      </c>
      <c r="Y5569">
        <f t="shared" si="184"/>
        <v>17058.333333333336</v>
      </c>
    </row>
    <row r="5570" spans="24:25" x14ac:dyDescent="0.4">
      <c r="X5570" s="79">
        <f t="shared" si="183"/>
        <v>44793.374999986532</v>
      </c>
      <c r="Y5570">
        <f t="shared" si="184"/>
        <v>17058.333333333336</v>
      </c>
    </row>
    <row r="5571" spans="24:25" x14ac:dyDescent="0.4">
      <c r="X5571" s="79">
        <f t="shared" si="183"/>
        <v>44793.416666653196</v>
      </c>
      <c r="Y5571">
        <f t="shared" si="184"/>
        <v>17058.333333333336</v>
      </c>
    </row>
    <row r="5572" spans="24:25" x14ac:dyDescent="0.4">
      <c r="X5572" s="79">
        <f t="shared" si="183"/>
        <v>44793.458333319861</v>
      </c>
      <c r="Y5572">
        <f t="shared" si="184"/>
        <v>17058.333333333336</v>
      </c>
    </row>
    <row r="5573" spans="24:25" x14ac:dyDescent="0.4">
      <c r="X5573" s="79">
        <f t="shared" si="183"/>
        <v>44793.499999986525</v>
      </c>
      <c r="Y5573">
        <f t="shared" si="184"/>
        <v>17058.333333333336</v>
      </c>
    </row>
    <row r="5574" spans="24:25" x14ac:dyDescent="0.4">
      <c r="X5574" s="79">
        <f t="shared" ref="X5574:X5637" si="185">X5573+1/24</f>
        <v>44793.541666653189</v>
      </c>
      <c r="Y5574">
        <f t="shared" si="184"/>
        <v>17058.333333333336</v>
      </c>
    </row>
    <row r="5575" spans="24:25" x14ac:dyDescent="0.4">
      <c r="X5575" s="79">
        <f t="shared" si="185"/>
        <v>44793.583333319853</v>
      </c>
      <c r="Y5575">
        <f t="shared" si="184"/>
        <v>17058.333333333336</v>
      </c>
    </row>
    <row r="5576" spans="24:25" x14ac:dyDescent="0.4">
      <c r="X5576" s="79">
        <f t="shared" si="185"/>
        <v>44793.624999986518</v>
      </c>
      <c r="Y5576">
        <f t="shared" si="184"/>
        <v>17058.333333333336</v>
      </c>
    </row>
    <row r="5577" spans="24:25" x14ac:dyDescent="0.4">
      <c r="X5577" s="79">
        <f t="shared" si="185"/>
        <v>44793.666666653182</v>
      </c>
      <c r="Y5577">
        <f t="shared" si="184"/>
        <v>17058.333333333336</v>
      </c>
    </row>
    <row r="5578" spans="24:25" x14ac:dyDescent="0.4">
      <c r="X5578" s="79">
        <f t="shared" si="185"/>
        <v>44793.708333319846</v>
      </c>
      <c r="Y5578">
        <f t="shared" si="184"/>
        <v>17058.333333333336</v>
      </c>
    </row>
    <row r="5579" spans="24:25" x14ac:dyDescent="0.4">
      <c r="X5579" s="79">
        <f t="shared" si="185"/>
        <v>44793.74999998651</v>
      </c>
      <c r="Y5579">
        <f t="shared" si="184"/>
        <v>17058.333333333336</v>
      </c>
    </row>
    <row r="5580" spans="24:25" x14ac:dyDescent="0.4">
      <c r="X5580" s="79">
        <f t="shared" si="185"/>
        <v>44793.791666653175</v>
      </c>
      <c r="Y5580">
        <f t="shared" si="184"/>
        <v>17058.333333333336</v>
      </c>
    </row>
    <row r="5581" spans="24:25" x14ac:dyDescent="0.4">
      <c r="X5581" s="79">
        <f t="shared" si="185"/>
        <v>44793.833333319839</v>
      </c>
      <c r="Y5581">
        <f t="shared" si="184"/>
        <v>17058.333333333336</v>
      </c>
    </row>
    <row r="5582" spans="24:25" x14ac:dyDescent="0.4">
      <c r="X5582" s="79">
        <f t="shared" si="185"/>
        <v>44793.874999986503</v>
      </c>
      <c r="Y5582">
        <f t="shared" si="184"/>
        <v>17058.333333333336</v>
      </c>
    </row>
    <row r="5583" spans="24:25" x14ac:dyDescent="0.4">
      <c r="X5583" s="79">
        <f t="shared" si="185"/>
        <v>44793.916666653167</v>
      </c>
      <c r="Y5583">
        <f t="shared" si="184"/>
        <v>17058.333333333336</v>
      </c>
    </row>
    <row r="5584" spans="24:25" x14ac:dyDescent="0.4">
      <c r="X5584" s="79">
        <f t="shared" si="185"/>
        <v>44793.958333319832</v>
      </c>
      <c r="Y5584">
        <f t="shared" si="184"/>
        <v>17058.333333333336</v>
      </c>
    </row>
    <row r="5585" spans="24:25" x14ac:dyDescent="0.4">
      <c r="X5585" s="79">
        <f t="shared" si="185"/>
        <v>44793.999999986496</v>
      </c>
      <c r="Y5585">
        <f t="shared" si="184"/>
        <v>17058.333333333336</v>
      </c>
    </row>
    <row r="5586" spans="24:25" x14ac:dyDescent="0.4">
      <c r="X5586" s="79">
        <f t="shared" si="185"/>
        <v>44794.04166665316</v>
      </c>
      <c r="Y5586">
        <f t="shared" ref="Y5586:Y5649" si="186">VLOOKUP(MONTH(X5586),$T$28:$V$39,3)</f>
        <v>17058.333333333336</v>
      </c>
    </row>
    <row r="5587" spans="24:25" x14ac:dyDescent="0.4">
      <c r="X5587" s="79">
        <f t="shared" si="185"/>
        <v>44794.083333319824</v>
      </c>
      <c r="Y5587">
        <f t="shared" si="186"/>
        <v>17058.333333333336</v>
      </c>
    </row>
    <row r="5588" spans="24:25" x14ac:dyDescent="0.4">
      <c r="X5588" s="79">
        <f t="shared" si="185"/>
        <v>44794.124999986489</v>
      </c>
      <c r="Y5588">
        <f t="shared" si="186"/>
        <v>17058.333333333336</v>
      </c>
    </row>
    <row r="5589" spans="24:25" x14ac:dyDescent="0.4">
      <c r="X5589" s="79">
        <f t="shared" si="185"/>
        <v>44794.166666653153</v>
      </c>
      <c r="Y5589">
        <f t="shared" si="186"/>
        <v>17058.333333333336</v>
      </c>
    </row>
    <row r="5590" spans="24:25" x14ac:dyDescent="0.4">
      <c r="X5590" s="79">
        <f t="shared" si="185"/>
        <v>44794.208333319817</v>
      </c>
      <c r="Y5590">
        <f t="shared" si="186"/>
        <v>17058.333333333336</v>
      </c>
    </row>
    <row r="5591" spans="24:25" x14ac:dyDescent="0.4">
      <c r="X5591" s="79">
        <f t="shared" si="185"/>
        <v>44794.249999986481</v>
      </c>
      <c r="Y5591">
        <f t="shared" si="186"/>
        <v>17058.333333333336</v>
      </c>
    </row>
    <row r="5592" spans="24:25" x14ac:dyDescent="0.4">
      <c r="X5592" s="79">
        <f t="shared" si="185"/>
        <v>44794.291666653146</v>
      </c>
      <c r="Y5592">
        <f t="shared" si="186"/>
        <v>17058.333333333336</v>
      </c>
    </row>
    <row r="5593" spans="24:25" x14ac:dyDescent="0.4">
      <c r="X5593" s="79">
        <f t="shared" si="185"/>
        <v>44794.33333331981</v>
      </c>
      <c r="Y5593">
        <f t="shared" si="186"/>
        <v>17058.333333333336</v>
      </c>
    </row>
    <row r="5594" spans="24:25" x14ac:dyDescent="0.4">
      <c r="X5594" s="79">
        <f t="shared" si="185"/>
        <v>44794.374999986474</v>
      </c>
      <c r="Y5594">
        <f t="shared" si="186"/>
        <v>17058.333333333336</v>
      </c>
    </row>
    <row r="5595" spans="24:25" x14ac:dyDescent="0.4">
      <c r="X5595" s="79">
        <f t="shared" si="185"/>
        <v>44794.416666653138</v>
      </c>
      <c r="Y5595">
        <f t="shared" si="186"/>
        <v>17058.333333333336</v>
      </c>
    </row>
    <row r="5596" spans="24:25" x14ac:dyDescent="0.4">
      <c r="X5596" s="79">
        <f t="shared" si="185"/>
        <v>44794.458333319802</v>
      </c>
      <c r="Y5596">
        <f t="shared" si="186"/>
        <v>17058.333333333336</v>
      </c>
    </row>
    <row r="5597" spans="24:25" x14ac:dyDescent="0.4">
      <c r="X5597" s="79">
        <f t="shared" si="185"/>
        <v>44794.499999986467</v>
      </c>
      <c r="Y5597">
        <f t="shared" si="186"/>
        <v>17058.333333333336</v>
      </c>
    </row>
    <row r="5598" spans="24:25" x14ac:dyDescent="0.4">
      <c r="X5598" s="79">
        <f t="shared" si="185"/>
        <v>44794.541666653131</v>
      </c>
      <c r="Y5598">
        <f t="shared" si="186"/>
        <v>17058.333333333336</v>
      </c>
    </row>
    <row r="5599" spans="24:25" x14ac:dyDescent="0.4">
      <c r="X5599" s="79">
        <f t="shared" si="185"/>
        <v>44794.583333319795</v>
      </c>
      <c r="Y5599">
        <f t="shared" si="186"/>
        <v>17058.333333333336</v>
      </c>
    </row>
    <row r="5600" spans="24:25" x14ac:dyDescent="0.4">
      <c r="X5600" s="79">
        <f t="shared" si="185"/>
        <v>44794.624999986459</v>
      </c>
      <c r="Y5600">
        <f t="shared" si="186"/>
        <v>17058.333333333336</v>
      </c>
    </row>
    <row r="5601" spans="24:25" x14ac:dyDescent="0.4">
      <c r="X5601" s="79">
        <f t="shared" si="185"/>
        <v>44794.666666653124</v>
      </c>
      <c r="Y5601">
        <f t="shared" si="186"/>
        <v>17058.333333333336</v>
      </c>
    </row>
    <row r="5602" spans="24:25" x14ac:dyDescent="0.4">
      <c r="X5602" s="79">
        <f t="shared" si="185"/>
        <v>44794.708333319788</v>
      </c>
      <c r="Y5602">
        <f t="shared" si="186"/>
        <v>17058.333333333336</v>
      </c>
    </row>
    <row r="5603" spans="24:25" x14ac:dyDescent="0.4">
      <c r="X5603" s="79">
        <f t="shared" si="185"/>
        <v>44794.749999986452</v>
      </c>
      <c r="Y5603">
        <f t="shared" si="186"/>
        <v>17058.333333333336</v>
      </c>
    </row>
    <row r="5604" spans="24:25" x14ac:dyDescent="0.4">
      <c r="X5604" s="79">
        <f t="shared" si="185"/>
        <v>44794.791666653116</v>
      </c>
      <c r="Y5604">
        <f t="shared" si="186"/>
        <v>17058.333333333336</v>
      </c>
    </row>
    <row r="5605" spans="24:25" x14ac:dyDescent="0.4">
      <c r="X5605" s="79">
        <f t="shared" si="185"/>
        <v>44794.833333319781</v>
      </c>
      <c r="Y5605">
        <f t="shared" si="186"/>
        <v>17058.333333333336</v>
      </c>
    </row>
    <row r="5606" spans="24:25" x14ac:dyDescent="0.4">
      <c r="X5606" s="79">
        <f t="shared" si="185"/>
        <v>44794.874999986445</v>
      </c>
      <c r="Y5606">
        <f t="shared" si="186"/>
        <v>17058.333333333336</v>
      </c>
    </row>
    <row r="5607" spans="24:25" x14ac:dyDescent="0.4">
      <c r="X5607" s="79">
        <f t="shared" si="185"/>
        <v>44794.916666653109</v>
      </c>
      <c r="Y5607">
        <f t="shared" si="186"/>
        <v>17058.333333333336</v>
      </c>
    </row>
    <row r="5608" spans="24:25" x14ac:dyDescent="0.4">
      <c r="X5608" s="79">
        <f t="shared" si="185"/>
        <v>44794.958333319773</v>
      </c>
      <c r="Y5608">
        <f t="shared" si="186"/>
        <v>17058.333333333336</v>
      </c>
    </row>
    <row r="5609" spans="24:25" x14ac:dyDescent="0.4">
      <c r="X5609" s="79">
        <f t="shared" si="185"/>
        <v>44794.999999986438</v>
      </c>
      <c r="Y5609">
        <f t="shared" si="186"/>
        <v>17058.333333333336</v>
      </c>
    </row>
    <row r="5610" spans="24:25" x14ac:dyDescent="0.4">
      <c r="X5610" s="79">
        <f t="shared" si="185"/>
        <v>44795.041666653102</v>
      </c>
      <c r="Y5610">
        <f t="shared" si="186"/>
        <v>17058.333333333336</v>
      </c>
    </row>
    <row r="5611" spans="24:25" x14ac:dyDescent="0.4">
      <c r="X5611" s="79">
        <f t="shared" si="185"/>
        <v>44795.083333319766</v>
      </c>
      <c r="Y5611">
        <f t="shared" si="186"/>
        <v>17058.333333333336</v>
      </c>
    </row>
    <row r="5612" spans="24:25" x14ac:dyDescent="0.4">
      <c r="X5612" s="79">
        <f t="shared" si="185"/>
        <v>44795.12499998643</v>
      </c>
      <c r="Y5612">
        <f t="shared" si="186"/>
        <v>17058.333333333336</v>
      </c>
    </row>
    <row r="5613" spans="24:25" x14ac:dyDescent="0.4">
      <c r="X5613" s="79">
        <f t="shared" si="185"/>
        <v>44795.166666653095</v>
      </c>
      <c r="Y5613">
        <f t="shared" si="186"/>
        <v>17058.333333333336</v>
      </c>
    </row>
    <row r="5614" spans="24:25" x14ac:dyDescent="0.4">
      <c r="X5614" s="79">
        <f t="shared" si="185"/>
        <v>44795.208333319759</v>
      </c>
      <c r="Y5614">
        <f t="shared" si="186"/>
        <v>17058.333333333336</v>
      </c>
    </row>
    <row r="5615" spans="24:25" x14ac:dyDescent="0.4">
      <c r="X5615" s="79">
        <f t="shared" si="185"/>
        <v>44795.249999986423</v>
      </c>
      <c r="Y5615">
        <f t="shared" si="186"/>
        <v>17058.333333333336</v>
      </c>
    </row>
    <row r="5616" spans="24:25" x14ac:dyDescent="0.4">
      <c r="X5616" s="79">
        <f t="shared" si="185"/>
        <v>44795.291666653087</v>
      </c>
      <c r="Y5616">
        <f t="shared" si="186"/>
        <v>17058.333333333336</v>
      </c>
    </row>
    <row r="5617" spans="24:25" x14ac:dyDescent="0.4">
      <c r="X5617" s="79">
        <f t="shared" si="185"/>
        <v>44795.333333319752</v>
      </c>
      <c r="Y5617">
        <f t="shared" si="186"/>
        <v>17058.333333333336</v>
      </c>
    </row>
    <row r="5618" spans="24:25" x14ac:dyDescent="0.4">
      <c r="X5618" s="79">
        <f t="shared" si="185"/>
        <v>44795.374999986416</v>
      </c>
      <c r="Y5618">
        <f t="shared" si="186"/>
        <v>17058.333333333336</v>
      </c>
    </row>
    <row r="5619" spans="24:25" x14ac:dyDescent="0.4">
      <c r="X5619" s="79">
        <f t="shared" si="185"/>
        <v>44795.41666665308</v>
      </c>
      <c r="Y5619">
        <f t="shared" si="186"/>
        <v>17058.333333333336</v>
      </c>
    </row>
    <row r="5620" spans="24:25" x14ac:dyDescent="0.4">
      <c r="X5620" s="79">
        <f t="shared" si="185"/>
        <v>44795.458333319744</v>
      </c>
      <c r="Y5620">
        <f t="shared" si="186"/>
        <v>17058.333333333336</v>
      </c>
    </row>
    <row r="5621" spans="24:25" x14ac:dyDescent="0.4">
      <c r="X5621" s="79">
        <f t="shared" si="185"/>
        <v>44795.499999986409</v>
      </c>
      <c r="Y5621">
        <f t="shared" si="186"/>
        <v>17058.333333333336</v>
      </c>
    </row>
    <row r="5622" spans="24:25" x14ac:dyDescent="0.4">
      <c r="X5622" s="79">
        <f t="shared" si="185"/>
        <v>44795.541666653073</v>
      </c>
      <c r="Y5622">
        <f t="shared" si="186"/>
        <v>17058.333333333336</v>
      </c>
    </row>
    <row r="5623" spans="24:25" x14ac:dyDescent="0.4">
      <c r="X5623" s="79">
        <f t="shared" si="185"/>
        <v>44795.583333319737</v>
      </c>
      <c r="Y5623">
        <f t="shared" si="186"/>
        <v>17058.333333333336</v>
      </c>
    </row>
    <row r="5624" spans="24:25" x14ac:dyDescent="0.4">
      <c r="X5624" s="79">
        <f t="shared" si="185"/>
        <v>44795.624999986401</v>
      </c>
      <c r="Y5624">
        <f t="shared" si="186"/>
        <v>17058.333333333336</v>
      </c>
    </row>
    <row r="5625" spans="24:25" x14ac:dyDescent="0.4">
      <c r="X5625" s="79">
        <f t="shared" si="185"/>
        <v>44795.666666653065</v>
      </c>
      <c r="Y5625">
        <f t="shared" si="186"/>
        <v>17058.333333333336</v>
      </c>
    </row>
    <row r="5626" spans="24:25" x14ac:dyDescent="0.4">
      <c r="X5626" s="79">
        <f t="shared" si="185"/>
        <v>44795.70833331973</v>
      </c>
      <c r="Y5626">
        <f t="shared" si="186"/>
        <v>17058.333333333336</v>
      </c>
    </row>
    <row r="5627" spans="24:25" x14ac:dyDescent="0.4">
      <c r="X5627" s="79">
        <f t="shared" si="185"/>
        <v>44795.749999986394</v>
      </c>
      <c r="Y5627">
        <f t="shared" si="186"/>
        <v>17058.333333333336</v>
      </c>
    </row>
    <row r="5628" spans="24:25" x14ac:dyDescent="0.4">
      <c r="X5628" s="79">
        <f t="shared" si="185"/>
        <v>44795.791666653058</v>
      </c>
      <c r="Y5628">
        <f t="shared" si="186"/>
        <v>17058.333333333336</v>
      </c>
    </row>
    <row r="5629" spans="24:25" x14ac:dyDescent="0.4">
      <c r="X5629" s="79">
        <f t="shared" si="185"/>
        <v>44795.833333319722</v>
      </c>
      <c r="Y5629">
        <f t="shared" si="186"/>
        <v>17058.333333333336</v>
      </c>
    </row>
    <row r="5630" spans="24:25" x14ac:dyDescent="0.4">
      <c r="X5630" s="79">
        <f t="shared" si="185"/>
        <v>44795.874999986387</v>
      </c>
      <c r="Y5630">
        <f t="shared" si="186"/>
        <v>17058.333333333336</v>
      </c>
    </row>
    <row r="5631" spans="24:25" x14ac:dyDescent="0.4">
      <c r="X5631" s="79">
        <f t="shared" si="185"/>
        <v>44795.916666653051</v>
      </c>
      <c r="Y5631">
        <f t="shared" si="186"/>
        <v>17058.333333333336</v>
      </c>
    </row>
    <row r="5632" spans="24:25" x14ac:dyDescent="0.4">
      <c r="X5632" s="79">
        <f t="shared" si="185"/>
        <v>44795.958333319715</v>
      </c>
      <c r="Y5632">
        <f t="shared" si="186"/>
        <v>17058.333333333336</v>
      </c>
    </row>
    <row r="5633" spans="24:25" x14ac:dyDescent="0.4">
      <c r="X5633" s="79">
        <f t="shared" si="185"/>
        <v>44795.999999986379</v>
      </c>
      <c r="Y5633">
        <f t="shared" si="186"/>
        <v>17058.333333333336</v>
      </c>
    </row>
    <row r="5634" spans="24:25" x14ac:dyDescent="0.4">
      <c r="X5634" s="79">
        <f t="shared" si="185"/>
        <v>44796.041666653044</v>
      </c>
      <c r="Y5634">
        <f t="shared" si="186"/>
        <v>17058.333333333336</v>
      </c>
    </row>
    <row r="5635" spans="24:25" x14ac:dyDescent="0.4">
      <c r="X5635" s="79">
        <f t="shared" si="185"/>
        <v>44796.083333319708</v>
      </c>
      <c r="Y5635">
        <f t="shared" si="186"/>
        <v>17058.333333333336</v>
      </c>
    </row>
    <row r="5636" spans="24:25" x14ac:dyDescent="0.4">
      <c r="X5636" s="79">
        <f t="shared" si="185"/>
        <v>44796.124999986372</v>
      </c>
      <c r="Y5636">
        <f t="shared" si="186"/>
        <v>17058.333333333336</v>
      </c>
    </row>
    <row r="5637" spans="24:25" x14ac:dyDescent="0.4">
      <c r="X5637" s="79">
        <f t="shared" si="185"/>
        <v>44796.166666653036</v>
      </c>
      <c r="Y5637">
        <f t="shared" si="186"/>
        <v>17058.333333333336</v>
      </c>
    </row>
    <row r="5638" spans="24:25" x14ac:dyDescent="0.4">
      <c r="X5638" s="79">
        <f t="shared" ref="X5638:X5701" si="187">X5637+1/24</f>
        <v>44796.208333319701</v>
      </c>
      <c r="Y5638">
        <f t="shared" si="186"/>
        <v>17058.333333333336</v>
      </c>
    </row>
    <row r="5639" spans="24:25" x14ac:dyDescent="0.4">
      <c r="X5639" s="79">
        <f t="shared" si="187"/>
        <v>44796.249999986365</v>
      </c>
      <c r="Y5639">
        <f t="shared" si="186"/>
        <v>17058.333333333336</v>
      </c>
    </row>
    <row r="5640" spans="24:25" x14ac:dyDescent="0.4">
      <c r="X5640" s="79">
        <f t="shared" si="187"/>
        <v>44796.291666653029</v>
      </c>
      <c r="Y5640">
        <f t="shared" si="186"/>
        <v>17058.333333333336</v>
      </c>
    </row>
    <row r="5641" spans="24:25" x14ac:dyDescent="0.4">
      <c r="X5641" s="79">
        <f t="shared" si="187"/>
        <v>44796.333333319693</v>
      </c>
      <c r="Y5641">
        <f t="shared" si="186"/>
        <v>17058.333333333336</v>
      </c>
    </row>
    <row r="5642" spans="24:25" x14ac:dyDescent="0.4">
      <c r="X5642" s="79">
        <f t="shared" si="187"/>
        <v>44796.374999986358</v>
      </c>
      <c r="Y5642">
        <f t="shared" si="186"/>
        <v>17058.333333333336</v>
      </c>
    </row>
    <row r="5643" spans="24:25" x14ac:dyDescent="0.4">
      <c r="X5643" s="79">
        <f t="shared" si="187"/>
        <v>44796.416666653022</v>
      </c>
      <c r="Y5643">
        <f t="shared" si="186"/>
        <v>17058.333333333336</v>
      </c>
    </row>
    <row r="5644" spans="24:25" x14ac:dyDescent="0.4">
      <c r="X5644" s="79">
        <f t="shared" si="187"/>
        <v>44796.458333319686</v>
      </c>
      <c r="Y5644">
        <f t="shared" si="186"/>
        <v>17058.333333333336</v>
      </c>
    </row>
    <row r="5645" spans="24:25" x14ac:dyDescent="0.4">
      <c r="X5645" s="79">
        <f t="shared" si="187"/>
        <v>44796.49999998635</v>
      </c>
      <c r="Y5645">
        <f t="shared" si="186"/>
        <v>17058.333333333336</v>
      </c>
    </row>
    <row r="5646" spans="24:25" x14ac:dyDescent="0.4">
      <c r="X5646" s="79">
        <f t="shared" si="187"/>
        <v>44796.541666653015</v>
      </c>
      <c r="Y5646">
        <f t="shared" si="186"/>
        <v>17058.333333333336</v>
      </c>
    </row>
    <row r="5647" spans="24:25" x14ac:dyDescent="0.4">
      <c r="X5647" s="79">
        <f t="shared" si="187"/>
        <v>44796.583333319679</v>
      </c>
      <c r="Y5647">
        <f t="shared" si="186"/>
        <v>17058.333333333336</v>
      </c>
    </row>
    <row r="5648" spans="24:25" x14ac:dyDescent="0.4">
      <c r="X5648" s="79">
        <f t="shared" si="187"/>
        <v>44796.624999986343</v>
      </c>
      <c r="Y5648">
        <f t="shared" si="186"/>
        <v>17058.333333333336</v>
      </c>
    </row>
    <row r="5649" spans="24:25" x14ac:dyDescent="0.4">
      <c r="X5649" s="79">
        <f t="shared" si="187"/>
        <v>44796.666666653007</v>
      </c>
      <c r="Y5649">
        <f t="shared" si="186"/>
        <v>17058.333333333336</v>
      </c>
    </row>
    <row r="5650" spans="24:25" x14ac:dyDescent="0.4">
      <c r="X5650" s="79">
        <f t="shared" si="187"/>
        <v>44796.708333319672</v>
      </c>
      <c r="Y5650">
        <f t="shared" ref="Y5650:Y5713" si="188">VLOOKUP(MONTH(X5650),$T$28:$V$39,3)</f>
        <v>17058.333333333336</v>
      </c>
    </row>
    <row r="5651" spans="24:25" x14ac:dyDescent="0.4">
      <c r="X5651" s="79">
        <f t="shared" si="187"/>
        <v>44796.749999986336</v>
      </c>
      <c r="Y5651">
        <f t="shared" si="188"/>
        <v>17058.333333333336</v>
      </c>
    </row>
    <row r="5652" spans="24:25" x14ac:dyDescent="0.4">
      <c r="X5652" s="79">
        <f t="shared" si="187"/>
        <v>44796.791666653</v>
      </c>
      <c r="Y5652">
        <f t="shared" si="188"/>
        <v>17058.333333333336</v>
      </c>
    </row>
    <row r="5653" spans="24:25" x14ac:dyDescent="0.4">
      <c r="X5653" s="79">
        <f t="shared" si="187"/>
        <v>44796.833333319664</v>
      </c>
      <c r="Y5653">
        <f t="shared" si="188"/>
        <v>17058.333333333336</v>
      </c>
    </row>
    <row r="5654" spans="24:25" x14ac:dyDescent="0.4">
      <c r="X5654" s="79">
        <f t="shared" si="187"/>
        <v>44796.874999986328</v>
      </c>
      <c r="Y5654">
        <f t="shared" si="188"/>
        <v>17058.333333333336</v>
      </c>
    </row>
    <row r="5655" spans="24:25" x14ac:dyDescent="0.4">
      <c r="X5655" s="79">
        <f t="shared" si="187"/>
        <v>44796.916666652993</v>
      </c>
      <c r="Y5655">
        <f t="shared" si="188"/>
        <v>17058.333333333336</v>
      </c>
    </row>
    <row r="5656" spans="24:25" x14ac:dyDescent="0.4">
      <c r="X5656" s="79">
        <f t="shared" si="187"/>
        <v>44796.958333319657</v>
      </c>
      <c r="Y5656">
        <f t="shared" si="188"/>
        <v>17058.333333333336</v>
      </c>
    </row>
    <row r="5657" spans="24:25" x14ac:dyDescent="0.4">
      <c r="X5657" s="79">
        <f t="shared" si="187"/>
        <v>44796.999999986321</v>
      </c>
      <c r="Y5657">
        <f t="shared" si="188"/>
        <v>17058.333333333336</v>
      </c>
    </row>
    <row r="5658" spans="24:25" x14ac:dyDescent="0.4">
      <c r="X5658" s="79">
        <f t="shared" si="187"/>
        <v>44797.041666652985</v>
      </c>
      <c r="Y5658">
        <f t="shared" si="188"/>
        <v>17058.333333333336</v>
      </c>
    </row>
    <row r="5659" spans="24:25" x14ac:dyDescent="0.4">
      <c r="X5659" s="79">
        <f t="shared" si="187"/>
        <v>44797.08333331965</v>
      </c>
      <c r="Y5659">
        <f t="shared" si="188"/>
        <v>17058.333333333336</v>
      </c>
    </row>
    <row r="5660" spans="24:25" x14ac:dyDescent="0.4">
      <c r="X5660" s="79">
        <f t="shared" si="187"/>
        <v>44797.124999986314</v>
      </c>
      <c r="Y5660">
        <f t="shared" si="188"/>
        <v>17058.333333333336</v>
      </c>
    </row>
    <row r="5661" spans="24:25" x14ac:dyDescent="0.4">
      <c r="X5661" s="79">
        <f t="shared" si="187"/>
        <v>44797.166666652978</v>
      </c>
      <c r="Y5661">
        <f t="shared" si="188"/>
        <v>17058.333333333336</v>
      </c>
    </row>
    <row r="5662" spans="24:25" x14ac:dyDescent="0.4">
      <c r="X5662" s="79">
        <f t="shared" si="187"/>
        <v>44797.208333319642</v>
      </c>
      <c r="Y5662">
        <f t="shared" si="188"/>
        <v>17058.333333333336</v>
      </c>
    </row>
    <row r="5663" spans="24:25" x14ac:dyDescent="0.4">
      <c r="X5663" s="79">
        <f t="shared" si="187"/>
        <v>44797.249999986307</v>
      </c>
      <c r="Y5663">
        <f t="shared" si="188"/>
        <v>17058.333333333336</v>
      </c>
    </row>
    <row r="5664" spans="24:25" x14ac:dyDescent="0.4">
      <c r="X5664" s="79">
        <f t="shared" si="187"/>
        <v>44797.291666652971</v>
      </c>
      <c r="Y5664">
        <f t="shared" si="188"/>
        <v>17058.333333333336</v>
      </c>
    </row>
    <row r="5665" spans="24:25" x14ac:dyDescent="0.4">
      <c r="X5665" s="79">
        <f t="shared" si="187"/>
        <v>44797.333333319635</v>
      </c>
      <c r="Y5665">
        <f t="shared" si="188"/>
        <v>17058.333333333336</v>
      </c>
    </row>
    <row r="5666" spans="24:25" x14ac:dyDescent="0.4">
      <c r="X5666" s="79">
        <f t="shared" si="187"/>
        <v>44797.374999986299</v>
      </c>
      <c r="Y5666">
        <f t="shared" si="188"/>
        <v>17058.333333333336</v>
      </c>
    </row>
    <row r="5667" spans="24:25" x14ac:dyDescent="0.4">
      <c r="X5667" s="79">
        <f t="shared" si="187"/>
        <v>44797.416666652964</v>
      </c>
      <c r="Y5667">
        <f t="shared" si="188"/>
        <v>17058.333333333336</v>
      </c>
    </row>
    <row r="5668" spans="24:25" x14ac:dyDescent="0.4">
      <c r="X5668" s="79">
        <f t="shared" si="187"/>
        <v>44797.458333319628</v>
      </c>
      <c r="Y5668">
        <f t="shared" si="188"/>
        <v>17058.333333333336</v>
      </c>
    </row>
    <row r="5669" spans="24:25" x14ac:dyDescent="0.4">
      <c r="X5669" s="79">
        <f t="shared" si="187"/>
        <v>44797.499999986292</v>
      </c>
      <c r="Y5669">
        <f t="shared" si="188"/>
        <v>17058.333333333336</v>
      </c>
    </row>
    <row r="5670" spans="24:25" x14ac:dyDescent="0.4">
      <c r="X5670" s="79">
        <f t="shared" si="187"/>
        <v>44797.541666652956</v>
      </c>
      <c r="Y5670">
        <f t="shared" si="188"/>
        <v>17058.333333333336</v>
      </c>
    </row>
    <row r="5671" spans="24:25" x14ac:dyDescent="0.4">
      <c r="X5671" s="79">
        <f t="shared" si="187"/>
        <v>44797.583333319621</v>
      </c>
      <c r="Y5671">
        <f t="shared" si="188"/>
        <v>17058.333333333336</v>
      </c>
    </row>
    <row r="5672" spans="24:25" x14ac:dyDescent="0.4">
      <c r="X5672" s="79">
        <f t="shared" si="187"/>
        <v>44797.624999986285</v>
      </c>
      <c r="Y5672">
        <f t="shared" si="188"/>
        <v>17058.333333333336</v>
      </c>
    </row>
    <row r="5673" spans="24:25" x14ac:dyDescent="0.4">
      <c r="X5673" s="79">
        <f t="shared" si="187"/>
        <v>44797.666666652949</v>
      </c>
      <c r="Y5673">
        <f t="shared" si="188"/>
        <v>17058.333333333336</v>
      </c>
    </row>
    <row r="5674" spans="24:25" x14ac:dyDescent="0.4">
      <c r="X5674" s="79">
        <f t="shared" si="187"/>
        <v>44797.708333319613</v>
      </c>
      <c r="Y5674">
        <f t="shared" si="188"/>
        <v>17058.333333333336</v>
      </c>
    </row>
    <row r="5675" spans="24:25" x14ac:dyDescent="0.4">
      <c r="X5675" s="79">
        <f t="shared" si="187"/>
        <v>44797.749999986278</v>
      </c>
      <c r="Y5675">
        <f t="shared" si="188"/>
        <v>17058.333333333336</v>
      </c>
    </row>
    <row r="5676" spans="24:25" x14ac:dyDescent="0.4">
      <c r="X5676" s="79">
        <f t="shared" si="187"/>
        <v>44797.791666652942</v>
      </c>
      <c r="Y5676">
        <f t="shared" si="188"/>
        <v>17058.333333333336</v>
      </c>
    </row>
    <row r="5677" spans="24:25" x14ac:dyDescent="0.4">
      <c r="X5677" s="79">
        <f t="shared" si="187"/>
        <v>44797.833333319606</v>
      </c>
      <c r="Y5677">
        <f t="shared" si="188"/>
        <v>17058.333333333336</v>
      </c>
    </row>
    <row r="5678" spans="24:25" x14ac:dyDescent="0.4">
      <c r="X5678" s="79">
        <f t="shared" si="187"/>
        <v>44797.87499998627</v>
      </c>
      <c r="Y5678">
        <f t="shared" si="188"/>
        <v>17058.333333333336</v>
      </c>
    </row>
    <row r="5679" spans="24:25" x14ac:dyDescent="0.4">
      <c r="X5679" s="79">
        <f t="shared" si="187"/>
        <v>44797.916666652935</v>
      </c>
      <c r="Y5679">
        <f t="shared" si="188"/>
        <v>17058.333333333336</v>
      </c>
    </row>
    <row r="5680" spans="24:25" x14ac:dyDescent="0.4">
      <c r="X5680" s="79">
        <f t="shared" si="187"/>
        <v>44797.958333319599</v>
      </c>
      <c r="Y5680">
        <f t="shared" si="188"/>
        <v>17058.333333333336</v>
      </c>
    </row>
    <row r="5681" spans="24:25" x14ac:dyDescent="0.4">
      <c r="X5681" s="79">
        <f t="shared" si="187"/>
        <v>44797.999999986263</v>
      </c>
      <c r="Y5681">
        <f t="shared" si="188"/>
        <v>17058.333333333336</v>
      </c>
    </row>
    <row r="5682" spans="24:25" x14ac:dyDescent="0.4">
      <c r="X5682" s="79">
        <f t="shared" si="187"/>
        <v>44798.041666652927</v>
      </c>
      <c r="Y5682">
        <f t="shared" si="188"/>
        <v>17058.333333333336</v>
      </c>
    </row>
    <row r="5683" spans="24:25" x14ac:dyDescent="0.4">
      <c r="X5683" s="79">
        <f t="shared" si="187"/>
        <v>44798.083333319591</v>
      </c>
      <c r="Y5683">
        <f t="shared" si="188"/>
        <v>17058.333333333336</v>
      </c>
    </row>
    <row r="5684" spans="24:25" x14ac:dyDescent="0.4">
      <c r="X5684" s="79">
        <f t="shared" si="187"/>
        <v>44798.124999986256</v>
      </c>
      <c r="Y5684">
        <f t="shared" si="188"/>
        <v>17058.333333333336</v>
      </c>
    </row>
    <row r="5685" spans="24:25" x14ac:dyDescent="0.4">
      <c r="X5685" s="79">
        <f t="shared" si="187"/>
        <v>44798.16666665292</v>
      </c>
      <c r="Y5685">
        <f t="shared" si="188"/>
        <v>17058.333333333336</v>
      </c>
    </row>
    <row r="5686" spans="24:25" x14ac:dyDescent="0.4">
      <c r="X5686" s="79">
        <f t="shared" si="187"/>
        <v>44798.208333319584</v>
      </c>
      <c r="Y5686">
        <f t="shared" si="188"/>
        <v>17058.333333333336</v>
      </c>
    </row>
    <row r="5687" spans="24:25" x14ac:dyDescent="0.4">
      <c r="X5687" s="79">
        <f t="shared" si="187"/>
        <v>44798.249999986248</v>
      </c>
      <c r="Y5687">
        <f t="shared" si="188"/>
        <v>17058.333333333336</v>
      </c>
    </row>
    <row r="5688" spans="24:25" x14ac:dyDescent="0.4">
      <c r="X5688" s="79">
        <f t="shared" si="187"/>
        <v>44798.291666652913</v>
      </c>
      <c r="Y5688">
        <f t="shared" si="188"/>
        <v>17058.333333333336</v>
      </c>
    </row>
    <row r="5689" spans="24:25" x14ac:dyDescent="0.4">
      <c r="X5689" s="79">
        <f t="shared" si="187"/>
        <v>44798.333333319577</v>
      </c>
      <c r="Y5689">
        <f t="shared" si="188"/>
        <v>17058.333333333336</v>
      </c>
    </row>
    <row r="5690" spans="24:25" x14ac:dyDescent="0.4">
      <c r="X5690" s="79">
        <f t="shared" si="187"/>
        <v>44798.374999986241</v>
      </c>
      <c r="Y5690">
        <f t="shared" si="188"/>
        <v>17058.333333333336</v>
      </c>
    </row>
    <row r="5691" spans="24:25" x14ac:dyDescent="0.4">
      <c r="X5691" s="79">
        <f t="shared" si="187"/>
        <v>44798.416666652905</v>
      </c>
      <c r="Y5691">
        <f t="shared" si="188"/>
        <v>17058.333333333336</v>
      </c>
    </row>
    <row r="5692" spans="24:25" x14ac:dyDescent="0.4">
      <c r="X5692" s="79">
        <f t="shared" si="187"/>
        <v>44798.45833331957</v>
      </c>
      <c r="Y5692">
        <f t="shared" si="188"/>
        <v>17058.333333333336</v>
      </c>
    </row>
    <row r="5693" spans="24:25" x14ac:dyDescent="0.4">
      <c r="X5693" s="79">
        <f t="shared" si="187"/>
        <v>44798.499999986234</v>
      </c>
      <c r="Y5693">
        <f t="shared" si="188"/>
        <v>17058.333333333336</v>
      </c>
    </row>
    <row r="5694" spans="24:25" x14ac:dyDescent="0.4">
      <c r="X5694" s="79">
        <f t="shared" si="187"/>
        <v>44798.541666652898</v>
      </c>
      <c r="Y5694">
        <f t="shared" si="188"/>
        <v>17058.333333333336</v>
      </c>
    </row>
    <row r="5695" spans="24:25" x14ac:dyDescent="0.4">
      <c r="X5695" s="79">
        <f t="shared" si="187"/>
        <v>44798.583333319562</v>
      </c>
      <c r="Y5695">
        <f t="shared" si="188"/>
        <v>17058.333333333336</v>
      </c>
    </row>
    <row r="5696" spans="24:25" x14ac:dyDescent="0.4">
      <c r="X5696" s="79">
        <f t="shared" si="187"/>
        <v>44798.624999986227</v>
      </c>
      <c r="Y5696">
        <f t="shared" si="188"/>
        <v>17058.333333333336</v>
      </c>
    </row>
    <row r="5697" spans="24:25" x14ac:dyDescent="0.4">
      <c r="X5697" s="79">
        <f t="shared" si="187"/>
        <v>44798.666666652891</v>
      </c>
      <c r="Y5697">
        <f t="shared" si="188"/>
        <v>17058.333333333336</v>
      </c>
    </row>
    <row r="5698" spans="24:25" x14ac:dyDescent="0.4">
      <c r="X5698" s="79">
        <f t="shared" si="187"/>
        <v>44798.708333319555</v>
      </c>
      <c r="Y5698">
        <f t="shared" si="188"/>
        <v>17058.333333333336</v>
      </c>
    </row>
    <row r="5699" spans="24:25" x14ac:dyDescent="0.4">
      <c r="X5699" s="79">
        <f t="shared" si="187"/>
        <v>44798.749999986219</v>
      </c>
      <c r="Y5699">
        <f t="shared" si="188"/>
        <v>17058.333333333336</v>
      </c>
    </row>
    <row r="5700" spans="24:25" x14ac:dyDescent="0.4">
      <c r="X5700" s="79">
        <f t="shared" si="187"/>
        <v>44798.791666652884</v>
      </c>
      <c r="Y5700">
        <f t="shared" si="188"/>
        <v>17058.333333333336</v>
      </c>
    </row>
    <row r="5701" spans="24:25" x14ac:dyDescent="0.4">
      <c r="X5701" s="79">
        <f t="shared" si="187"/>
        <v>44798.833333319548</v>
      </c>
      <c r="Y5701">
        <f t="shared" si="188"/>
        <v>17058.333333333336</v>
      </c>
    </row>
    <row r="5702" spans="24:25" x14ac:dyDescent="0.4">
      <c r="X5702" s="79">
        <f t="shared" ref="X5702:X5765" si="189">X5701+1/24</f>
        <v>44798.874999986212</v>
      </c>
      <c r="Y5702">
        <f t="shared" si="188"/>
        <v>17058.333333333336</v>
      </c>
    </row>
    <row r="5703" spans="24:25" x14ac:dyDescent="0.4">
      <c r="X5703" s="79">
        <f t="shared" si="189"/>
        <v>44798.916666652876</v>
      </c>
      <c r="Y5703">
        <f t="shared" si="188"/>
        <v>17058.333333333336</v>
      </c>
    </row>
    <row r="5704" spans="24:25" x14ac:dyDescent="0.4">
      <c r="X5704" s="79">
        <f t="shared" si="189"/>
        <v>44798.958333319541</v>
      </c>
      <c r="Y5704">
        <f t="shared" si="188"/>
        <v>17058.333333333336</v>
      </c>
    </row>
    <row r="5705" spans="24:25" x14ac:dyDescent="0.4">
      <c r="X5705" s="79">
        <f t="shared" si="189"/>
        <v>44798.999999986205</v>
      </c>
      <c r="Y5705">
        <f t="shared" si="188"/>
        <v>17058.333333333336</v>
      </c>
    </row>
    <row r="5706" spans="24:25" x14ac:dyDescent="0.4">
      <c r="X5706" s="79">
        <f t="shared" si="189"/>
        <v>44799.041666652869</v>
      </c>
      <c r="Y5706">
        <f t="shared" si="188"/>
        <v>17058.333333333336</v>
      </c>
    </row>
    <row r="5707" spans="24:25" x14ac:dyDescent="0.4">
      <c r="X5707" s="79">
        <f t="shared" si="189"/>
        <v>44799.083333319533</v>
      </c>
      <c r="Y5707">
        <f t="shared" si="188"/>
        <v>17058.333333333336</v>
      </c>
    </row>
    <row r="5708" spans="24:25" x14ac:dyDescent="0.4">
      <c r="X5708" s="79">
        <f t="shared" si="189"/>
        <v>44799.124999986198</v>
      </c>
      <c r="Y5708">
        <f t="shared" si="188"/>
        <v>17058.333333333336</v>
      </c>
    </row>
    <row r="5709" spans="24:25" x14ac:dyDescent="0.4">
      <c r="X5709" s="79">
        <f t="shared" si="189"/>
        <v>44799.166666652862</v>
      </c>
      <c r="Y5709">
        <f t="shared" si="188"/>
        <v>17058.333333333336</v>
      </c>
    </row>
    <row r="5710" spans="24:25" x14ac:dyDescent="0.4">
      <c r="X5710" s="79">
        <f t="shared" si="189"/>
        <v>44799.208333319526</v>
      </c>
      <c r="Y5710">
        <f t="shared" si="188"/>
        <v>17058.333333333336</v>
      </c>
    </row>
    <row r="5711" spans="24:25" x14ac:dyDescent="0.4">
      <c r="X5711" s="79">
        <f t="shared" si="189"/>
        <v>44799.24999998619</v>
      </c>
      <c r="Y5711">
        <f t="shared" si="188"/>
        <v>17058.333333333336</v>
      </c>
    </row>
    <row r="5712" spans="24:25" x14ac:dyDescent="0.4">
      <c r="X5712" s="79">
        <f t="shared" si="189"/>
        <v>44799.291666652854</v>
      </c>
      <c r="Y5712">
        <f t="shared" si="188"/>
        <v>17058.333333333336</v>
      </c>
    </row>
    <row r="5713" spans="24:25" x14ac:dyDescent="0.4">
      <c r="X5713" s="79">
        <f t="shared" si="189"/>
        <v>44799.333333319519</v>
      </c>
      <c r="Y5713">
        <f t="shared" si="188"/>
        <v>17058.333333333336</v>
      </c>
    </row>
    <row r="5714" spans="24:25" x14ac:dyDescent="0.4">
      <c r="X5714" s="79">
        <f t="shared" si="189"/>
        <v>44799.374999986183</v>
      </c>
      <c r="Y5714">
        <f t="shared" ref="Y5714:Y5777" si="190">VLOOKUP(MONTH(X5714),$T$28:$V$39,3)</f>
        <v>17058.333333333336</v>
      </c>
    </row>
    <row r="5715" spans="24:25" x14ac:dyDescent="0.4">
      <c r="X5715" s="79">
        <f t="shared" si="189"/>
        <v>44799.416666652847</v>
      </c>
      <c r="Y5715">
        <f t="shared" si="190"/>
        <v>17058.333333333336</v>
      </c>
    </row>
    <row r="5716" spans="24:25" x14ac:dyDescent="0.4">
      <c r="X5716" s="79">
        <f t="shared" si="189"/>
        <v>44799.458333319511</v>
      </c>
      <c r="Y5716">
        <f t="shared" si="190"/>
        <v>17058.333333333336</v>
      </c>
    </row>
    <row r="5717" spans="24:25" x14ac:dyDescent="0.4">
      <c r="X5717" s="79">
        <f t="shared" si="189"/>
        <v>44799.499999986176</v>
      </c>
      <c r="Y5717">
        <f t="shared" si="190"/>
        <v>17058.333333333336</v>
      </c>
    </row>
    <row r="5718" spans="24:25" x14ac:dyDescent="0.4">
      <c r="X5718" s="79">
        <f t="shared" si="189"/>
        <v>44799.54166665284</v>
      </c>
      <c r="Y5718">
        <f t="shared" si="190"/>
        <v>17058.333333333336</v>
      </c>
    </row>
    <row r="5719" spans="24:25" x14ac:dyDescent="0.4">
      <c r="X5719" s="79">
        <f t="shared" si="189"/>
        <v>44799.583333319504</v>
      </c>
      <c r="Y5719">
        <f t="shared" si="190"/>
        <v>17058.333333333336</v>
      </c>
    </row>
    <row r="5720" spans="24:25" x14ac:dyDescent="0.4">
      <c r="X5720" s="79">
        <f t="shared" si="189"/>
        <v>44799.624999986168</v>
      </c>
      <c r="Y5720">
        <f t="shared" si="190"/>
        <v>17058.333333333336</v>
      </c>
    </row>
    <row r="5721" spans="24:25" x14ac:dyDescent="0.4">
      <c r="X5721" s="79">
        <f t="shared" si="189"/>
        <v>44799.666666652833</v>
      </c>
      <c r="Y5721">
        <f t="shared" si="190"/>
        <v>17058.333333333336</v>
      </c>
    </row>
    <row r="5722" spans="24:25" x14ac:dyDescent="0.4">
      <c r="X5722" s="79">
        <f t="shared" si="189"/>
        <v>44799.708333319497</v>
      </c>
      <c r="Y5722">
        <f t="shared" si="190"/>
        <v>17058.333333333336</v>
      </c>
    </row>
    <row r="5723" spans="24:25" x14ac:dyDescent="0.4">
      <c r="X5723" s="79">
        <f t="shared" si="189"/>
        <v>44799.749999986161</v>
      </c>
      <c r="Y5723">
        <f t="shared" si="190"/>
        <v>17058.333333333336</v>
      </c>
    </row>
    <row r="5724" spans="24:25" x14ac:dyDescent="0.4">
      <c r="X5724" s="79">
        <f t="shared" si="189"/>
        <v>44799.791666652825</v>
      </c>
      <c r="Y5724">
        <f t="shared" si="190"/>
        <v>17058.333333333336</v>
      </c>
    </row>
    <row r="5725" spans="24:25" x14ac:dyDescent="0.4">
      <c r="X5725" s="79">
        <f t="shared" si="189"/>
        <v>44799.83333331949</v>
      </c>
      <c r="Y5725">
        <f t="shared" si="190"/>
        <v>17058.333333333336</v>
      </c>
    </row>
    <row r="5726" spans="24:25" x14ac:dyDescent="0.4">
      <c r="X5726" s="79">
        <f t="shared" si="189"/>
        <v>44799.874999986154</v>
      </c>
      <c r="Y5726">
        <f t="shared" si="190"/>
        <v>17058.333333333336</v>
      </c>
    </row>
    <row r="5727" spans="24:25" x14ac:dyDescent="0.4">
      <c r="X5727" s="79">
        <f t="shared" si="189"/>
        <v>44799.916666652818</v>
      </c>
      <c r="Y5727">
        <f t="shared" si="190"/>
        <v>17058.333333333336</v>
      </c>
    </row>
    <row r="5728" spans="24:25" x14ac:dyDescent="0.4">
      <c r="X5728" s="79">
        <f t="shared" si="189"/>
        <v>44799.958333319482</v>
      </c>
      <c r="Y5728">
        <f t="shared" si="190"/>
        <v>17058.333333333336</v>
      </c>
    </row>
    <row r="5729" spans="24:25" x14ac:dyDescent="0.4">
      <c r="X5729" s="79">
        <f t="shared" si="189"/>
        <v>44799.999999986147</v>
      </c>
      <c r="Y5729">
        <f t="shared" si="190"/>
        <v>17058.333333333336</v>
      </c>
    </row>
    <row r="5730" spans="24:25" x14ac:dyDescent="0.4">
      <c r="X5730" s="79">
        <f t="shared" si="189"/>
        <v>44800.041666652811</v>
      </c>
      <c r="Y5730">
        <f t="shared" si="190"/>
        <v>17058.333333333336</v>
      </c>
    </row>
    <row r="5731" spans="24:25" x14ac:dyDescent="0.4">
      <c r="X5731" s="79">
        <f t="shared" si="189"/>
        <v>44800.083333319475</v>
      </c>
      <c r="Y5731">
        <f t="shared" si="190"/>
        <v>17058.333333333336</v>
      </c>
    </row>
    <row r="5732" spans="24:25" x14ac:dyDescent="0.4">
      <c r="X5732" s="79">
        <f t="shared" si="189"/>
        <v>44800.124999986139</v>
      </c>
      <c r="Y5732">
        <f t="shared" si="190"/>
        <v>17058.333333333336</v>
      </c>
    </row>
    <row r="5733" spans="24:25" x14ac:dyDescent="0.4">
      <c r="X5733" s="79">
        <f t="shared" si="189"/>
        <v>44800.166666652804</v>
      </c>
      <c r="Y5733">
        <f t="shared" si="190"/>
        <v>17058.333333333336</v>
      </c>
    </row>
    <row r="5734" spans="24:25" x14ac:dyDescent="0.4">
      <c r="X5734" s="79">
        <f t="shared" si="189"/>
        <v>44800.208333319468</v>
      </c>
      <c r="Y5734">
        <f t="shared" si="190"/>
        <v>17058.333333333336</v>
      </c>
    </row>
    <row r="5735" spans="24:25" x14ac:dyDescent="0.4">
      <c r="X5735" s="79">
        <f t="shared" si="189"/>
        <v>44800.249999986132</v>
      </c>
      <c r="Y5735">
        <f t="shared" si="190"/>
        <v>17058.333333333336</v>
      </c>
    </row>
    <row r="5736" spans="24:25" x14ac:dyDescent="0.4">
      <c r="X5736" s="79">
        <f t="shared" si="189"/>
        <v>44800.291666652796</v>
      </c>
      <c r="Y5736">
        <f t="shared" si="190"/>
        <v>17058.333333333336</v>
      </c>
    </row>
    <row r="5737" spans="24:25" x14ac:dyDescent="0.4">
      <c r="X5737" s="79">
        <f t="shared" si="189"/>
        <v>44800.333333319461</v>
      </c>
      <c r="Y5737">
        <f t="shared" si="190"/>
        <v>17058.333333333336</v>
      </c>
    </row>
    <row r="5738" spans="24:25" x14ac:dyDescent="0.4">
      <c r="X5738" s="79">
        <f t="shared" si="189"/>
        <v>44800.374999986125</v>
      </c>
      <c r="Y5738">
        <f t="shared" si="190"/>
        <v>17058.333333333336</v>
      </c>
    </row>
    <row r="5739" spans="24:25" x14ac:dyDescent="0.4">
      <c r="X5739" s="79">
        <f t="shared" si="189"/>
        <v>44800.416666652789</v>
      </c>
      <c r="Y5739">
        <f t="shared" si="190"/>
        <v>17058.333333333336</v>
      </c>
    </row>
    <row r="5740" spans="24:25" x14ac:dyDescent="0.4">
      <c r="X5740" s="79">
        <f t="shared" si="189"/>
        <v>44800.458333319453</v>
      </c>
      <c r="Y5740">
        <f t="shared" si="190"/>
        <v>17058.333333333336</v>
      </c>
    </row>
    <row r="5741" spans="24:25" x14ac:dyDescent="0.4">
      <c r="X5741" s="79">
        <f t="shared" si="189"/>
        <v>44800.499999986117</v>
      </c>
      <c r="Y5741">
        <f t="shared" si="190"/>
        <v>17058.333333333336</v>
      </c>
    </row>
    <row r="5742" spans="24:25" x14ac:dyDescent="0.4">
      <c r="X5742" s="79">
        <f t="shared" si="189"/>
        <v>44800.541666652782</v>
      </c>
      <c r="Y5742">
        <f t="shared" si="190"/>
        <v>17058.333333333336</v>
      </c>
    </row>
    <row r="5743" spans="24:25" x14ac:dyDescent="0.4">
      <c r="X5743" s="79">
        <f t="shared" si="189"/>
        <v>44800.583333319446</v>
      </c>
      <c r="Y5743">
        <f t="shared" si="190"/>
        <v>17058.333333333336</v>
      </c>
    </row>
    <row r="5744" spans="24:25" x14ac:dyDescent="0.4">
      <c r="X5744" s="79">
        <f t="shared" si="189"/>
        <v>44800.62499998611</v>
      </c>
      <c r="Y5744">
        <f t="shared" si="190"/>
        <v>17058.333333333336</v>
      </c>
    </row>
    <row r="5745" spans="24:25" x14ac:dyDescent="0.4">
      <c r="X5745" s="79">
        <f t="shared" si="189"/>
        <v>44800.666666652774</v>
      </c>
      <c r="Y5745">
        <f t="shared" si="190"/>
        <v>17058.333333333336</v>
      </c>
    </row>
    <row r="5746" spans="24:25" x14ac:dyDescent="0.4">
      <c r="X5746" s="79">
        <f t="shared" si="189"/>
        <v>44800.708333319439</v>
      </c>
      <c r="Y5746">
        <f t="shared" si="190"/>
        <v>17058.333333333336</v>
      </c>
    </row>
    <row r="5747" spans="24:25" x14ac:dyDescent="0.4">
      <c r="X5747" s="79">
        <f t="shared" si="189"/>
        <v>44800.749999986103</v>
      </c>
      <c r="Y5747">
        <f t="shared" si="190"/>
        <v>17058.333333333336</v>
      </c>
    </row>
    <row r="5748" spans="24:25" x14ac:dyDescent="0.4">
      <c r="X5748" s="79">
        <f t="shared" si="189"/>
        <v>44800.791666652767</v>
      </c>
      <c r="Y5748">
        <f t="shared" si="190"/>
        <v>17058.333333333336</v>
      </c>
    </row>
    <row r="5749" spans="24:25" x14ac:dyDescent="0.4">
      <c r="X5749" s="79">
        <f t="shared" si="189"/>
        <v>44800.833333319431</v>
      </c>
      <c r="Y5749">
        <f t="shared" si="190"/>
        <v>17058.333333333336</v>
      </c>
    </row>
    <row r="5750" spans="24:25" x14ac:dyDescent="0.4">
      <c r="X5750" s="79">
        <f t="shared" si="189"/>
        <v>44800.874999986096</v>
      </c>
      <c r="Y5750">
        <f t="shared" si="190"/>
        <v>17058.333333333336</v>
      </c>
    </row>
    <row r="5751" spans="24:25" x14ac:dyDescent="0.4">
      <c r="X5751" s="79">
        <f t="shared" si="189"/>
        <v>44800.91666665276</v>
      </c>
      <c r="Y5751">
        <f t="shared" si="190"/>
        <v>17058.333333333336</v>
      </c>
    </row>
    <row r="5752" spans="24:25" x14ac:dyDescent="0.4">
      <c r="X5752" s="79">
        <f t="shared" si="189"/>
        <v>44800.958333319424</v>
      </c>
      <c r="Y5752">
        <f t="shared" si="190"/>
        <v>17058.333333333336</v>
      </c>
    </row>
    <row r="5753" spans="24:25" x14ac:dyDescent="0.4">
      <c r="X5753" s="79">
        <f t="shared" si="189"/>
        <v>44800.999999986088</v>
      </c>
      <c r="Y5753">
        <f t="shared" si="190"/>
        <v>17058.333333333336</v>
      </c>
    </row>
    <row r="5754" spans="24:25" x14ac:dyDescent="0.4">
      <c r="X5754" s="79">
        <f t="shared" si="189"/>
        <v>44801.041666652753</v>
      </c>
      <c r="Y5754">
        <f t="shared" si="190"/>
        <v>17058.333333333336</v>
      </c>
    </row>
    <row r="5755" spans="24:25" x14ac:dyDescent="0.4">
      <c r="X5755" s="79">
        <f t="shared" si="189"/>
        <v>44801.083333319417</v>
      </c>
      <c r="Y5755">
        <f t="shared" si="190"/>
        <v>17058.333333333336</v>
      </c>
    </row>
    <row r="5756" spans="24:25" x14ac:dyDescent="0.4">
      <c r="X5756" s="79">
        <f t="shared" si="189"/>
        <v>44801.124999986081</v>
      </c>
      <c r="Y5756">
        <f t="shared" si="190"/>
        <v>17058.333333333336</v>
      </c>
    </row>
    <row r="5757" spans="24:25" x14ac:dyDescent="0.4">
      <c r="X5757" s="79">
        <f t="shared" si="189"/>
        <v>44801.166666652745</v>
      </c>
      <c r="Y5757">
        <f t="shared" si="190"/>
        <v>17058.333333333336</v>
      </c>
    </row>
    <row r="5758" spans="24:25" x14ac:dyDescent="0.4">
      <c r="X5758" s="79">
        <f t="shared" si="189"/>
        <v>44801.20833331941</v>
      </c>
      <c r="Y5758">
        <f t="shared" si="190"/>
        <v>17058.333333333336</v>
      </c>
    </row>
    <row r="5759" spans="24:25" x14ac:dyDescent="0.4">
      <c r="X5759" s="79">
        <f t="shared" si="189"/>
        <v>44801.249999986074</v>
      </c>
      <c r="Y5759">
        <f t="shared" si="190"/>
        <v>17058.333333333336</v>
      </c>
    </row>
    <row r="5760" spans="24:25" x14ac:dyDescent="0.4">
      <c r="X5760" s="79">
        <f t="shared" si="189"/>
        <v>44801.291666652738</v>
      </c>
      <c r="Y5760">
        <f t="shared" si="190"/>
        <v>17058.333333333336</v>
      </c>
    </row>
    <row r="5761" spans="24:25" x14ac:dyDescent="0.4">
      <c r="X5761" s="79">
        <f t="shared" si="189"/>
        <v>44801.333333319402</v>
      </c>
      <c r="Y5761">
        <f t="shared" si="190"/>
        <v>17058.333333333336</v>
      </c>
    </row>
    <row r="5762" spans="24:25" x14ac:dyDescent="0.4">
      <c r="X5762" s="79">
        <f t="shared" si="189"/>
        <v>44801.374999986067</v>
      </c>
      <c r="Y5762">
        <f t="shared" si="190"/>
        <v>17058.333333333336</v>
      </c>
    </row>
    <row r="5763" spans="24:25" x14ac:dyDescent="0.4">
      <c r="X5763" s="79">
        <f t="shared" si="189"/>
        <v>44801.416666652731</v>
      </c>
      <c r="Y5763">
        <f t="shared" si="190"/>
        <v>17058.333333333336</v>
      </c>
    </row>
    <row r="5764" spans="24:25" x14ac:dyDescent="0.4">
      <c r="X5764" s="79">
        <f t="shared" si="189"/>
        <v>44801.458333319395</v>
      </c>
      <c r="Y5764">
        <f t="shared" si="190"/>
        <v>17058.333333333336</v>
      </c>
    </row>
    <row r="5765" spans="24:25" x14ac:dyDescent="0.4">
      <c r="X5765" s="79">
        <f t="shared" si="189"/>
        <v>44801.499999986059</v>
      </c>
      <c r="Y5765">
        <f t="shared" si="190"/>
        <v>17058.333333333336</v>
      </c>
    </row>
    <row r="5766" spans="24:25" x14ac:dyDescent="0.4">
      <c r="X5766" s="79">
        <f t="shared" ref="X5766:X5829" si="191">X5765+1/24</f>
        <v>44801.541666652724</v>
      </c>
      <c r="Y5766">
        <f t="shared" si="190"/>
        <v>17058.333333333336</v>
      </c>
    </row>
    <row r="5767" spans="24:25" x14ac:dyDescent="0.4">
      <c r="X5767" s="79">
        <f t="shared" si="191"/>
        <v>44801.583333319388</v>
      </c>
      <c r="Y5767">
        <f t="shared" si="190"/>
        <v>17058.333333333336</v>
      </c>
    </row>
    <row r="5768" spans="24:25" x14ac:dyDescent="0.4">
      <c r="X5768" s="79">
        <f t="shared" si="191"/>
        <v>44801.624999986052</v>
      </c>
      <c r="Y5768">
        <f t="shared" si="190"/>
        <v>17058.333333333336</v>
      </c>
    </row>
    <row r="5769" spans="24:25" x14ac:dyDescent="0.4">
      <c r="X5769" s="79">
        <f t="shared" si="191"/>
        <v>44801.666666652716</v>
      </c>
      <c r="Y5769">
        <f t="shared" si="190"/>
        <v>17058.333333333336</v>
      </c>
    </row>
    <row r="5770" spans="24:25" x14ac:dyDescent="0.4">
      <c r="X5770" s="79">
        <f t="shared" si="191"/>
        <v>44801.70833331938</v>
      </c>
      <c r="Y5770">
        <f t="shared" si="190"/>
        <v>17058.333333333336</v>
      </c>
    </row>
    <row r="5771" spans="24:25" x14ac:dyDescent="0.4">
      <c r="X5771" s="79">
        <f t="shared" si="191"/>
        <v>44801.749999986045</v>
      </c>
      <c r="Y5771">
        <f t="shared" si="190"/>
        <v>17058.333333333336</v>
      </c>
    </row>
    <row r="5772" spans="24:25" x14ac:dyDescent="0.4">
      <c r="X5772" s="79">
        <f t="shared" si="191"/>
        <v>44801.791666652709</v>
      </c>
      <c r="Y5772">
        <f t="shared" si="190"/>
        <v>17058.333333333336</v>
      </c>
    </row>
    <row r="5773" spans="24:25" x14ac:dyDescent="0.4">
      <c r="X5773" s="79">
        <f t="shared" si="191"/>
        <v>44801.833333319373</v>
      </c>
      <c r="Y5773">
        <f t="shared" si="190"/>
        <v>17058.333333333336</v>
      </c>
    </row>
    <row r="5774" spans="24:25" x14ac:dyDescent="0.4">
      <c r="X5774" s="79">
        <f t="shared" si="191"/>
        <v>44801.874999986037</v>
      </c>
      <c r="Y5774">
        <f t="shared" si="190"/>
        <v>17058.333333333336</v>
      </c>
    </row>
    <row r="5775" spans="24:25" x14ac:dyDescent="0.4">
      <c r="X5775" s="79">
        <f t="shared" si="191"/>
        <v>44801.916666652702</v>
      </c>
      <c r="Y5775">
        <f t="shared" si="190"/>
        <v>17058.333333333336</v>
      </c>
    </row>
    <row r="5776" spans="24:25" x14ac:dyDescent="0.4">
      <c r="X5776" s="79">
        <f t="shared" si="191"/>
        <v>44801.958333319366</v>
      </c>
      <c r="Y5776">
        <f t="shared" si="190"/>
        <v>17058.333333333336</v>
      </c>
    </row>
    <row r="5777" spans="24:25" x14ac:dyDescent="0.4">
      <c r="X5777" s="79">
        <f t="shared" si="191"/>
        <v>44801.99999998603</v>
      </c>
      <c r="Y5777">
        <f t="shared" si="190"/>
        <v>17058.333333333336</v>
      </c>
    </row>
    <row r="5778" spans="24:25" x14ac:dyDescent="0.4">
      <c r="X5778" s="79">
        <f t="shared" si="191"/>
        <v>44802.041666652694</v>
      </c>
      <c r="Y5778">
        <f t="shared" ref="Y5778:Y5841" si="192">VLOOKUP(MONTH(X5778),$T$28:$V$39,3)</f>
        <v>17058.333333333336</v>
      </c>
    </row>
    <row r="5779" spans="24:25" x14ac:dyDescent="0.4">
      <c r="X5779" s="79">
        <f t="shared" si="191"/>
        <v>44802.083333319359</v>
      </c>
      <c r="Y5779">
        <f t="shared" si="192"/>
        <v>17058.333333333336</v>
      </c>
    </row>
    <row r="5780" spans="24:25" x14ac:dyDescent="0.4">
      <c r="X5780" s="79">
        <f t="shared" si="191"/>
        <v>44802.124999986023</v>
      </c>
      <c r="Y5780">
        <f t="shared" si="192"/>
        <v>17058.333333333336</v>
      </c>
    </row>
    <row r="5781" spans="24:25" x14ac:dyDescent="0.4">
      <c r="X5781" s="79">
        <f t="shared" si="191"/>
        <v>44802.166666652687</v>
      </c>
      <c r="Y5781">
        <f t="shared" si="192"/>
        <v>17058.333333333336</v>
      </c>
    </row>
    <row r="5782" spans="24:25" x14ac:dyDescent="0.4">
      <c r="X5782" s="79">
        <f t="shared" si="191"/>
        <v>44802.208333319351</v>
      </c>
      <c r="Y5782">
        <f t="shared" si="192"/>
        <v>17058.333333333336</v>
      </c>
    </row>
    <row r="5783" spans="24:25" x14ac:dyDescent="0.4">
      <c r="X5783" s="79">
        <f t="shared" si="191"/>
        <v>44802.249999986016</v>
      </c>
      <c r="Y5783">
        <f t="shared" si="192"/>
        <v>17058.333333333336</v>
      </c>
    </row>
    <row r="5784" spans="24:25" x14ac:dyDescent="0.4">
      <c r="X5784" s="79">
        <f t="shared" si="191"/>
        <v>44802.29166665268</v>
      </c>
      <c r="Y5784">
        <f t="shared" si="192"/>
        <v>17058.333333333336</v>
      </c>
    </row>
    <row r="5785" spans="24:25" x14ac:dyDescent="0.4">
      <c r="X5785" s="79">
        <f t="shared" si="191"/>
        <v>44802.333333319344</v>
      </c>
      <c r="Y5785">
        <f t="shared" si="192"/>
        <v>17058.333333333336</v>
      </c>
    </row>
    <row r="5786" spans="24:25" x14ac:dyDescent="0.4">
      <c r="X5786" s="79">
        <f t="shared" si="191"/>
        <v>44802.374999986008</v>
      </c>
      <c r="Y5786">
        <f t="shared" si="192"/>
        <v>17058.333333333336</v>
      </c>
    </row>
    <row r="5787" spans="24:25" x14ac:dyDescent="0.4">
      <c r="X5787" s="79">
        <f t="shared" si="191"/>
        <v>44802.416666652673</v>
      </c>
      <c r="Y5787">
        <f t="shared" si="192"/>
        <v>17058.333333333336</v>
      </c>
    </row>
    <row r="5788" spans="24:25" x14ac:dyDescent="0.4">
      <c r="X5788" s="79">
        <f t="shared" si="191"/>
        <v>44802.458333319337</v>
      </c>
      <c r="Y5788">
        <f t="shared" si="192"/>
        <v>17058.333333333336</v>
      </c>
    </row>
    <row r="5789" spans="24:25" x14ac:dyDescent="0.4">
      <c r="X5789" s="79">
        <f t="shared" si="191"/>
        <v>44802.499999986001</v>
      </c>
      <c r="Y5789">
        <f t="shared" si="192"/>
        <v>17058.333333333336</v>
      </c>
    </row>
    <row r="5790" spans="24:25" x14ac:dyDescent="0.4">
      <c r="X5790" s="79">
        <f t="shared" si="191"/>
        <v>44802.541666652665</v>
      </c>
      <c r="Y5790">
        <f t="shared" si="192"/>
        <v>17058.333333333336</v>
      </c>
    </row>
    <row r="5791" spans="24:25" x14ac:dyDescent="0.4">
      <c r="X5791" s="79">
        <f t="shared" si="191"/>
        <v>44802.58333331933</v>
      </c>
      <c r="Y5791">
        <f t="shared" si="192"/>
        <v>17058.333333333336</v>
      </c>
    </row>
    <row r="5792" spans="24:25" x14ac:dyDescent="0.4">
      <c r="X5792" s="79">
        <f t="shared" si="191"/>
        <v>44802.624999985994</v>
      </c>
      <c r="Y5792">
        <f t="shared" si="192"/>
        <v>17058.333333333336</v>
      </c>
    </row>
    <row r="5793" spans="24:25" x14ac:dyDescent="0.4">
      <c r="X5793" s="79">
        <f t="shared" si="191"/>
        <v>44802.666666652658</v>
      </c>
      <c r="Y5793">
        <f t="shared" si="192"/>
        <v>17058.333333333336</v>
      </c>
    </row>
    <row r="5794" spans="24:25" x14ac:dyDescent="0.4">
      <c r="X5794" s="79">
        <f t="shared" si="191"/>
        <v>44802.708333319322</v>
      </c>
      <c r="Y5794">
        <f t="shared" si="192"/>
        <v>17058.333333333336</v>
      </c>
    </row>
    <row r="5795" spans="24:25" x14ac:dyDescent="0.4">
      <c r="X5795" s="79">
        <f t="shared" si="191"/>
        <v>44802.749999985987</v>
      </c>
      <c r="Y5795">
        <f t="shared" si="192"/>
        <v>17058.333333333336</v>
      </c>
    </row>
    <row r="5796" spans="24:25" x14ac:dyDescent="0.4">
      <c r="X5796" s="79">
        <f t="shared" si="191"/>
        <v>44802.791666652651</v>
      </c>
      <c r="Y5796">
        <f t="shared" si="192"/>
        <v>17058.333333333336</v>
      </c>
    </row>
    <row r="5797" spans="24:25" x14ac:dyDescent="0.4">
      <c r="X5797" s="79">
        <f t="shared" si="191"/>
        <v>44802.833333319315</v>
      </c>
      <c r="Y5797">
        <f t="shared" si="192"/>
        <v>17058.333333333336</v>
      </c>
    </row>
    <row r="5798" spans="24:25" x14ac:dyDescent="0.4">
      <c r="X5798" s="79">
        <f t="shared" si="191"/>
        <v>44802.874999985979</v>
      </c>
      <c r="Y5798">
        <f t="shared" si="192"/>
        <v>17058.333333333336</v>
      </c>
    </row>
    <row r="5799" spans="24:25" x14ac:dyDescent="0.4">
      <c r="X5799" s="79">
        <f t="shared" si="191"/>
        <v>44802.916666652643</v>
      </c>
      <c r="Y5799">
        <f t="shared" si="192"/>
        <v>17058.333333333336</v>
      </c>
    </row>
    <row r="5800" spans="24:25" x14ac:dyDescent="0.4">
      <c r="X5800" s="79">
        <f t="shared" si="191"/>
        <v>44802.958333319308</v>
      </c>
      <c r="Y5800">
        <f t="shared" si="192"/>
        <v>17058.333333333336</v>
      </c>
    </row>
    <row r="5801" spans="24:25" x14ac:dyDescent="0.4">
      <c r="X5801" s="79">
        <f t="shared" si="191"/>
        <v>44802.999999985972</v>
      </c>
      <c r="Y5801">
        <f t="shared" si="192"/>
        <v>17058.333333333336</v>
      </c>
    </row>
    <row r="5802" spans="24:25" x14ac:dyDescent="0.4">
      <c r="X5802" s="79">
        <f t="shared" si="191"/>
        <v>44803.041666652636</v>
      </c>
      <c r="Y5802">
        <f t="shared" si="192"/>
        <v>17058.333333333336</v>
      </c>
    </row>
    <row r="5803" spans="24:25" x14ac:dyDescent="0.4">
      <c r="X5803" s="79">
        <f t="shared" si="191"/>
        <v>44803.0833333193</v>
      </c>
      <c r="Y5803">
        <f t="shared" si="192"/>
        <v>17058.333333333336</v>
      </c>
    </row>
    <row r="5804" spans="24:25" x14ac:dyDescent="0.4">
      <c r="X5804" s="79">
        <f t="shared" si="191"/>
        <v>44803.124999985965</v>
      </c>
      <c r="Y5804">
        <f t="shared" si="192"/>
        <v>17058.333333333336</v>
      </c>
    </row>
    <row r="5805" spans="24:25" x14ac:dyDescent="0.4">
      <c r="X5805" s="79">
        <f t="shared" si="191"/>
        <v>44803.166666652629</v>
      </c>
      <c r="Y5805">
        <f t="shared" si="192"/>
        <v>17058.333333333336</v>
      </c>
    </row>
    <row r="5806" spans="24:25" x14ac:dyDescent="0.4">
      <c r="X5806" s="79">
        <f t="shared" si="191"/>
        <v>44803.208333319293</v>
      </c>
      <c r="Y5806">
        <f t="shared" si="192"/>
        <v>17058.333333333336</v>
      </c>
    </row>
    <row r="5807" spans="24:25" x14ac:dyDescent="0.4">
      <c r="X5807" s="79">
        <f t="shared" si="191"/>
        <v>44803.249999985957</v>
      </c>
      <c r="Y5807">
        <f t="shared" si="192"/>
        <v>17058.333333333336</v>
      </c>
    </row>
    <row r="5808" spans="24:25" x14ac:dyDescent="0.4">
      <c r="X5808" s="79">
        <f t="shared" si="191"/>
        <v>44803.291666652622</v>
      </c>
      <c r="Y5808">
        <f t="shared" si="192"/>
        <v>17058.333333333336</v>
      </c>
    </row>
    <row r="5809" spans="24:25" x14ac:dyDescent="0.4">
      <c r="X5809" s="79">
        <f t="shared" si="191"/>
        <v>44803.333333319286</v>
      </c>
      <c r="Y5809">
        <f t="shared" si="192"/>
        <v>17058.333333333336</v>
      </c>
    </row>
    <row r="5810" spans="24:25" x14ac:dyDescent="0.4">
      <c r="X5810" s="79">
        <f t="shared" si="191"/>
        <v>44803.37499998595</v>
      </c>
      <c r="Y5810">
        <f t="shared" si="192"/>
        <v>17058.333333333336</v>
      </c>
    </row>
    <row r="5811" spans="24:25" x14ac:dyDescent="0.4">
      <c r="X5811" s="79">
        <f t="shared" si="191"/>
        <v>44803.416666652614</v>
      </c>
      <c r="Y5811">
        <f t="shared" si="192"/>
        <v>17058.333333333336</v>
      </c>
    </row>
    <row r="5812" spans="24:25" x14ac:dyDescent="0.4">
      <c r="X5812" s="79">
        <f t="shared" si="191"/>
        <v>44803.458333319279</v>
      </c>
      <c r="Y5812">
        <f t="shared" si="192"/>
        <v>17058.333333333336</v>
      </c>
    </row>
    <row r="5813" spans="24:25" x14ac:dyDescent="0.4">
      <c r="X5813" s="79">
        <f t="shared" si="191"/>
        <v>44803.499999985943</v>
      </c>
      <c r="Y5813">
        <f t="shared" si="192"/>
        <v>17058.333333333336</v>
      </c>
    </row>
    <row r="5814" spans="24:25" x14ac:dyDescent="0.4">
      <c r="X5814" s="79">
        <f t="shared" si="191"/>
        <v>44803.541666652607</v>
      </c>
      <c r="Y5814">
        <f t="shared" si="192"/>
        <v>17058.333333333336</v>
      </c>
    </row>
    <row r="5815" spans="24:25" x14ac:dyDescent="0.4">
      <c r="X5815" s="79">
        <f t="shared" si="191"/>
        <v>44803.583333319271</v>
      </c>
      <c r="Y5815">
        <f t="shared" si="192"/>
        <v>17058.333333333336</v>
      </c>
    </row>
    <row r="5816" spans="24:25" x14ac:dyDescent="0.4">
      <c r="X5816" s="79">
        <f t="shared" si="191"/>
        <v>44803.624999985936</v>
      </c>
      <c r="Y5816">
        <f t="shared" si="192"/>
        <v>17058.333333333336</v>
      </c>
    </row>
    <row r="5817" spans="24:25" x14ac:dyDescent="0.4">
      <c r="X5817" s="79">
        <f t="shared" si="191"/>
        <v>44803.6666666526</v>
      </c>
      <c r="Y5817">
        <f t="shared" si="192"/>
        <v>17058.333333333336</v>
      </c>
    </row>
    <row r="5818" spans="24:25" x14ac:dyDescent="0.4">
      <c r="X5818" s="79">
        <f t="shared" si="191"/>
        <v>44803.708333319264</v>
      </c>
      <c r="Y5818">
        <f t="shared" si="192"/>
        <v>17058.333333333336</v>
      </c>
    </row>
    <row r="5819" spans="24:25" x14ac:dyDescent="0.4">
      <c r="X5819" s="79">
        <f t="shared" si="191"/>
        <v>44803.749999985928</v>
      </c>
      <c r="Y5819">
        <f t="shared" si="192"/>
        <v>17058.333333333336</v>
      </c>
    </row>
    <row r="5820" spans="24:25" x14ac:dyDescent="0.4">
      <c r="X5820" s="79">
        <f t="shared" si="191"/>
        <v>44803.791666652593</v>
      </c>
      <c r="Y5820">
        <f t="shared" si="192"/>
        <v>17058.333333333336</v>
      </c>
    </row>
    <row r="5821" spans="24:25" x14ac:dyDescent="0.4">
      <c r="X5821" s="79">
        <f t="shared" si="191"/>
        <v>44803.833333319257</v>
      </c>
      <c r="Y5821">
        <f t="shared" si="192"/>
        <v>17058.333333333336</v>
      </c>
    </row>
    <row r="5822" spans="24:25" x14ac:dyDescent="0.4">
      <c r="X5822" s="79">
        <f t="shared" si="191"/>
        <v>44803.874999985921</v>
      </c>
      <c r="Y5822">
        <f t="shared" si="192"/>
        <v>17058.333333333336</v>
      </c>
    </row>
    <row r="5823" spans="24:25" x14ac:dyDescent="0.4">
      <c r="X5823" s="79">
        <f t="shared" si="191"/>
        <v>44803.916666652585</v>
      </c>
      <c r="Y5823">
        <f t="shared" si="192"/>
        <v>17058.333333333336</v>
      </c>
    </row>
    <row r="5824" spans="24:25" x14ac:dyDescent="0.4">
      <c r="X5824" s="79">
        <f t="shared" si="191"/>
        <v>44803.95833331925</v>
      </c>
      <c r="Y5824">
        <f t="shared" si="192"/>
        <v>17058.333333333336</v>
      </c>
    </row>
    <row r="5825" spans="24:25" x14ac:dyDescent="0.4">
      <c r="X5825" s="79">
        <f t="shared" si="191"/>
        <v>44803.999999985914</v>
      </c>
      <c r="Y5825">
        <f t="shared" si="192"/>
        <v>17058.333333333336</v>
      </c>
    </row>
    <row r="5826" spans="24:25" x14ac:dyDescent="0.4">
      <c r="X5826" s="79">
        <f t="shared" si="191"/>
        <v>44804.041666652578</v>
      </c>
      <c r="Y5826">
        <f t="shared" si="192"/>
        <v>17058.333333333336</v>
      </c>
    </row>
    <row r="5827" spans="24:25" x14ac:dyDescent="0.4">
      <c r="X5827" s="79">
        <f t="shared" si="191"/>
        <v>44804.083333319242</v>
      </c>
      <c r="Y5827">
        <f t="shared" si="192"/>
        <v>17058.333333333336</v>
      </c>
    </row>
    <row r="5828" spans="24:25" x14ac:dyDescent="0.4">
      <c r="X5828" s="79">
        <f t="shared" si="191"/>
        <v>44804.124999985906</v>
      </c>
      <c r="Y5828">
        <f t="shared" si="192"/>
        <v>17058.333333333336</v>
      </c>
    </row>
    <row r="5829" spans="24:25" x14ac:dyDescent="0.4">
      <c r="X5829" s="79">
        <f t="shared" si="191"/>
        <v>44804.166666652571</v>
      </c>
      <c r="Y5829">
        <f t="shared" si="192"/>
        <v>17058.333333333336</v>
      </c>
    </row>
    <row r="5830" spans="24:25" x14ac:dyDescent="0.4">
      <c r="X5830" s="79">
        <f t="shared" ref="X5830:X5893" si="193">X5829+1/24</f>
        <v>44804.208333319235</v>
      </c>
      <c r="Y5830">
        <f t="shared" si="192"/>
        <v>17058.333333333336</v>
      </c>
    </row>
    <row r="5831" spans="24:25" x14ac:dyDescent="0.4">
      <c r="X5831" s="79">
        <f t="shared" si="193"/>
        <v>44804.249999985899</v>
      </c>
      <c r="Y5831">
        <f t="shared" si="192"/>
        <v>17058.333333333336</v>
      </c>
    </row>
    <row r="5832" spans="24:25" x14ac:dyDescent="0.4">
      <c r="X5832" s="79">
        <f t="shared" si="193"/>
        <v>44804.291666652563</v>
      </c>
      <c r="Y5832">
        <f t="shared" si="192"/>
        <v>17058.333333333336</v>
      </c>
    </row>
    <row r="5833" spans="24:25" x14ac:dyDescent="0.4">
      <c r="X5833" s="79">
        <f t="shared" si="193"/>
        <v>44804.333333319228</v>
      </c>
      <c r="Y5833">
        <f t="shared" si="192"/>
        <v>17058.333333333336</v>
      </c>
    </row>
    <row r="5834" spans="24:25" x14ac:dyDescent="0.4">
      <c r="X5834" s="79">
        <f t="shared" si="193"/>
        <v>44804.374999985892</v>
      </c>
      <c r="Y5834">
        <f t="shared" si="192"/>
        <v>17058.333333333336</v>
      </c>
    </row>
    <row r="5835" spans="24:25" x14ac:dyDescent="0.4">
      <c r="X5835" s="79">
        <f t="shared" si="193"/>
        <v>44804.416666652556</v>
      </c>
      <c r="Y5835">
        <f t="shared" si="192"/>
        <v>17058.333333333336</v>
      </c>
    </row>
    <row r="5836" spans="24:25" x14ac:dyDescent="0.4">
      <c r="X5836" s="79">
        <f t="shared" si="193"/>
        <v>44804.45833331922</v>
      </c>
      <c r="Y5836">
        <f t="shared" si="192"/>
        <v>17058.333333333336</v>
      </c>
    </row>
    <row r="5837" spans="24:25" x14ac:dyDescent="0.4">
      <c r="X5837" s="79">
        <f t="shared" si="193"/>
        <v>44804.499999985885</v>
      </c>
      <c r="Y5837">
        <f t="shared" si="192"/>
        <v>17058.333333333336</v>
      </c>
    </row>
    <row r="5838" spans="24:25" x14ac:dyDescent="0.4">
      <c r="X5838" s="79">
        <f t="shared" si="193"/>
        <v>44804.541666652549</v>
      </c>
      <c r="Y5838">
        <f t="shared" si="192"/>
        <v>17058.333333333336</v>
      </c>
    </row>
    <row r="5839" spans="24:25" x14ac:dyDescent="0.4">
      <c r="X5839" s="79">
        <f t="shared" si="193"/>
        <v>44804.583333319213</v>
      </c>
      <c r="Y5839">
        <f t="shared" si="192"/>
        <v>17058.333333333336</v>
      </c>
    </row>
    <row r="5840" spans="24:25" x14ac:dyDescent="0.4">
      <c r="X5840" s="79">
        <f t="shared" si="193"/>
        <v>44804.624999985877</v>
      </c>
      <c r="Y5840">
        <f t="shared" si="192"/>
        <v>17058.333333333336</v>
      </c>
    </row>
    <row r="5841" spans="24:25" x14ac:dyDescent="0.4">
      <c r="X5841" s="79">
        <f t="shared" si="193"/>
        <v>44804.666666652542</v>
      </c>
      <c r="Y5841">
        <f t="shared" si="192"/>
        <v>17058.333333333336</v>
      </c>
    </row>
    <row r="5842" spans="24:25" x14ac:dyDescent="0.4">
      <c r="X5842" s="79">
        <f t="shared" si="193"/>
        <v>44804.708333319206</v>
      </c>
      <c r="Y5842">
        <f t="shared" ref="Y5842:Y5905" si="194">VLOOKUP(MONTH(X5842),$T$28:$V$39,3)</f>
        <v>17058.333333333336</v>
      </c>
    </row>
    <row r="5843" spans="24:25" x14ac:dyDescent="0.4">
      <c r="X5843" s="79">
        <f t="shared" si="193"/>
        <v>44804.74999998587</v>
      </c>
      <c r="Y5843">
        <f t="shared" si="194"/>
        <v>17058.333333333336</v>
      </c>
    </row>
    <row r="5844" spans="24:25" x14ac:dyDescent="0.4">
      <c r="X5844" s="79">
        <f t="shared" si="193"/>
        <v>44804.791666652534</v>
      </c>
      <c r="Y5844">
        <f t="shared" si="194"/>
        <v>17058.333333333336</v>
      </c>
    </row>
    <row r="5845" spans="24:25" x14ac:dyDescent="0.4">
      <c r="X5845" s="79">
        <f t="shared" si="193"/>
        <v>44804.833333319199</v>
      </c>
      <c r="Y5845">
        <f t="shared" si="194"/>
        <v>17058.333333333336</v>
      </c>
    </row>
    <row r="5846" spans="24:25" x14ac:dyDescent="0.4">
      <c r="X5846" s="79">
        <f t="shared" si="193"/>
        <v>44804.874999985863</v>
      </c>
      <c r="Y5846">
        <f t="shared" si="194"/>
        <v>17058.333333333336</v>
      </c>
    </row>
    <row r="5847" spans="24:25" x14ac:dyDescent="0.4">
      <c r="X5847" s="79">
        <f t="shared" si="193"/>
        <v>44804.916666652527</v>
      </c>
      <c r="Y5847">
        <f t="shared" si="194"/>
        <v>17058.333333333336</v>
      </c>
    </row>
    <row r="5848" spans="24:25" x14ac:dyDescent="0.4">
      <c r="X5848" s="79">
        <f t="shared" si="193"/>
        <v>44804.958333319191</v>
      </c>
      <c r="Y5848">
        <f t="shared" si="194"/>
        <v>17058.333333333336</v>
      </c>
    </row>
    <row r="5849" spans="24:25" x14ac:dyDescent="0.4">
      <c r="X5849" s="79">
        <f t="shared" si="193"/>
        <v>44804.999999985856</v>
      </c>
      <c r="Y5849">
        <f t="shared" si="194"/>
        <v>10199.4</v>
      </c>
    </row>
    <row r="5850" spans="24:25" x14ac:dyDescent="0.4">
      <c r="X5850" s="79">
        <f t="shared" si="193"/>
        <v>44805.04166665252</v>
      </c>
      <c r="Y5850">
        <f t="shared" si="194"/>
        <v>10199.4</v>
      </c>
    </row>
    <row r="5851" spans="24:25" x14ac:dyDescent="0.4">
      <c r="X5851" s="79">
        <f t="shared" si="193"/>
        <v>44805.083333319184</v>
      </c>
      <c r="Y5851">
        <f t="shared" si="194"/>
        <v>10199.4</v>
      </c>
    </row>
    <row r="5852" spans="24:25" x14ac:dyDescent="0.4">
      <c r="X5852" s="79">
        <f t="shared" si="193"/>
        <v>44805.124999985848</v>
      </c>
      <c r="Y5852">
        <f t="shared" si="194"/>
        <v>10199.4</v>
      </c>
    </row>
    <row r="5853" spans="24:25" x14ac:dyDescent="0.4">
      <c r="X5853" s="79">
        <f t="shared" si="193"/>
        <v>44805.166666652513</v>
      </c>
      <c r="Y5853">
        <f t="shared" si="194"/>
        <v>10199.4</v>
      </c>
    </row>
    <row r="5854" spans="24:25" x14ac:dyDescent="0.4">
      <c r="X5854" s="79">
        <f t="shared" si="193"/>
        <v>44805.208333319177</v>
      </c>
      <c r="Y5854">
        <f t="shared" si="194"/>
        <v>10199.4</v>
      </c>
    </row>
    <row r="5855" spans="24:25" x14ac:dyDescent="0.4">
      <c r="X5855" s="79">
        <f t="shared" si="193"/>
        <v>44805.249999985841</v>
      </c>
      <c r="Y5855">
        <f t="shared" si="194"/>
        <v>10199.4</v>
      </c>
    </row>
    <row r="5856" spans="24:25" x14ac:dyDescent="0.4">
      <c r="X5856" s="79">
        <f t="shared" si="193"/>
        <v>44805.291666652505</v>
      </c>
      <c r="Y5856">
        <f t="shared" si="194"/>
        <v>10199.4</v>
      </c>
    </row>
    <row r="5857" spans="24:25" x14ac:dyDescent="0.4">
      <c r="X5857" s="79">
        <f t="shared" si="193"/>
        <v>44805.333333319169</v>
      </c>
      <c r="Y5857">
        <f t="shared" si="194"/>
        <v>10199.4</v>
      </c>
    </row>
    <row r="5858" spans="24:25" x14ac:dyDescent="0.4">
      <c r="X5858" s="79">
        <f t="shared" si="193"/>
        <v>44805.374999985834</v>
      </c>
      <c r="Y5858">
        <f t="shared" si="194"/>
        <v>10199.4</v>
      </c>
    </row>
    <row r="5859" spans="24:25" x14ac:dyDescent="0.4">
      <c r="X5859" s="79">
        <f t="shared" si="193"/>
        <v>44805.416666652498</v>
      </c>
      <c r="Y5859">
        <f t="shared" si="194"/>
        <v>10199.4</v>
      </c>
    </row>
    <row r="5860" spans="24:25" x14ac:dyDescent="0.4">
      <c r="X5860" s="79">
        <f t="shared" si="193"/>
        <v>44805.458333319162</v>
      </c>
      <c r="Y5860">
        <f t="shared" si="194"/>
        <v>10199.4</v>
      </c>
    </row>
    <row r="5861" spans="24:25" x14ac:dyDescent="0.4">
      <c r="X5861" s="79">
        <f t="shared" si="193"/>
        <v>44805.499999985826</v>
      </c>
      <c r="Y5861">
        <f t="shared" si="194"/>
        <v>10199.4</v>
      </c>
    </row>
    <row r="5862" spans="24:25" x14ac:dyDescent="0.4">
      <c r="X5862" s="79">
        <f t="shared" si="193"/>
        <v>44805.541666652491</v>
      </c>
      <c r="Y5862">
        <f t="shared" si="194"/>
        <v>10199.4</v>
      </c>
    </row>
    <row r="5863" spans="24:25" x14ac:dyDescent="0.4">
      <c r="X5863" s="79">
        <f t="shared" si="193"/>
        <v>44805.583333319155</v>
      </c>
      <c r="Y5863">
        <f t="shared" si="194"/>
        <v>10199.4</v>
      </c>
    </row>
    <row r="5864" spans="24:25" x14ac:dyDescent="0.4">
      <c r="X5864" s="79">
        <f t="shared" si="193"/>
        <v>44805.624999985819</v>
      </c>
      <c r="Y5864">
        <f t="shared" si="194"/>
        <v>10199.4</v>
      </c>
    </row>
    <row r="5865" spans="24:25" x14ac:dyDescent="0.4">
      <c r="X5865" s="79">
        <f t="shared" si="193"/>
        <v>44805.666666652483</v>
      </c>
      <c r="Y5865">
        <f t="shared" si="194"/>
        <v>10199.4</v>
      </c>
    </row>
    <row r="5866" spans="24:25" x14ac:dyDescent="0.4">
      <c r="X5866" s="79">
        <f t="shared" si="193"/>
        <v>44805.708333319148</v>
      </c>
      <c r="Y5866">
        <f t="shared" si="194"/>
        <v>10199.4</v>
      </c>
    </row>
    <row r="5867" spans="24:25" x14ac:dyDescent="0.4">
      <c r="X5867" s="79">
        <f t="shared" si="193"/>
        <v>44805.749999985812</v>
      </c>
      <c r="Y5867">
        <f t="shared" si="194"/>
        <v>10199.4</v>
      </c>
    </row>
    <row r="5868" spans="24:25" x14ac:dyDescent="0.4">
      <c r="X5868" s="79">
        <f t="shared" si="193"/>
        <v>44805.791666652476</v>
      </c>
      <c r="Y5868">
        <f t="shared" si="194"/>
        <v>10199.4</v>
      </c>
    </row>
    <row r="5869" spans="24:25" x14ac:dyDescent="0.4">
      <c r="X5869" s="79">
        <f t="shared" si="193"/>
        <v>44805.83333331914</v>
      </c>
      <c r="Y5869">
        <f t="shared" si="194"/>
        <v>10199.4</v>
      </c>
    </row>
    <row r="5870" spans="24:25" x14ac:dyDescent="0.4">
      <c r="X5870" s="79">
        <f t="shared" si="193"/>
        <v>44805.874999985805</v>
      </c>
      <c r="Y5870">
        <f t="shared" si="194"/>
        <v>10199.4</v>
      </c>
    </row>
    <row r="5871" spans="24:25" x14ac:dyDescent="0.4">
      <c r="X5871" s="79">
        <f t="shared" si="193"/>
        <v>44805.916666652469</v>
      </c>
      <c r="Y5871">
        <f t="shared" si="194"/>
        <v>10199.4</v>
      </c>
    </row>
    <row r="5872" spans="24:25" x14ac:dyDescent="0.4">
      <c r="X5872" s="79">
        <f t="shared" si="193"/>
        <v>44805.958333319133</v>
      </c>
      <c r="Y5872">
        <f t="shared" si="194"/>
        <v>10199.4</v>
      </c>
    </row>
    <row r="5873" spans="24:25" x14ac:dyDescent="0.4">
      <c r="X5873" s="79">
        <f t="shared" si="193"/>
        <v>44805.999999985797</v>
      </c>
      <c r="Y5873">
        <f t="shared" si="194"/>
        <v>10199.4</v>
      </c>
    </row>
    <row r="5874" spans="24:25" x14ac:dyDescent="0.4">
      <c r="X5874" s="79">
        <f t="shared" si="193"/>
        <v>44806.041666652462</v>
      </c>
      <c r="Y5874">
        <f t="shared" si="194"/>
        <v>10199.4</v>
      </c>
    </row>
    <row r="5875" spans="24:25" x14ac:dyDescent="0.4">
      <c r="X5875" s="79">
        <f t="shared" si="193"/>
        <v>44806.083333319126</v>
      </c>
      <c r="Y5875">
        <f t="shared" si="194"/>
        <v>10199.4</v>
      </c>
    </row>
    <row r="5876" spans="24:25" x14ac:dyDescent="0.4">
      <c r="X5876" s="79">
        <f t="shared" si="193"/>
        <v>44806.12499998579</v>
      </c>
      <c r="Y5876">
        <f t="shared" si="194"/>
        <v>10199.4</v>
      </c>
    </row>
    <row r="5877" spans="24:25" x14ac:dyDescent="0.4">
      <c r="X5877" s="79">
        <f t="shared" si="193"/>
        <v>44806.166666652454</v>
      </c>
      <c r="Y5877">
        <f t="shared" si="194"/>
        <v>10199.4</v>
      </c>
    </row>
    <row r="5878" spans="24:25" x14ac:dyDescent="0.4">
      <c r="X5878" s="79">
        <f t="shared" si="193"/>
        <v>44806.208333319119</v>
      </c>
      <c r="Y5878">
        <f t="shared" si="194"/>
        <v>10199.4</v>
      </c>
    </row>
    <row r="5879" spans="24:25" x14ac:dyDescent="0.4">
      <c r="X5879" s="79">
        <f t="shared" si="193"/>
        <v>44806.249999985783</v>
      </c>
      <c r="Y5879">
        <f t="shared" si="194"/>
        <v>10199.4</v>
      </c>
    </row>
    <row r="5880" spans="24:25" x14ac:dyDescent="0.4">
      <c r="X5880" s="79">
        <f t="shared" si="193"/>
        <v>44806.291666652447</v>
      </c>
      <c r="Y5880">
        <f t="shared" si="194"/>
        <v>10199.4</v>
      </c>
    </row>
    <row r="5881" spans="24:25" x14ac:dyDescent="0.4">
      <c r="X5881" s="79">
        <f t="shared" si="193"/>
        <v>44806.333333319111</v>
      </c>
      <c r="Y5881">
        <f t="shared" si="194"/>
        <v>10199.4</v>
      </c>
    </row>
    <row r="5882" spans="24:25" x14ac:dyDescent="0.4">
      <c r="X5882" s="79">
        <f t="shared" si="193"/>
        <v>44806.374999985776</v>
      </c>
      <c r="Y5882">
        <f t="shared" si="194"/>
        <v>10199.4</v>
      </c>
    </row>
    <row r="5883" spans="24:25" x14ac:dyDescent="0.4">
      <c r="X5883" s="79">
        <f t="shared" si="193"/>
        <v>44806.41666665244</v>
      </c>
      <c r="Y5883">
        <f t="shared" si="194"/>
        <v>10199.4</v>
      </c>
    </row>
    <row r="5884" spans="24:25" x14ac:dyDescent="0.4">
      <c r="X5884" s="79">
        <f t="shared" si="193"/>
        <v>44806.458333319104</v>
      </c>
      <c r="Y5884">
        <f t="shared" si="194"/>
        <v>10199.4</v>
      </c>
    </row>
    <row r="5885" spans="24:25" x14ac:dyDescent="0.4">
      <c r="X5885" s="79">
        <f t="shared" si="193"/>
        <v>44806.499999985768</v>
      </c>
      <c r="Y5885">
        <f t="shared" si="194"/>
        <v>10199.4</v>
      </c>
    </row>
    <row r="5886" spans="24:25" x14ac:dyDescent="0.4">
      <c r="X5886" s="79">
        <f t="shared" si="193"/>
        <v>44806.541666652432</v>
      </c>
      <c r="Y5886">
        <f t="shared" si="194"/>
        <v>10199.4</v>
      </c>
    </row>
    <row r="5887" spans="24:25" x14ac:dyDescent="0.4">
      <c r="X5887" s="79">
        <f t="shared" si="193"/>
        <v>44806.583333319097</v>
      </c>
      <c r="Y5887">
        <f t="shared" si="194"/>
        <v>10199.4</v>
      </c>
    </row>
    <row r="5888" spans="24:25" x14ac:dyDescent="0.4">
      <c r="X5888" s="79">
        <f t="shared" si="193"/>
        <v>44806.624999985761</v>
      </c>
      <c r="Y5888">
        <f t="shared" si="194"/>
        <v>10199.4</v>
      </c>
    </row>
    <row r="5889" spans="24:25" x14ac:dyDescent="0.4">
      <c r="X5889" s="79">
        <f t="shared" si="193"/>
        <v>44806.666666652425</v>
      </c>
      <c r="Y5889">
        <f t="shared" si="194"/>
        <v>10199.4</v>
      </c>
    </row>
    <row r="5890" spans="24:25" x14ac:dyDescent="0.4">
      <c r="X5890" s="79">
        <f t="shared" si="193"/>
        <v>44806.708333319089</v>
      </c>
      <c r="Y5890">
        <f t="shared" si="194"/>
        <v>10199.4</v>
      </c>
    </row>
    <row r="5891" spans="24:25" x14ac:dyDescent="0.4">
      <c r="X5891" s="79">
        <f t="shared" si="193"/>
        <v>44806.749999985754</v>
      </c>
      <c r="Y5891">
        <f t="shared" si="194"/>
        <v>10199.4</v>
      </c>
    </row>
    <row r="5892" spans="24:25" x14ac:dyDescent="0.4">
      <c r="X5892" s="79">
        <f t="shared" si="193"/>
        <v>44806.791666652418</v>
      </c>
      <c r="Y5892">
        <f t="shared" si="194"/>
        <v>10199.4</v>
      </c>
    </row>
    <row r="5893" spans="24:25" x14ac:dyDescent="0.4">
      <c r="X5893" s="79">
        <f t="shared" si="193"/>
        <v>44806.833333319082</v>
      </c>
      <c r="Y5893">
        <f t="shared" si="194"/>
        <v>10199.4</v>
      </c>
    </row>
    <row r="5894" spans="24:25" x14ac:dyDescent="0.4">
      <c r="X5894" s="79">
        <f t="shared" ref="X5894:X5957" si="195">X5893+1/24</f>
        <v>44806.874999985746</v>
      </c>
      <c r="Y5894">
        <f t="shared" si="194"/>
        <v>10199.4</v>
      </c>
    </row>
    <row r="5895" spans="24:25" x14ac:dyDescent="0.4">
      <c r="X5895" s="79">
        <f t="shared" si="195"/>
        <v>44806.916666652411</v>
      </c>
      <c r="Y5895">
        <f t="shared" si="194"/>
        <v>10199.4</v>
      </c>
    </row>
    <row r="5896" spans="24:25" x14ac:dyDescent="0.4">
      <c r="X5896" s="79">
        <f t="shared" si="195"/>
        <v>44806.958333319075</v>
      </c>
      <c r="Y5896">
        <f t="shared" si="194"/>
        <v>10199.4</v>
      </c>
    </row>
    <row r="5897" spans="24:25" x14ac:dyDescent="0.4">
      <c r="X5897" s="79">
        <f t="shared" si="195"/>
        <v>44806.999999985739</v>
      </c>
      <c r="Y5897">
        <f t="shared" si="194"/>
        <v>10199.4</v>
      </c>
    </row>
    <row r="5898" spans="24:25" x14ac:dyDescent="0.4">
      <c r="X5898" s="79">
        <f t="shared" si="195"/>
        <v>44807.041666652403</v>
      </c>
      <c r="Y5898">
        <f t="shared" si="194"/>
        <v>10199.4</v>
      </c>
    </row>
    <row r="5899" spans="24:25" x14ac:dyDescent="0.4">
      <c r="X5899" s="79">
        <f t="shared" si="195"/>
        <v>44807.083333319068</v>
      </c>
      <c r="Y5899">
        <f t="shared" si="194"/>
        <v>10199.4</v>
      </c>
    </row>
    <row r="5900" spans="24:25" x14ac:dyDescent="0.4">
      <c r="X5900" s="79">
        <f t="shared" si="195"/>
        <v>44807.124999985732</v>
      </c>
      <c r="Y5900">
        <f t="shared" si="194"/>
        <v>10199.4</v>
      </c>
    </row>
    <row r="5901" spans="24:25" x14ac:dyDescent="0.4">
      <c r="X5901" s="79">
        <f t="shared" si="195"/>
        <v>44807.166666652396</v>
      </c>
      <c r="Y5901">
        <f t="shared" si="194"/>
        <v>10199.4</v>
      </c>
    </row>
    <row r="5902" spans="24:25" x14ac:dyDescent="0.4">
      <c r="X5902" s="79">
        <f t="shared" si="195"/>
        <v>44807.20833331906</v>
      </c>
      <c r="Y5902">
        <f t="shared" si="194"/>
        <v>10199.4</v>
      </c>
    </row>
    <row r="5903" spans="24:25" x14ac:dyDescent="0.4">
      <c r="X5903" s="79">
        <f t="shared" si="195"/>
        <v>44807.249999985725</v>
      </c>
      <c r="Y5903">
        <f t="shared" si="194"/>
        <v>10199.4</v>
      </c>
    </row>
    <row r="5904" spans="24:25" x14ac:dyDescent="0.4">
      <c r="X5904" s="79">
        <f t="shared" si="195"/>
        <v>44807.291666652389</v>
      </c>
      <c r="Y5904">
        <f t="shared" si="194"/>
        <v>10199.4</v>
      </c>
    </row>
    <row r="5905" spans="24:25" x14ac:dyDescent="0.4">
      <c r="X5905" s="79">
        <f t="shared" si="195"/>
        <v>44807.333333319053</v>
      </c>
      <c r="Y5905">
        <f t="shared" si="194"/>
        <v>10199.4</v>
      </c>
    </row>
    <row r="5906" spans="24:25" x14ac:dyDescent="0.4">
      <c r="X5906" s="79">
        <f t="shared" si="195"/>
        <v>44807.374999985717</v>
      </c>
      <c r="Y5906">
        <f t="shared" ref="Y5906:Y5969" si="196">VLOOKUP(MONTH(X5906),$T$28:$V$39,3)</f>
        <v>10199.4</v>
      </c>
    </row>
    <row r="5907" spans="24:25" x14ac:dyDescent="0.4">
      <c r="X5907" s="79">
        <f t="shared" si="195"/>
        <v>44807.416666652382</v>
      </c>
      <c r="Y5907">
        <f t="shared" si="196"/>
        <v>10199.4</v>
      </c>
    </row>
    <row r="5908" spans="24:25" x14ac:dyDescent="0.4">
      <c r="X5908" s="79">
        <f t="shared" si="195"/>
        <v>44807.458333319046</v>
      </c>
      <c r="Y5908">
        <f t="shared" si="196"/>
        <v>10199.4</v>
      </c>
    </row>
    <row r="5909" spans="24:25" x14ac:dyDescent="0.4">
      <c r="X5909" s="79">
        <f t="shared" si="195"/>
        <v>44807.49999998571</v>
      </c>
      <c r="Y5909">
        <f t="shared" si="196"/>
        <v>10199.4</v>
      </c>
    </row>
    <row r="5910" spans="24:25" x14ac:dyDescent="0.4">
      <c r="X5910" s="79">
        <f t="shared" si="195"/>
        <v>44807.541666652374</v>
      </c>
      <c r="Y5910">
        <f t="shared" si="196"/>
        <v>10199.4</v>
      </c>
    </row>
    <row r="5911" spans="24:25" x14ac:dyDescent="0.4">
      <c r="X5911" s="79">
        <f t="shared" si="195"/>
        <v>44807.583333319039</v>
      </c>
      <c r="Y5911">
        <f t="shared" si="196"/>
        <v>10199.4</v>
      </c>
    </row>
    <row r="5912" spans="24:25" x14ac:dyDescent="0.4">
      <c r="X5912" s="79">
        <f t="shared" si="195"/>
        <v>44807.624999985703</v>
      </c>
      <c r="Y5912">
        <f t="shared" si="196"/>
        <v>10199.4</v>
      </c>
    </row>
    <row r="5913" spans="24:25" x14ac:dyDescent="0.4">
      <c r="X5913" s="79">
        <f t="shared" si="195"/>
        <v>44807.666666652367</v>
      </c>
      <c r="Y5913">
        <f t="shared" si="196"/>
        <v>10199.4</v>
      </c>
    </row>
    <row r="5914" spans="24:25" x14ac:dyDescent="0.4">
      <c r="X5914" s="79">
        <f t="shared" si="195"/>
        <v>44807.708333319031</v>
      </c>
      <c r="Y5914">
        <f t="shared" si="196"/>
        <v>10199.4</v>
      </c>
    </row>
    <row r="5915" spans="24:25" x14ac:dyDescent="0.4">
      <c r="X5915" s="79">
        <f t="shared" si="195"/>
        <v>44807.749999985695</v>
      </c>
      <c r="Y5915">
        <f t="shared" si="196"/>
        <v>10199.4</v>
      </c>
    </row>
    <row r="5916" spans="24:25" x14ac:dyDescent="0.4">
      <c r="X5916" s="79">
        <f t="shared" si="195"/>
        <v>44807.79166665236</v>
      </c>
      <c r="Y5916">
        <f t="shared" si="196"/>
        <v>10199.4</v>
      </c>
    </row>
    <row r="5917" spans="24:25" x14ac:dyDescent="0.4">
      <c r="X5917" s="79">
        <f t="shared" si="195"/>
        <v>44807.833333319024</v>
      </c>
      <c r="Y5917">
        <f t="shared" si="196"/>
        <v>10199.4</v>
      </c>
    </row>
    <row r="5918" spans="24:25" x14ac:dyDescent="0.4">
      <c r="X5918" s="79">
        <f t="shared" si="195"/>
        <v>44807.874999985688</v>
      </c>
      <c r="Y5918">
        <f t="shared" si="196"/>
        <v>10199.4</v>
      </c>
    </row>
    <row r="5919" spans="24:25" x14ac:dyDescent="0.4">
      <c r="X5919" s="79">
        <f t="shared" si="195"/>
        <v>44807.916666652352</v>
      </c>
      <c r="Y5919">
        <f t="shared" si="196"/>
        <v>10199.4</v>
      </c>
    </row>
    <row r="5920" spans="24:25" x14ac:dyDescent="0.4">
      <c r="X5920" s="79">
        <f t="shared" si="195"/>
        <v>44807.958333319017</v>
      </c>
      <c r="Y5920">
        <f t="shared" si="196"/>
        <v>10199.4</v>
      </c>
    </row>
    <row r="5921" spans="24:25" x14ac:dyDescent="0.4">
      <c r="X5921" s="79">
        <f t="shared" si="195"/>
        <v>44807.999999985681</v>
      </c>
      <c r="Y5921">
        <f t="shared" si="196"/>
        <v>10199.4</v>
      </c>
    </row>
    <row r="5922" spans="24:25" x14ac:dyDescent="0.4">
      <c r="X5922" s="79">
        <f t="shared" si="195"/>
        <v>44808.041666652345</v>
      </c>
      <c r="Y5922">
        <f t="shared" si="196"/>
        <v>10199.4</v>
      </c>
    </row>
    <row r="5923" spans="24:25" x14ac:dyDescent="0.4">
      <c r="X5923" s="79">
        <f t="shared" si="195"/>
        <v>44808.083333319009</v>
      </c>
      <c r="Y5923">
        <f t="shared" si="196"/>
        <v>10199.4</v>
      </c>
    </row>
    <row r="5924" spans="24:25" x14ac:dyDescent="0.4">
      <c r="X5924" s="79">
        <f t="shared" si="195"/>
        <v>44808.124999985674</v>
      </c>
      <c r="Y5924">
        <f t="shared" si="196"/>
        <v>10199.4</v>
      </c>
    </row>
    <row r="5925" spans="24:25" x14ac:dyDescent="0.4">
      <c r="X5925" s="79">
        <f t="shared" si="195"/>
        <v>44808.166666652338</v>
      </c>
      <c r="Y5925">
        <f t="shared" si="196"/>
        <v>10199.4</v>
      </c>
    </row>
    <row r="5926" spans="24:25" x14ac:dyDescent="0.4">
      <c r="X5926" s="79">
        <f t="shared" si="195"/>
        <v>44808.208333319002</v>
      </c>
      <c r="Y5926">
        <f t="shared" si="196"/>
        <v>10199.4</v>
      </c>
    </row>
    <row r="5927" spans="24:25" x14ac:dyDescent="0.4">
      <c r="X5927" s="79">
        <f t="shared" si="195"/>
        <v>44808.249999985666</v>
      </c>
      <c r="Y5927">
        <f t="shared" si="196"/>
        <v>10199.4</v>
      </c>
    </row>
    <row r="5928" spans="24:25" x14ac:dyDescent="0.4">
      <c r="X5928" s="79">
        <f t="shared" si="195"/>
        <v>44808.291666652331</v>
      </c>
      <c r="Y5928">
        <f t="shared" si="196"/>
        <v>10199.4</v>
      </c>
    </row>
    <row r="5929" spans="24:25" x14ac:dyDescent="0.4">
      <c r="X5929" s="79">
        <f t="shared" si="195"/>
        <v>44808.333333318995</v>
      </c>
      <c r="Y5929">
        <f t="shared" si="196"/>
        <v>10199.4</v>
      </c>
    </row>
    <row r="5930" spans="24:25" x14ac:dyDescent="0.4">
      <c r="X5930" s="79">
        <f t="shared" si="195"/>
        <v>44808.374999985659</v>
      </c>
      <c r="Y5930">
        <f t="shared" si="196"/>
        <v>10199.4</v>
      </c>
    </row>
    <row r="5931" spans="24:25" x14ac:dyDescent="0.4">
      <c r="X5931" s="79">
        <f t="shared" si="195"/>
        <v>44808.416666652323</v>
      </c>
      <c r="Y5931">
        <f t="shared" si="196"/>
        <v>10199.4</v>
      </c>
    </row>
    <row r="5932" spans="24:25" x14ac:dyDescent="0.4">
      <c r="X5932" s="79">
        <f t="shared" si="195"/>
        <v>44808.458333318988</v>
      </c>
      <c r="Y5932">
        <f t="shared" si="196"/>
        <v>10199.4</v>
      </c>
    </row>
    <row r="5933" spans="24:25" x14ac:dyDescent="0.4">
      <c r="X5933" s="79">
        <f t="shared" si="195"/>
        <v>44808.499999985652</v>
      </c>
      <c r="Y5933">
        <f t="shared" si="196"/>
        <v>10199.4</v>
      </c>
    </row>
    <row r="5934" spans="24:25" x14ac:dyDescent="0.4">
      <c r="X5934" s="79">
        <f t="shared" si="195"/>
        <v>44808.541666652316</v>
      </c>
      <c r="Y5934">
        <f t="shared" si="196"/>
        <v>10199.4</v>
      </c>
    </row>
    <row r="5935" spans="24:25" x14ac:dyDescent="0.4">
      <c r="X5935" s="79">
        <f t="shared" si="195"/>
        <v>44808.58333331898</v>
      </c>
      <c r="Y5935">
        <f t="shared" si="196"/>
        <v>10199.4</v>
      </c>
    </row>
    <row r="5936" spans="24:25" x14ac:dyDescent="0.4">
      <c r="X5936" s="79">
        <f t="shared" si="195"/>
        <v>44808.624999985645</v>
      </c>
      <c r="Y5936">
        <f t="shared" si="196"/>
        <v>10199.4</v>
      </c>
    </row>
    <row r="5937" spans="24:25" x14ac:dyDescent="0.4">
      <c r="X5937" s="79">
        <f t="shared" si="195"/>
        <v>44808.666666652309</v>
      </c>
      <c r="Y5937">
        <f t="shared" si="196"/>
        <v>10199.4</v>
      </c>
    </row>
    <row r="5938" spans="24:25" x14ac:dyDescent="0.4">
      <c r="X5938" s="79">
        <f t="shared" si="195"/>
        <v>44808.708333318973</v>
      </c>
      <c r="Y5938">
        <f t="shared" si="196"/>
        <v>10199.4</v>
      </c>
    </row>
    <row r="5939" spans="24:25" x14ac:dyDescent="0.4">
      <c r="X5939" s="79">
        <f t="shared" si="195"/>
        <v>44808.749999985637</v>
      </c>
      <c r="Y5939">
        <f t="shared" si="196"/>
        <v>10199.4</v>
      </c>
    </row>
    <row r="5940" spans="24:25" x14ac:dyDescent="0.4">
      <c r="X5940" s="79">
        <f t="shared" si="195"/>
        <v>44808.791666652302</v>
      </c>
      <c r="Y5940">
        <f t="shared" si="196"/>
        <v>10199.4</v>
      </c>
    </row>
    <row r="5941" spans="24:25" x14ac:dyDescent="0.4">
      <c r="X5941" s="79">
        <f t="shared" si="195"/>
        <v>44808.833333318966</v>
      </c>
      <c r="Y5941">
        <f t="shared" si="196"/>
        <v>10199.4</v>
      </c>
    </row>
    <row r="5942" spans="24:25" x14ac:dyDescent="0.4">
      <c r="X5942" s="79">
        <f t="shared" si="195"/>
        <v>44808.87499998563</v>
      </c>
      <c r="Y5942">
        <f t="shared" si="196"/>
        <v>10199.4</v>
      </c>
    </row>
    <row r="5943" spans="24:25" x14ac:dyDescent="0.4">
      <c r="X5943" s="79">
        <f t="shared" si="195"/>
        <v>44808.916666652294</v>
      </c>
      <c r="Y5943">
        <f t="shared" si="196"/>
        <v>10199.4</v>
      </c>
    </row>
    <row r="5944" spans="24:25" x14ac:dyDescent="0.4">
      <c r="X5944" s="79">
        <f t="shared" si="195"/>
        <v>44808.958333318958</v>
      </c>
      <c r="Y5944">
        <f t="shared" si="196"/>
        <v>10199.4</v>
      </c>
    </row>
    <row r="5945" spans="24:25" x14ac:dyDescent="0.4">
      <c r="X5945" s="79">
        <f t="shared" si="195"/>
        <v>44808.999999985623</v>
      </c>
      <c r="Y5945">
        <f t="shared" si="196"/>
        <v>10199.4</v>
      </c>
    </row>
    <row r="5946" spans="24:25" x14ac:dyDescent="0.4">
      <c r="X5946" s="79">
        <f t="shared" si="195"/>
        <v>44809.041666652287</v>
      </c>
      <c r="Y5946">
        <f t="shared" si="196"/>
        <v>10199.4</v>
      </c>
    </row>
    <row r="5947" spans="24:25" x14ac:dyDescent="0.4">
      <c r="X5947" s="79">
        <f t="shared" si="195"/>
        <v>44809.083333318951</v>
      </c>
      <c r="Y5947">
        <f t="shared" si="196"/>
        <v>10199.4</v>
      </c>
    </row>
    <row r="5948" spans="24:25" x14ac:dyDescent="0.4">
      <c r="X5948" s="79">
        <f t="shared" si="195"/>
        <v>44809.124999985615</v>
      </c>
      <c r="Y5948">
        <f t="shared" si="196"/>
        <v>10199.4</v>
      </c>
    </row>
    <row r="5949" spans="24:25" x14ac:dyDescent="0.4">
      <c r="X5949" s="79">
        <f t="shared" si="195"/>
        <v>44809.16666665228</v>
      </c>
      <c r="Y5949">
        <f t="shared" si="196"/>
        <v>10199.4</v>
      </c>
    </row>
    <row r="5950" spans="24:25" x14ac:dyDescent="0.4">
      <c r="X5950" s="79">
        <f t="shared" si="195"/>
        <v>44809.208333318944</v>
      </c>
      <c r="Y5950">
        <f t="shared" si="196"/>
        <v>10199.4</v>
      </c>
    </row>
    <row r="5951" spans="24:25" x14ac:dyDescent="0.4">
      <c r="X5951" s="79">
        <f t="shared" si="195"/>
        <v>44809.249999985608</v>
      </c>
      <c r="Y5951">
        <f t="shared" si="196"/>
        <v>10199.4</v>
      </c>
    </row>
    <row r="5952" spans="24:25" x14ac:dyDescent="0.4">
      <c r="X5952" s="79">
        <f t="shared" si="195"/>
        <v>44809.291666652272</v>
      </c>
      <c r="Y5952">
        <f t="shared" si="196"/>
        <v>10199.4</v>
      </c>
    </row>
    <row r="5953" spans="24:25" x14ac:dyDescent="0.4">
      <c r="X5953" s="79">
        <f t="shared" si="195"/>
        <v>44809.333333318937</v>
      </c>
      <c r="Y5953">
        <f t="shared" si="196"/>
        <v>10199.4</v>
      </c>
    </row>
    <row r="5954" spans="24:25" x14ac:dyDescent="0.4">
      <c r="X5954" s="79">
        <f t="shared" si="195"/>
        <v>44809.374999985601</v>
      </c>
      <c r="Y5954">
        <f t="shared" si="196"/>
        <v>10199.4</v>
      </c>
    </row>
    <row r="5955" spans="24:25" x14ac:dyDescent="0.4">
      <c r="X5955" s="79">
        <f t="shared" si="195"/>
        <v>44809.416666652265</v>
      </c>
      <c r="Y5955">
        <f t="shared" si="196"/>
        <v>10199.4</v>
      </c>
    </row>
    <row r="5956" spans="24:25" x14ac:dyDescent="0.4">
      <c r="X5956" s="79">
        <f t="shared" si="195"/>
        <v>44809.458333318929</v>
      </c>
      <c r="Y5956">
        <f t="shared" si="196"/>
        <v>10199.4</v>
      </c>
    </row>
    <row r="5957" spans="24:25" x14ac:dyDescent="0.4">
      <c r="X5957" s="79">
        <f t="shared" si="195"/>
        <v>44809.499999985594</v>
      </c>
      <c r="Y5957">
        <f t="shared" si="196"/>
        <v>10199.4</v>
      </c>
    </row>
    <row r="5958" spans="24:25" x14ac:dyDescent="0.4">
      <c r="X5958" s="79">
        <f t="shared" ref="X5958:X6021" si="197">X5957+1/24</f>
        <v>44809.541666652258</v>
      </c>
      <c r="Y5958">
        <f t="shared" si="196"/>
        <v>10199.4</v>
      </c>
    </row>
    <row r="5959" spans="24:25" x14ac:dyDescent="0.4">
      <c r="X5959" s="79">
        <f t="shared" si="197"/>
        <v>44809.583333318922</v>
      </c>
      <c r="Y5959">
        <f t="shared" si="196"/>
        <v>10199.4</v>
      </c>
    </row>
    <row r="5960" spans="24:25" x14ac:dyDescent="0.4">
      <c r="X5960" s="79">
        <f t="shared" si="197"/>
        <v>44809.624999985586</v>
      </c>
      <c r="Y5960">
        <f t="shared" si="196"/>
        <v>10199.4</v>
      </c>
    </row>
    <row r="5961" spans="24:25" x14ac:dyDescent="0.4">
      <c r="X5961" s="79">
        <f t="shared" si="197"/>
        <v>44809.666666652251</v>
      </c>
      <c r="Y5961">
        <f t="shared" si="196"/>
        <v>10199.4</v>
      </c>
    </row>
    <row r="5962" spans="24:25" x14ac:dyDescent="0.4">
      <c r="X5962" s="79">
        <f t="shared" si="197"/>
        <v>44809.708333318915</v>
      </c>
      <c r="Y5962">
        <f t="shared" si="196"/>
        <v>10199.4</v>
      </c>
    </row>
    <row r="5963" spans="24:25" x14ac:dyDescent="0.4">
      <c r="X5963" s="79">
        <f t="shared" si="197"/>
        <v>44809.749999985579</v>
      </c>
      <c r="Y5963">
        <f t="shared" si="196"/>
        <v>10199.4</v>
      </c>
    </row>
    <row r="5964" spans="24:25" x14ac:dyDescent="0.4">
      <c r="X5964" s="79">
        <f t="shared" si="197"/>
        <v>44809.791666652243</v>
      </c>
      <c r="Y5964">
        <f t="shared" si="196"/>
        <v>10199.4</v>
      </c>
    </row>
    <row r="5965" spans="24:25" x14ac:dyDescent="0.4">
      <c r="X5965" s="79">
        <f t="shared" si="197"/>
        <v>44809.833333318908</v>
      </c>
      <c r="Y5965">
        <f t="shared" si="196"/>
        <v>10199.4</v>
      </c>
    </row>
    <row r="5966" spans="24:25" x14ac:dyDescent="0.4">
      <c r="X5966" s="79">
        <f t="shared" si="197"/>
        <v>44809.874999985572</v>
      </c>
      <c r="Y5966">
        <f t="shared" si="196"/>
        <v>10199.4</v>
      </c>
    </row>
    <row r="5967" spans="24:25" x14ac:dyDescent="0.4">
      <c r="X5967" s="79">
        <f t="shared" si="197"/>
        <v>44809.916666652236</v>
      </c>
      <c r="Y5967">
        <f t="shared" si="196"/>
        <v>10199.4</v>
      </c>
    </row>
    <row r="5968" spans="24:25" x14ac:dyDescent="0.4">
      <c r="X5968" s="79">
        <f t="shared" si="197"/>
        <v>44809.9583333189</v>
      </c>
      <c r="Y5968">
        <f t="shared" si="196"/>
        <v>10199.4</v>
      </c>
    </row>
    <row r="5969" spans="24:25" x14ac:dyDescent="0.4">
      <c r="X5969" s="79">
        <f t="shared" si="197"/>
        <v>44809.999999985565</v>
      </c>
      <c r="Y5969">
        <f t="shared" si="196"/>
        <v>10199.4</v>
      </c>
    </row>
    <row r="5970" spans="24:25" x14ac:dyDescent="0.4">
      <c r="X5970" s="79">
        <f t="shared" si="197"/>
        <v>44810.041666652229</v>
      </c>
      <c r="Y5970">
        <f t="shared" ref="Y5970:Y6033" si="198">VLOOKUP(MONTH(X5970),$T$28:$V$39,3)</f>
        <v>10199.4</v>
      </c>
    </row>
    <row r="5971" spans="24:25" x14ac:dyDescent="0.4">
      <c r="X5971" s="79">
        <f t="shared" si="197"/>
        <v>44810.083333318893</v>
      </c>
      <c r="Y5971">
        <f t="shared" si="198"/>
        <v>10199.4</v>
      </c>
    </row>
    <row r="5972" spans="24:25" x14ac:dyDescent="0.4">
      <c r="X5972" s="79">
        <f t="shared" si="197"/>
        <v>44810.124999985557</v>
      </c>
      <c r="Y5972">
        <f t="shared" si="198"/>
        <v>10199.4</v>
      </c>
    </row>
    <row r="5973" spans="24:25" x14ac:dyDescent="0.4">
      <c r="X5973" s="79">
        <f t="shared" si="197"/>
        <v>44810.166666652221</v>
      </c>
      <c r="Y5973">
        <f t="shared" si="198"/>
        <v>10199.4</v>
      </c>
    </row>
    <row r="5974" spans="24:25" x14ac:dyDescent="0.4">
      <c r="X5974" s="79">
        <f t="shared" si="197"/>
        <v>44810.208333318886</v>
      </c>
      <c r="Y5974">
        <f t="shared" si="198"/>
        <v>10199.4</v>
      </c>
    </row>
    <row r="5975" spans="24:25" x14ac:dyDescent="0.4">
      <c r="X5975" s="79">
        <f t="shared" si="197"/>
        <v>44810.24999998555</v>
      </c>
      <c r="Y5975">
        <f t="shared" si="198"/>
        <v>10199.4</v>
      </c>
    </row>
    <row r="5976" spans="24:25" x14ac:dyDescent="0.4">
      <c r="X5976" s="79">
        <f t="shared" si="197"/>
        <v>44810.291666652214</v>
      </c>
      <c r="Y5976">
        <f t="shared" si="198"/>
        <v>10199.4</v>
      </c>
    </row>
    <row r="5977" spans="24:25" x14ac:dyDescent="0.4">
      <c r="X5977" s="79">
        <f t="shared" si="197"/>
        <v>44810.333333318878</v>
      </c>
      <c r="Y5977">
        <f t="shared" si="198"/>
        <v>10199.4</v>
      </c>
    </row>
    <row r="5978" spans="24:25" x14ac:dyDescent="0.4">
      <c r="X5978" s="79">
        <f t="shared" si="197"/>
        <v>44810.374999985543</v>
      </c>
      <c r="Y5978">
        <f t="shared" si="198"/>
        <v>10199.4</v>
      </c>
    </row>
    <row r="5979" spans="24:25" x14ac:dyDescent="0.4">
      <c r="X5979" s="79">
        <f t="shared" si="197"/>
        <v>44810.416666652207</v>
      </c>
      <c r="Y5979">
        <f t="shared" si="198"/>
        <v>10199.4</v>
      </c>
    </row>
    <row r="5980" spans="24:25" x14ac:dyDescent="0.4">
      <c r="X5980" s="79">
        <f t="shared" si="197"/>
        <v>44810.458333318871</v>
      </c>
      <c r="Y5980">
        <f t="shared" si="198"/>
        <v>10199.4</v>
      </c>
    </row>
    <row r="5981" spans="24:25" x14ac:dyDescent="0.4">
      <c r="X5981" s="79">
        <f t="shared" si="197"/>
        <v>44810.499999985535</v>
      </c>
      <c r="Y5981">
        <f t="shared" si="198"/>
        <v>10199.4</v>
      </c>
    </row>
    <row r="5982" spans="24:25" x14ac:dyDescent="0.4">
      <c r="X5982" s="79">
        <f t="shared" si="197"/>
        <v>44810.5416666522</v>
      </c>
      <c r="Y5982">
        <f t="shared" si="198"/>
        <v>10199.4</v>
      </c>
    </row>
    <row r="5983" spans="24:25" x14ac:dyDescent="0.4">
      <c r="X5983" s="79">
        <f t="shared" si="197"/>
        <v>44810.583333318864</v>
      </c>
      <c r="Y5983">
        <f t="shared" si="198"/>
        <v>10199.4</v>
      </c>
    </row>
    <row r="5984" spans="24:25" x14ac:dyDescent="0.4">
      <c r="X5984" s="79">
        <f t="shared" si="197"/>
        <v>44810.624999985528</v>
      </c>
      <c r="Y5984">
        <f t="shared" si="198"/>
        <v>10199.4</v>
      </c>
    </row>
    <row r="5985" spans="24:25" x14ac:dyDescent="0.4">
      <c r="X5985" s="79">
        <f t="shared" si="197"/>
        <v>44810.666666652192</v>
      </c>
      <c r="Y5985">
        <f t="shared" si="198"/>
        <v>10199.4</v>
      </c>
    </row>
    <row r="5986" spans="24:25" x14ac:dyDescent="0.4">
      <c r="X5986" s="79">
        <f t="shared" si="197"/>
        <v>44810.708333318857</v>
      </c>
      <c r="Y5986">
        <f t="shared" si="198"/>
        <v>10199.4</v>
      </c>
    </row>
    <row r="5987" spans="24:25" x14ac:dyDescent="0.4">
      <c r="X5987" s="79">
        <f t="shared" si="197"/>
        <v>44810.749999985521</v>
      </c>
      <c r="Y5987">
        <f t="shared" si="198"/>
        <v>10199.4</v>
      </c>
    </row>
    <row r="5988" spans="24:25" x14ac:dyDescent="0.4">
      <c r="X5988" s="79">
        <f t="shared" si="197"/>
        <v>44810.791666652185</v>
      </c>
      <c r="Y5988">
        <f t="shared" si="198"/>
        <v>10199.4</v>
      </c>
    </row>
    <row r="5989" spans="24:25" x14ac:dyDescent="0.4">
      <c r="X5989" s="79">
        <f t="shared" si="197"/>
        <v>44810.833333318849</v>
      </c>
      <c r="Y5989">
        <f t="shared" si="198"/>
        <v>10199.4</v>
      </c>
    </row>
    <row r="5990" spans="24:25" x14ac:dyDescent="0.4">
      <c r="X5990" s="79">
        <f t="shared" si="197"/>
        <v>44810.874999985514</v>
      </c>
      <c r="Y5990">
        <f t="shared" si="198"/>
        <v>10199.4</v>
      </c>
    </row>
    <row r="5991" spans="24:25" x14ac:dyDescent="0.4">
      <c r="X5991" s="79">
        <f t="shared" si="197"/>
        <v>44810.916666652178</v>
      </c>
      <c r="Y5991">
        <f t="shared" si="198"/>
        <v>10199.4</v>
      </c>
    </row>
    <row r="5992" spans="24:25" x14ac:dyDescent="0.4">
      <c r="X5992" s="79">
        <f t="shared" si="197"/>
        <v>44810.958333318842</v>
      </c>
      <c r="Y5992">
        <f t="shared" si="198"/>
        <v>10199.4</v>
      </c>
    </row>
    <row r="5993" spans="24:25" x14ac:dyDescent="0.4">
      <c r="X5993" s="79">
        <f t="shared" si="197"/>
        <v>44810.999999985506</v>
      </c>
      <c r="Y5993">
        <f t="shared" si="198"/>
        <v>10199.4</v>
      </c>
    </row>
    <row r="5994" spans="24:25" x14ac:dyDescent="0.4">
      <c r="X5994" s="79">
        <f t="shared" si="197"/>
        <v>44811.041666652171</v>
      </c>
      <c r="Y5994">
        <f t="shared" si="198"/>
        <v>10199.4</v>
      </c>
    </row>
    <row r="5995" spans="24:25" x14ac:dyDescent="0.4">
      <c r="X5995" s="79">
        <f t="shared" si="197"/>
        <v>44811.083333318835</v>
      </c>
      <c r="Y5995">
        <f t="shared" si="198"/>
        <v>10199.4</v>
      </c>
    </row>
    <row r="5996" spans="24:25" x14ac:dyDescent="0.4">
      <c r="X5996" s="79">
        <f t="shared" si="197"/>
        <v>44811.124999985499</v>
      </c>
      <c r="Y5996">
        <f t="shared" si="198"/>
        <v>10199.4</v>
      </c>
    </row>
    <row r="5997" spans="24:25" x14ac:dyDescent="0.4">
      <c r="X5997" s="79">
        <f t="shared" si="197"/>
        <v>44811.166666652163</v>
      </c>
      <c r="Y5997">
        <f t="shared" si="198"/>
        <v>10199.4</v>
      </c>
    </row>
    <row r="5998" spans="24:25" x14ac:dyDescent="0.4">
      <c r="X5998" s="79">
        <f t="shared" si="197"/>
        <v>44811.208333318827</v>
      </c>
      <c r="Y5998">
        <f t="shared" si="198"/>
        <v>10199.4</v>
      </c>
    </row>
    <row r="5999" spans="24:25" x14ac:dyDescent="0.4">
      <c r="X5999" s="79">
        <f t="shared" si="197"/>
        <v>44811.249999985492</v>
      </c>
      <c r="Y5999">
        <f t="shared" si="198"/>
        <v>10199.4</v>
      </c>
    </row>
    <row r="6000" spans="24:25" x14ac:dyDescent="0.4">
      <c r="X6000" s="79">
        <f t="shared" si="197"/>
        <v>44811.291666652156</v>
      </c>
      <c r="Y6000">
        <f t="shared" si="198"/>
        <v>10199.4</v>
      </c>
    </row>
    <row r="6001" spans="24:25" x14ac:dyDescent="0.4">
      <c r="X6001" s="79">
        <f t="shared" si="197"/>
        <v>44811.33333331882</v>
      </c>
      <c r="Y6001">
        <f t="shared" si="198"/>
        <v>10199.4</v>
      </c>
    </row>
    <row r="6002" spans="24:25" x14ac:dyDescent="0.4">
      <c r="X6002" s="79">
        <f t="shared" si="197"/>
        <v>44811.374999985484</v>
      </c>
      <c r="Y6002">
        <f t="shared" si="198"/>
        <v>10199.4</v>
      </c>
    </row>
    <row r="6003" spans="24:25" x14ac:dyDescent="0.4">
      <c r="X6003" s="79">
        <f t="shared" si="197"/>
        <v>44811.416666652149</v>
      </c>
      <c r="Y6003">
        <f t="shared" si="198"/>
        <v>10199.4</v>
      </c>
    </row>
    <row r="6004" spans="24:25" x14ac:dyDescent="0.4">
      <c r="X6004" s="79">
        <f t="shared" si="197"/>
        <v>44811.458333318813</v>
      </c>
      <c r="Y6004">
        <f t="shared" si="198"/>
        <v>10199.4</v>
      </c>
    </row>
    <row r="6005" spans="24:25" x14ac:dyDescent="0.4">
      <c r="X6005" s="79">
        <f t="shared" si="197"/>
        <v>44811.499999985477</v>
      </c>
      <c r="Y6005">
        <f t="shared" si="198"/>
        <v>10199.4</v>
      </c>
    </row>
    <row r="6006" spans="24:25" x14ac:dyDescent="0.4">
      <c r="X6006" s="79">
        <f t="shared" si="197"/>
        <v>44811.541666652141</v>
      </c>
      <c r="Y6006">
        <f t="shared" si="198"/>
        <v>10199.4</v>
      </c>
    </row>
    <row r="6007" spans="24:25" x14ac:dyDescent="0.4">
      <c r="X6007" s="79">
        <f t="shared" si="197"/>
        <v>44811.583333318806</v>
      </c>
      <c r="Y6007">
        <f t="shared" si="198"/>
        <v>10199.4</v>
      </c>
    </row>
    <row r="6008" spans="24:25" x14ac:dyDescent="0.4">
      <c r="X6008" s="79">
        <f t="shared" si="197"/>
        <v>44811.62499998547</v>
      </c>
      <c r="Y6008">
        <f t="shared" si="198"/>
        <v>10199.4</v>
      </c>
    </row>
    <row r="6009" spans="24:25" x14ac:dyDescent="0.4">
      <c r="X6009" s="79">
        <f t="shared" si="197"/>
        <v>44811.666666652134</v>
      </c>
      <c r="Y6009">
        <f t="shared" si="198"/>
        <v>10199.4</v>
      </c>
    </row>
    <row r="6010" spans="24:25" x14ac:dyDescent="0.4">
      <c r="X6010" s="79">
        <f t="shared" si="197"/>
        <v>44811.708333318798</v>
      </c>
      <c r="Y6010">
        <f t="shared" si="198"/>
        <v>10199.4</v>
      </c>
    </row>
    <row r="6011" spans="24:25" x14ac:dyDescent="0.4">
      <c r="X6011" s="79">
        <f t="shared" si="197"/>
        <v>44811.749999985463</v>
      </c>
      <c r="Y6011">
        <f t="shared" si="198"/>
        <v>10199.4</v>
      </c>
    </row>
    <row r="6012" spans="24:25" x14ac:dyDescent="0.4">
      <c r="X6012" s="79">
        <f t="shared" si="197"/>
        <v>44811.791666652127</v>
      </c>
      <c r="Y6012">
        <f t="shared" si="198"/>
        <v>10199.4</v>
      </c>
    </row>
    <row r="6013" spans="24:25" x14ac:dyDescent="0.4">
      <c r="X6013" s="79">
        <f t="shared" si="197"/>
        <v>44811.833333318791</v>
      </c>
      <c r="Y6013">
        <f t="shared" si="198"/>
        <v>10199.4</v>
      </c>
    </row>
    <row r="6014" spans="24:25" x14ac:dyDescent="0.4">
      <c r="X6014" s="79">
        <f t="shared" si="197"/>
        <v>44811.874999985455</v>
      </c>
      <c r="Y6014">
        <f t="shared" si="198"/>
        <v>10199.4</v>
      </c>
    </row>
    <row r="6015" spans="24:25" x14ac:dyDescent="0.4">
      <c r="X6015" s="79">
        <f t="shared" si="197"/>
        <v>44811.91666665212</v>
      </c>
      <c r="Y6015">
        <f t="shared" si="198"/>
        <v>10199.4</v>
      </c>
    </row>
    <row r="6016" spans="24:25" x14ac:dyDescent="0.4">
      <c r="X6016" s="79">
        <f t="shared" si="197"/>
        <v>44811.958333318784</v>
      </c>
      <c r="Y6016">
        <f t="shared" si="198"/>
        <v>10199.4</v>
      </c>
    </row>
    <row r="6017" spans="24:25" x14ac:dyDescent="0.4">
      <c r="X6017" s="79">
        <f t="shared" si="197"/>
        <v>44811.999999985448</v>
      </c>
      <c r="Y6017">
        <f t="shared" si="198"/>
        <v>10199.4</v>
      </c>
    </row>
    <row r="6018" spans="24:25" x14ac:dyDescent="0.4">
      <c r="X6018" s="79">
        <f t="shared" si="197"/>
        <v>44812.041666652112</v>
      </c>
      <c r="Y6018">
        <f t="shared" si="198"/>
        <v>10199.4</v>
      </c>
    </row>
    <row r="6019" spans="24:25" x14ac:dyDescent="0.4">
      <c r="X6019" s="79">
        <f t="shared" si="197"/>
        <v>44812.083333318777</v>
      </c>
      <c r="Y6019">
        <f t="shared" si="198"/>
        <v>10199.4</v>
      </c>
    </row>
    <row r="6020" spans="24:25" x14ac:dyDescent="0.4">
      <c r="X6020" s="79">
        <f t="shared" si="197"/>
        <v>44812.124999985441</v>
      </c>
      <c r="Y6020">
        <f t="shared" si="198"/>
        <v>10199.4</v>
      </c>
    </row>
    <row r="6021" spans="24:25" x14ac:dyDescent="0.4">
      <c r="X6021" s="79">
        <f t="shared" si="197"/>
        <v>44812.166666652105</v>
      </c>
      <c r="Y6021">
        <f t="shared" si="198"/>
        <v>10199.4</v>
      </c>
    </row>
    <row r="6022" spans="24:25" x14ac:dyDescent="0.4">
      <c r="X6022" s="79">
        <f t="shared" ref="X6022:X6085" si="199">X6021+1/24</f>
        <v>44812.208333318769</v>
      </c>
      <c r="Y6022">
        <f t="shared" si="198"/>
        <v>10199.4</v>
      </c>
    </row>
    <row r="6023" spans="24:25" x14ac:dyDescent="0.4">
      <c r="X6023" s="79">
        <f t="shared" si="199"/>
        <v>44812.249999985434</v>
      </c>
      <c r="Y6023">
        <f t="shared" si="198"/>
        <v>10199.4</v>
      </c>
    </row>
    <row r="6024" spans="24:25" x14ac:dyDescent="0.4">
      <c r="X6024" s="79">
        <f t="shared" si="199"/>
        <v>44812.291666652098</v>
      </c>
      <c r="Y6024">
        <f t="shared" si="198"/>
        <v>10199.4</v>
      </c>
    </row>
    <row r="6025" spans="24:25" x14ac:dyDescent="0.4">
      <c r="X6025" s="79">
        <f t="shared" si="199"/>
        <v>44812.333333318762</v>
      </c>
      <c r="Y6025">
        <f t="shared" si="198"/>
        <v>10199.4</v>
      </c>
    </row>
    <row r="6026" spans="24:25" x14ac:dyDescent="0.4">
      <c r="X6026" s="79">
        <f t="shared" si="199"/>
        <v>44812.374999985426</v>
      </c>
      <c r="Y6026">
        <f t="shared" si="198"/>
        <v>10199.4</v>
      </c>
    </row>
    <row r="6027" spans="24:25" x14ac:dyDescent="0.4">
      <c r="X6027" s="79">
        <f t="shared" si="199"/>
        <v>44812.41666665209</v>
      </c>
      <c r="Y6027">
        <f t="shared" si="198"/>
        <v>10199.4</v>
      </c>
    </row>
    <row r="6028" spans="24:25" x14ac:dyDescent="0.4">
      <c r="X6028" s="79">
        <f t="shared" si="199"/>
        <v>44812.458333318755</v>
      </c>
      <c r="Y6028">
        <f t="shared" si="198"/>
        <v>10199.4</v>
      </c>
    </row>
    <row r="6029" spans="24:25" x14ac:dyDescent="0.4">
      <c r="X6029" s="79">
        <f t="shared" si="199"/>
        <v>44812.499999985419</v>
      </c>
      <c r="Y6029">
        <f t="shared" si="198"/>
        <v>10199.4</v>
      </c>
    </row>
    <row r="6030" spans="24:25" x14ac:dyDescent="0.4">
      <c r="X6030" s="79">
        <f t="shared" si="199"/>
        <v>44812.541666652083</v>
      </c>
      <c r="Y6030">
        <f t="shared" si="198"/>
        <v>10199.4</v>
      </c>
    </row>
    <row r="6031" spans="24:25" x14ac:dyDescent="0.4">
      <c r="X6031" s="79">
        <f t="shared" si="199"/>
        <v>44812.583333318747</v>
      </c>
      <c r="Y6031">
        <f t="shared" si="198"/>
        <v>10199.4</v>
      </c>
    </row>
    <row r="6032" spans="24:25" x14ac:dyDescent="0.4">
      <c r="X6032" s="79">
        <f t="shared" si="199"/>
        <v>44812.624999985412</v>
      </c>
      <c r="Y6032">
        <f t="shared" si="198"/>
        <v>10199.4</v>
      </c>
    </row>
    <row r="6033" spans="24:25" x14ac:dyDescent="0.4">
      <c r="X6033" s="79">
        <f t="shared" si="199"/>
        <v>44812.666666652076</v>
      </c>
      <c r="Y6033">
        <f t="shared" si="198"/>
        <v>10199.4</v>
      </c>
    </row>
    <row r="6034" spans="24:25" x14ac:dyDescent="0.4">
      <c r="X6034" s="79">
        <f t="shared" si="199"/>
        <v>44812.70833331874</v>
      </c>
      <c r="Y6034">
        <f t="shared" ref="Y6034:Y6097" si="200">VLOOKUP(MONTH(X6034),$T$28:$V$39,3)</f>
        <v>10199.4</v>
      </c>
    </row>
    <row r="6035" spans="24:25" x14ac:dyDescent="0.4">
      <c r="X6035" s="79">
        <f t="shared" si="199"/>
        <v>44812.749999985404</v>
      </c>
      <c r="Y6035">
        <f t="shared" si="200"/>
        <v>10199.4</v>
      </c>
    </row>
    <row r="6036" spans="24:25" x14ac:dyDescent="0.4">
      <c r="X6036" s="79">
        <f t="shared" si="199"/>
        <v>44812.791666652069</v>
      </c>
      <c r="Y6036">
        <f t="shared" si="200"/>
        <v>10199.4</v>
      </c>
    </row>
    <row r="6037" spans="24:25" x14ac:dyDescent="0.4">
      <c r="X6037" s="79">
        <f t="shared" si="199"/>
        <v>44812.833333318733</v>
      </c>
      <c r="Y6037">
        <f t="shared" si="200"/>
        <v>10199.4</v>
      </c>
    </row>
    <row r="6038" spans="24:25" x14ac:dyDescent="0.4">
      <c r="X6038" s="79">
        <f t="shared" si="199"/>
        <v>44812.874999985397</v>
      </c>
      <c r="Y6038">
        <f t="shared" si="200"/>
        <v>10199.4</v>
      </c>
    </row>
    <row r="6039" spans="24:25" x14ac:dyDescent="0.4">
      <c r="X6039" s="79">
        <f t="shared" si="199"/>
        <v>44812.916666652061</v>
      </c>
      <c r="Y6039">
        <f t="shared" si="200"/>
        <v>10199.4</v>
      </c>
    </row>
    <row r="6040" spans="24:25" x14ac:dyDescent="0.4">
      <c r="X6040" s="79">
        <f t="shared" si="199"/>
        <v>44812.958333318726</v>
      </c>
      <c r="Y6040">
        <f t="shared" si="200"/>
        <v>10199.4</v>
      </c>
    </row>
    <row r="6041" spans="24:25" x14ac:dyDescent="0.4">
      <c r="X6041" s="79">
        <f t="shared" si="199"/>
        <v>44812.99999998539</v>
      </c>
      <c r="Y6041">
        <f t="shared" si="200"/>
        <v>10199.4</v>
      </c>
    </row>
    <row r="6042" spans="24:25" x14ac:dyDescent="0.4">
      <c r="X6042" s="79">
        <f t="shared" si="199"/>
        <v>44813.041666652054</v>
      </c>
      <c r="Y6042">
        <f t="shared" si="200"/>
        <v>10199.4</v>
      </c>
    </row>
    <row r="6043" spans="24:25" x14ac:dyDescent="0.4">
      <c r="X6043" s="79">
        <f t="shared" si="199"/>
        <v>44813.083333318718</v>
      </c>
      <c r="Y6043">
        <f t="shared" si="200"/>
        <v>10199.4</v>
      </c>
    </row>
    <row r="6044" spans="24:25" x14ac:dyDescent="0.4">
      <c r="X6044" s="79">
        <f t="shared" si="199"/>
        <v>44813.124999985383</v>
      </c>
      <c r="Y6044">
        <f t="shared" si="200"/>
        <v>10199.4</v>
      </c>
    </row>
    <row r="6045" spans="24:25" x14ac:dyDescent="0.4">
      <c r="X6045" s="79">
        <f t="shared" si="199"/>
        <v>44813.166666652047</v>
      </c>
      <c r="Y6045">
        <f t="shared" si="200"/>
        <v>10199.4</v>
      </c>
    </row>
    <row r="6046" spans="24:25" x14ac:dyDescent="0.4">
      <c r="X6046" s="79">
        <f t="shared" si="199"/>
        <v>44813.208333318711</v>
      </c>
      <c r="Y6046">
        <f t="shared" si="200"/>
        <v>10199.4</v>
      </c>
    </row>
    <row r="6047" spans="24:25" x14ac:dyDescent="0.4">
      <c r="X6047" s="79">
        <f t="shared" si="199"/>
        <v>44813.249999985375</v>
      </c>
      <c r="Y6047">
        <f t="shared" si="200"/>
        <v>10199.4</v>
      </c>
    </row>
    <row r="6048" spans="24:25" x14ac:dyDescent="0.4">
      <c r="X6048" s="79">
        <f t="shared" si="199"/>
        <v>44813.29166665204</v>
      </c>
      <c r="Y6048">
        <f t="shared" si="200"/>
        <v>10199.4</v>
      </c>
    </row>
    <row r="6049" spans="24:25" x14ac:dyDescent="0.4">
      <c r="X6049" s="79">
        <f t="shared" si="199"/>
        <v>44813.333333318704</v>
      </c>
      <c r="Y6049">
        <f t="shared" si="200"/>
        <v>10199.4</v>
      </c>
    </row>
    <row r="6050" spans="24:25" x14ac:dyDescent="0.4">
      <c r="X6050" s="79">
        <f t="shared" si="199"/>
        <v>44813.374999985368</v>
      </c>
      <c r="Y6050">
        <f t="shared" si="200"/>
        <v>10199.4</v>
      </c>
    </row>
    <row r="6051" spans="24:25" x14ac:dyDescent="0.4">
      <c r="X6051" s="79">
        <f t="shared" si="199"/>
        <v>44813.416666652032</v>
      </c>
      <c r="Y6051">
        <f t="shared" si="200"/>
        <v>10199.4</v>
      </c>
    </row>
    <row r="6052" spans="24:25" x14ac:dyDescent="0.4">
      <c r="X6052" s="79">
        <f t="shared" si="199"/>
        <v>44813.458333318697</v>
      </c>
      <c r="Y6052">
        <f t="shared" si="200"/>
        <v>10199.4</v>
      </c>
    </row>
    <row r="6053" spans="24:25" x14ac:dyDescent="0.4">
      <c r="X6053" s="79">
        <f t="shared" si="199"/>
        <v>44813.499999985361</v>
      </c>
      <c r="Y6053">
        <f t="shared" si="200"/>
        <v>10199.4</v>
      </c>
    </row>
    <row r="6054" spans="24:25" x14ac:dyDescent="0.4">
      <c r="X6054" s="79">
        <f t="shared" si="199"/>
        <v>44813.541666652025</v>
      </c>
      <c r="Y6054">
        <f t="shared" si="200"/>
        <v>10199.4</v>
      </c>
    </row>
    <row r="6055" spans="24:25" x14ac:dyDescent="0.4">
      <c r="X6055" s="79">
        <f t="shared" si="199"/>
        <v>44813.583333318689</v>
      </c>
      <c r="Y6055">
        <f t="shared" si="200"/>
        <v>10199.4</v>
      </c>
    </row>
    <row r="6056" spans="24:25" x14ac:dyDescent="0.4">
      <c r="X6056" s="79">
        <f t="shared" si="199"/>
        <v>44813.624999985353</v>
      </c>
      <c r="Y6056">
        <f t="shared" si="200"/>
        <v>10199.4</v>
      </c>
    </row>
    <row r="6057" spans="24:25" x14ac:dyDescent="0.4">
      <c r="X6057" s="79">
        <f t="shared" si="199"/>
        <v>44813.666666652018</v>
      </c>
      <c r="Y6057">
        <f t="shared" si="200"/>
        <v>10199.4</v>
      </c>
    </row>
    <row r="6058" spans="24:25" x14ac:dyDescent="0.4">
      <c r="X6058" s="79">
        <f t="shared" si="199"/>
        <v>44813.708333318682</v>
      </c>
      <c r="Y6058">
        <f t="shared" si="200"/>
        <v>10199.4</v>
      </c>
    </row>
    <row r="6059" spans="24:25" x14ac:dyDescent="0.4">
      <c r="X6059" s="79">
        <f t="shared" si="199"/>
        <v>44813.749999985346</v>
      </c>
      <c r="Y6059">
        <f t="shared" si="200"/>
        <v>10199.4</v>
      </c>
    </row>
    <row r="6060" spans="24:25" x14ac:dyDescent="0.4">
      <c r="X6060" s="79">
        <f t="shared" si="199"/>
        <v>44813.79166665201</v>
      </c>
      <c r="Y6060">
        <f t="shared" si="200"/>
        <v>10199.4</v>
      </c>
    </row>
    <row r="6061" spans="24:25" x14ac:dyDescent="0.4">
      <c r="X6061" s="79">
        <f t="shared" si="199"/>
        <v>44813.833333318675</v>
      </c>
      <c r="Y6061">
        <f t="shared" si="200"/>
        <v>10199.4</v>
      </c>
    </row>
    <row r="6062" spans="24:25" x14ac:dyDescent="0.4">
      <c r="X6062" s="79">
        <f t="shared" si="199"/>
        <v>44813.874999985339</v>
      </c>
      <c r="Y6062">
        <f t="shared" si="200"/>
        <v>10199.4</v>
      </c>
    </row>
    <row r="6063" spans="24:25" x14ac:dyDescent="0.4">
      <c r="X6063" s="79">
        <f t="shared" si="199"/>
        <v>44813.916666652003</v>
      </c>
      <c r="Y6063">
        <f t="shared" si="200"/>
        <v>10199.4</v>
      </c>
    </row>
    <row r="6064" spans="24:25" x14ac:dyDescent="0.4">
      <c r="X6064" s="79">
        <f t="shared" si="199"/>
        <v>44813.958333318667</v>
      </c>
      <c r="Y6064">
        <f t="shared" si="200"/>
        <v>10199.4</v>
      </c>
    </row>
    <row r="6065" spans="24:25" x14ac:dyDescent="0.4">
      <c r="X6065" s="79">
        <f t="shared" si="199"/>
        <v>44813.999999985332</v>
      </c>
      <c r="Y6065">
        <f t="shared" si="200"/>
        <v>10199.4</v>
      </c>
    </row>
    <row r="6066" spans="24:25" x14ac:dyDescent="0.4">
      <c r="X6066" s="79">
        <f t="shared" si="199"/>
        <v>44814.041666651996</v>
      </c>
      <c r="Y6066">
        <f t="shared" si="200"/>
        <v>10199.4</v>
      </c>
    </row>
    <row r="6067" spans="24:25" x14ac:dyDescent="0.4">
      <c r="X6067" s="79">
        <f t="shared" si="199"/>
        <v>44814.08333331866</v>
      </c>
      <c r="Y6067">
        <f t="shared" si="200"/>
        <v>10199.4</v>
      </c>
    </row>
    <row r="6068" spans="24:25" x14ac:dyDescent="0.4">
      <c r="X6068" s="79">
        <f t="shared" si="199"/>
        <v>44814.124999985324</v>
      </c>
      <c r="Y6068">
        <f t="shared" si="200"/>
        <v>10199.4</v>
      </c>
    </row>
    <row r="6069" spans="24:25" x14ac:dyDescent="0.4">
      <c r="X6069" s="79">
        <f t="shared" si="199"/>
        <v>44814.166666651989</v>
      </c>
      <c r="Y6069">
        <f t="shared" si="200"/>
        <v>10199.4</v>
      </c>
    </row>
    <row r="6070" spans="24:25" x14ac:dyDescent="0.4">
      <c r="X6070" s="79">
        <f t="shared" si="199"/>
        <v>44814.208333318653</v>
      </c>
      <c r="Y6070">
        <f t="shared" si="200"/>
        <v>10199.4</v>
      </c>
    </row>
    <row r="6071" spans="24:25" x14ac:dyDescent="0.4">
      <c r="X6071" s="79">
        <f t="shared" si="199"/>
        <v>44814.249999985317</v>
      </c>
      <c r="Y6071">
        <f t="shared" si="200"/>
        <v>10199.4</v>
      </c>
    </row>
    <row r="6072" spans="24:25" x14ac:dyDescent="0.4">
      <c r="X6072" s="79">
        <f t="shared" si="199"/>
        <v>44814.291666651981</v>
      </c>
      <c r="Y6072">
        <f t="shared" si="200"/>
        <v>10199.4</v>
      </c>
    </row>
    <row r="6073" spans="24:25" x14ac:dyDescent="0.4">
      <c r="X6073" s="79">
        <f t="shared" si="199"/>
        <v>44814.333333318646</v>
      </c>
      <c r="Y6073">
        <f t="shared" si="200"/>
        <v>10199.4</v>
      </c>
    </row>
    <row r="6074" spans="24:25" x14ac:dyDescent="0.4">
      <c r="X6074" s="79">
        <f t="shared" si="199"/>
        <v>44814.37499998531</v>
      </c>
      <c r="Y6074">
        <f t="shared" si="200"/>
        <v>10199.4</v>
      </c>
    </row>
    <row r="6075" spans="24:25" x14ac:dyDescent="0.4">
      <c r="X6075" s="79">
        <f t="shared" si="199"/>
        <v>44814.416666651974</v>
      </c>
      <c r="Y6075">
        <f t="shared" si="200"/>
        <v>10199.4</v>
      </c>
    </row>
    <row r="6076" spans="24:25" x14ac:dyDescent="0.4">
      <c r="X6076" s="79">
        <f t="shared" si="199"/>
        <v>44814.458333318638</v>
      </c>
      <c r="Y6076">
        <f t="shared" si="200"/>
        <v>10199.4</v>
      </c>
    </row>
    <row r="6077" spans="24:25" x14ac:dyDescent="0.4">
      <c r="X6077" s="79">
        <f t="shared" si="199"/>
        <v>44814.499999985303</v>
      </c>
      <c r="Y6077">
        <f t="shared" si="200"/>
        <v>10199.4</v>
      </c>
    </row>
    <row r="6078" spans="24:25" x14ac:dyDescent="0.4">
      <c r="X6078" s="79">
        <f t="shared" si="199"/>
        <v>44814.541666651967</v>
      </c>
      <c r="Y6078">
        <f t="shared" si="200"/>
        <v>10199.4</v>
      </c>
    </row>
    <row r="6079" spans="24:25" x14ac:dyDescent="0.4">
      <c r="X6079" s="79">
        <f t="shared" si="199"/>
        <v>44814.583333318631</v>
      </c>
      <c r="Y6079">
        <f t="shared" si="200"/>
        <v>10199.4</v>
      </c>
    </row>
    <row r="6080" spans="24:25" x14ac:dyDescent="0.4">
      <c r="X6080" s="79">
        <f t="shared" si="199"/>
        <v>44814.624999985295</v>
      </c>
      <c r="Y6080">
        <f t="shared" si="200"/>
        <v>10199.4</v>
      </c>
    </row>
    <row r="6081" spans="24:25" x14ac:dyDescent="0.4">
      <c r="X6081" s="79">
        <f t="shared" si="199"/>
        <v>44814.66666665196</v>
      </c>
      <c r="Y6081">
        <f t="shared" si="200"/>
        <v>10199.4</v>
      </c>
    </row>
    <row r="6082" spans="24:25" x14ac:dyDescent="0.4">
      <c r="X6082" s="79">
        <f t="shared" si="199"/>
        <v>44814.708333318624</v>
      </c>
      <c r="Y6082">
        <f t="shared" si="200"/>
        <v>10199.4</v>
      </c>
    </row>
    <row r="6083" spans="24:25" x14ac:dyDescent="0.4">
      <c r="X6083" s="79">
        <f t="shared" si="199"/>
        <v>44814.749999985288</v>
      </c>
      <c r="Y6083">
        <f t="shared" si="200"/>
        <v>10199.4</v>
      </c>
    </row>
    <row r="6084" spans="24:25" x14ac:dyDescent="0.4">
      <c r="X6084" s="79">
        <f t="shared" si="199"/>
        <v>44814.791666651952</v>
      </c>
      <c r="Y6084">
        <f t="shared" si="200"/>
        <v>10199.4</v>
      </c>
    </row>
    <row r="6085" spans="24:25" x14ac:dyDescent="0.4">
      <c r="X6085" s="79">
        <f t="shared" si="199"/>
        <v>44814.833333318616</v>
      </c>
      <c r="Y6085">
        <f t="shared" si="200"/>
        <v>10199.4</v>
      </c>
    </row>
    <row r="6086" spans="24:25" x14ac:dyDescent="0.4">
      <c r="X6086" s="79">
        <f t="shared" ref="X6086:X6149" si="201">X6085+1/24</f>
        <v>44814.874999985281</v>
      </c>
      <c r="Y6086">
        <f t="shared" si="200"/>
        <v>10199.4</v>
      </c>
    </row>
    <row r="6087" spans="24:25" x14ac:dyDescent="0.4">
      <c r="X6087" s="79">
        <f t="shared" si="201"/>
        <v>44814.916666651945</v>
      </c>
      <c r="Y6087">
        <f t="shared" si="200"/>
        <v>10199.4</v>
      </c>
    </row>
    <row r="6088" spans="24:25" x14ac:dyDescent="0.4">
      <c r="X6088" s="79">
        <f t="shared" si="201"/>
        <v>44814.958333318609</v>
      </c>
      <c r="Y6088">
        <f t="shared" si="200"/>
        <v>10199.4</v>
      </c>
    </row>
    <row r="6089" spans="24:25" x14ac:dyDescent="0.4">
      <c r="X6089" s="79">
        <f t="shared" si="201"/>
        <v>44814.999999985273</v>
      </c>
      <c r="Y6089">
        <f t="shared" si="200"/>
        <v>10199.4</v>
      </c>
    </row>
    <row r="6090" spans="24:25" x14ac:dyDescent="0.4">
      <c r="X6090" s="79">
        <f t="shared" si="201"/>
        <v>44815.041666651938</v>
      </c>
      <c r="Y6090">
        <f t="shared" si="200"/>
        <v>10199.4</v>
      </c>
    </row>
    <row r="6091" spans="24:25" x14ac:dyDescent="0.4">
      <c r="X6091" s="79">
        <f t="shared" si="201"/>
        <v>44815.083333318602</v>
      </c>
      <c r="Y6091">
        <f t="shared" si="200"/>
        <v>10199.4</v>
      </c>
    </row>
    <row r="6092" spans="24:25" x14ac:dyDescent="0.4">
      <c r="X6092" s="79">
        <f t="shared" si="201"/>
        <v>44815.124999985266</v>
      </c>
      <c r="Y6092">
        <f t="shared" si="200"/>
        <v>10199.4</v>
      </c>
    </row>
    <row r="6093" spans="24:25" x14ac:dyDescent="0.4">
      <c r="X6093" s="79">
        <f t="shared" si="201"/>
        <v>44815.16666665193</v>
      </c>
      <c r="Y6093">
        <f t="shared" si="200"/>
        <v>10199.4</v>
      </c>
    </row>
    <row r="6094" spans="24:25" x14ac:dyDescent="0.4">
      <c r="X6094" s="79">
        <f t="shared" si="201"/>
        <v>44815.208333318595</v>
      </c>
      <c r="Y6094">
        <f t="shared" si="200"/>
        <v>10199.4</v>
      </c>
    </row>
    <row r="6095" spans="24:25" x14ac:dyDescent="0.4">
      <c r="X6095" s="79">
        <f t="shared" si="201"/>
        <v>44815.249999985259</v>
      </c>
      <c r="Y6095">
        <f t="shared" si="200"/>
        <v>10199.4</v>
      </c>
    </row>
    <row r="6096" spans="24:25" x14ac:dyDescent="0.4">
      <c r="X6096" s="79">
        <f t="shared" si="201"/>
        <v>44815.291666651923</v>
      </c>
      <c r="Y6096">
        <f t="shared" si="200"/>
        <v>10199.4</v>
      </c>
    </row>
    <row r="6097" spans="24:25" x14ac:dyDescent="0.4">
      <c r="X6097" s="79">
        <f t="shared" si="201"/>
        <v>44815.333333318587</v>
      </c>
      <c r="Y6097">
        <f t="shared" si="200"/>
        <v>10199.4</v>
      </c>
    </row>
    <row r="6098" spans="24:25" x14ac:dyDescent="0.4">
      <c r="X6098" s="79">
        <f t="shared" si="201"/>
        <v>44815.374999985252</v>
      </c>
      <c r="Y6098">
        <f t="shared" ref="Y6098:Y6161" si="202">VLOOKUP(MONTH(X6098),$T$28:$V$39,3)</f>
        <v>10199.4</v>
      </c>
    </row>
    <row r="6099" spans="24:25" x14ac:dyDescent="0.4">
      <c r="X6099" s="79">
        <f t="shared" si="201"/>
        <v>44815.416666651916</v>
      </c>
      <c r="Y6099">
        <f t="shared" si="202"/>
        <v>10199.4</v>
      </c>
    </row>
    <row r="6100" spans="24:25" x14ac:dyDescent="0.4">
      <c r="X6100" s="79">
        <f t="shared" si="201"/>
        <v>44815.45833331858</v>
      </c>
      <c r="Y6100">
        <f t="shared" si="202"/>
        <v>10199.4</v>
      </c>
    </row>
    <row r="6101" spans="24:25" x14ac:dyDescent="0.4">
      <c r="X6101" s="79">
        <f t="shared" si="201"/>
        <v>44815.499999985244</v>
      </c>
      <c r="Y6101">
        <f t="shared" si="202"/>
        <v>10199.4</v>
      </c>
    </row>
    <row r="6102" spans="24:25" x14ac:dyDescent="0.4">
      <c r="X6102" s="79">
        <f t="shared" si="201"/>
        <v>44815.541666651909</v>
      </c>
      <c r="Y6102">
        <f t="shared" si="202"/>
        <v>10199.4</v>
      </c>
    </row>
    <row r="6103" spans="24:25" x14ac:dyDescent="0.4">
      <c r="X6103" s="79">
        <f t="shared" si="201"/>
        <v>44815.583333318573</v>
      </c>
      <c r="Y6103">
        <f t="shared" si="202"/>
        <v>10199.4</v>
      </c>
    </row>
    <row r="6104" spans="24:25" x14ac:dyDescent="0.4">
      <c r="X6104" s="79">
        <f t="shared" si="201"/>
        <v>44815.624999985237</v>
      </c>
      <c r="Y6104">
        <f t="shared" si="202"/>
        <v>10199.4</v>
      </c>
    </row>
    <row r="6105" spans="24:25" x14ac:dyDescent="0.4">
      <c r="X6105" s="79">
        <f t="shared" si="201"/>
        <v>44815.666666651901</v>
      </c>
      <c r="Y6105">
        <f t="shared" si="202"/>
        <v>10199.4</v>
      </c>
    </row>
    <row r="6106" spans="24:25" x14ac:dyDescent="0.4">
      <c r="X6106" s="79">
        <f t="shared" si="201"/>
        <v>44815.708333318566</v>
      </c>
      <c r="Y6106">
        <f t="shared" si="202"/>
        <v>10199.4</v>
      </c>
    </row>
    <row r="6107" spans="24:25" x14ac:dyDescent="0.4">
      <c r="X6107" s="79">
        <f t="shared" si="201"/>
        <v>44815.74999998523</v>
      </c>
      <c r="Y6107">
        <f t="shared" si="202"/>
        <v>10199.4</v>
      </c>
    </row>
    <row r="6108" spans="24:25" x14ac:dyDescent="0.4">
      <c r="X6108" s="79">
        <f t="shared" si="201"/>
        <v>44815.791666651894</v>
      </c>
      <c r="Y6108">
        <f t="shared" si="202"/>
        <v>10199.4</v>
      </c>
    </row>
    <row r="6109" spans="24:25" x14ac:dyDescent="0.4">
      <c r="X6109" s="79">
        <f t="shared" si="201"/>
        <v>44815.833333318558</v>
      </c>
      <c r="Y6109">
        <f t="shared" si="202"/>
        <v>10199.4</v>
      </c>
    </row>
    <row r="6110" spans="24:25" x14ac:dyDescent="0.4">
      <c r="X6110" s="79">
        <f t="shared" si="201"/>
        <v>44815.874999985223</v>
      </c>
      <c r="Y6110">
        <f t="shared" si="202"/>
        <v>10199.4</v>
      </c>
    </row>
    <row r="6111" spans="24:25" x14ac:dyDescent="0.4">
      <c r="X6111" s="79">
        <f t="shared" si="201"/>
        <v>44815.916666651887</v>
      </c>
      <c r="Y6111">
        <f t="shared" si="202"/>
        <v>10199.4</v>
      </c>
    </row>
    <row r="6112" spans="24:25" x14ac:dyDescent="0.4">
      <c r="X6112" s="79">
        <f t="shared" si="201"/>
        <v>44815.958333318551</v>
      </c>
      <c r="Y6112">
        <f t="shared" si="202"/>
        <v>10199.4</v>
      </c>
    </row>
    <row r="6113" spans="24:25" x14ac:dyDescent="0.4">
      <c r="X6113" s="79">
        <f t="shared" si="201"/>
        <v>44815.999999985215</v>
      </c>
      <c r="Y6113">
        <f t="shared" si="202"/>
        <v>10199.4</v>
      </c>
    </row>
    <row r="6114" spans="24:25" x14ac:dyDescent="0.4">
      <c r="X6114" s="79">
        <f t="shared" si="201"/>
        <v>44816.041666651879</v>
      </c>
      <c r="Y6114">
        <f t="shared" si="202"/>
        <v>10199.4</v>
      </c>
    </row>
    <row r="6115" spans="24:25" x14ac:dyDescent="0.4">
      <c r="X6115" s="79">
        <f t="shared" si="201"/>
        <v>44816.083333318544</v>
      </c>
      <c r="Y6115">
        <f t="shared" si="202"/>
        <v>10199.4</v>
      </c>
    </row>
    <row r="6116" spans="24:25" x14ac:dyDescent="0.4">
      <c r="X6116" s="79">
        <f t="shared" si="201"/>
        <v>44816.124999985208</v>
      </c>
      <c r="Y6116">
        <f t="shared" si="202"/>
        <v>10199.4</v>
      </c>
    </row>
    <row r="6117" spans="24:25" x14ac:dyDescent="0.4">
      <c r="X6117" s="79">
        <f t="shared" si="201"/>
        <v>44816.166666651872</v>
      </c>
      <c r="Y6117">
        <f t="shared" si="202"/>
        <v>10199.4</v>
      </c>
    </row>
    <row r="6118" spans="24:25" x14ac:dyDescent="0.4">
      <c r="X6118" s="79">
        <f t="shared" si="201"/>
        <v>44816.208333318536</v>
      </c>
      <c r="Y6118">
        <f t="shared" si="202"/>
        <v>10199.4</v>
      </c>
    </row>
    <row r="6119" spans="24:25" x14ac:dyDescent="0.4">
      <c r="X6119" s="79">
        <f t="shared" si="201"/>
        <v>44816.249999985201</v>
      </c>
      <c r="Y6119">
        <f t="shared" si="202"/>
        <v>10199.4</v>
      </c>
    </row>
    <row r="6120" spans="24:25" x14ac:dyDescent="0.4">
      <c r="X6120" s="79">
        <f t="shared" si="201"/>
        <v>44816.291666651865</v>
      </c>
      <c r="Y6120">
        <f t="shared" si="202"/>
        <v>10199.4</v>
      </c>
    </row>
    <row r="6121" spans="24:25" x14ac:dyDescent="0.4">
      <c r="X6121" s="79">
        <f t="shared" si="201"/>
        <v>44816.333333318529</v>
      </c>
      <c r="Y6121">
        <f t="shared" si="202"/>
        <v>10199.4</v>
      </c>
    </row>
    <row r="6122" spans="24:25" x14ac:dyDescent="0.4">
      <c r="X6122" s="79">
        <f t="shared" si="201"/>
        <v>44816.374999985193</v>
      </c>
      <c r="Y6122">
        <f t="shared" si="202"/>
        <v>10199.4</v>
      </c>
    </row>
    <row r="6123" spans="24:25" x14ac:dyDescent="0.4">
      <c r="X6123" s="79">
        <f t="shared" si="201"/>
        <v>44816.416666651858</v>
      </c>
      <c r="Y6123">
        <f t="shared" si="202"/>
        <v>10199.4</v>
      </c>
    </row>
    <row r="6124" spans="24:25" x14ac:dyDescent="0.4">
      <c r="X6124" s="79">
        <f t="shared" si="201"/>
        <v>44816.458333318522</v>
      </c>
      <c r="Y6124">
        <f t="shared" si="202"/>
        <v>10199.4</v>
      </c>
    </row>
    <row r="6125" spans="24:25" x14ac:dyDescent="0.4">
      <c r="X6125" s="79">
        <f t="shared" si="201"/>
        <v>44816.499999985186</v>
      </c>
      <c r="Y6125">
        <f t="shared" si="202"/>
        <v>10199.4</v>
      </c>
    </row>
    <row r="6126" spans="24:25" x14ac:dyDescent="0.4">
      <c r="X6126" s="79">
        <f t="shared" si="201"/>
        <v>44816.54166665185</v>
      </c>
      <c r="Y6126">
        <f t="shared" si="202"/>
        <v>10199.4</v>
      </c>
    </row>
    <row r="6127" spans="24:25" x14ac:dyDescent="0.4">
      <c r="X6127" s="79">
        <f t="shared" si="201"/>
        <v>44816.583333318515</v>
      </c>
      <c r="Y6127">
        <f t="shared" si="202"/>
        <v>10199.4</v>
      </c>
    </row>
    <row r="6128" spans="24:25" x14ac:dyDescent="0.4">
      <c r="X6128" s="79">
        <f t="shared" si="201"/>
        <v>44816.624999985179</v>
      </c>
      <c r="Y6128">
        <f t="shared" si="202"/>
        <v>10199.4</v>
      </c>
    </row>
    <row r="6129" spans="24:25" x14ac:dyDescent="0.4">
      <c r="X6129" s="79">
        <f t="shared" si="201"/>
        <v>44816.666666651843</v>
      </c>
      <c r="Y6129">
        <f t="shared" si="202"/>
        <v>10199.4</v>
      </c>
    </row>
    <row r="6130" spans="24:25" x14ac:dyDescent="0.4">
      <c r="X6130" s="79">
        <f t="shared" si="201"/>
        <v>44816.708333318507</v>
      </c>
      <c r="Y6130">
        <f t="shared" si="202"/>
        <v>10199.4</v>
      </c>
    </row>
    <row r="6131" spans="24:25" x14ac:dyDescent="0.4">
      <c r="X6131" s="79">
        <f t="shared" si="201"/>
        <v>44816.749999985172</v>
      </c>
      <c r="Y6131">
        <f t="shared" si="202"/>
        <v>10199.4</v>
      </c>
    </row>
    <row r="6132" spans="24:25" x14ac:dyDescent="0.4">
      <c r="X6132" s="79">
        <f t="shared" si="201"/>
        <v>44816.791666651836</v>
      </c>
      <c r="Y6132">
        <f t="shared" si="202"/>
        <v>10199.4</v>
      </c>
    </row>
    <row r="6133" spans="24:25" x14ac:dyDescent="0.4">
      <c r="X6133" s="79">
        <f t="shared" si="201"/>
        <v>44816.8333333185</v>
      </c>
      <c r="Y6133">
        <f t="shared" si="202"/>
        <v>10199.4</v>
      </c>
    </row>
    <row r="6134" spans="24:25" x14ac:dyDescent="0.4">
      <c r="X6134" s="79">
        <f t="shared" si="201"/>
        <v>44816.874999985164</v>
      </c>
      <c r="Y6134">
        <f t="shared" si="202"/>
        <v>10199.4</v>
      </c>
    </row>
    <row r="6135" spans="24:25" x14ac:dyDescent="0.4">
      <c r="X6135" s="79">
        <f t="shared" si="201"/>
        <v>44816.916666651829</v>
      </c>
      <c r="Y6135">
        <f t="shared" si="202"/>
        <v>10199.4</v>
      </c>
    </row>
    <row r="6136" spans="24:25" x14ac:dyDescent="0.4">
      <c r="X6136" s="79">
        <f t="shared" si="201"/>
        <v>44816.958333318493</v>
      </c>
      <c r="Y6136">
        <f t="shared" si="202"/>
        <v>10199.4</v>
      </c>
    </row>
    <row r="6137" spans="24:25" x14ac:dyDescent="0.4">
      <c r="X6137" s="79">
        <f t="shared" si="201"/>
        <v>44816.999999985157</v>
      </c>
      <c r="Y6137">
        <f t="shared" si="202"/>
        <v>10199.4</v>
      </c>
    </row>
    <row r="6138" spans="24:25" x14ac:dyDescent="0.4">
      <c r="X6138" s="79">
        <f t="shared" si="201"/>
        <v>44817.041666651821</v>
      </c>
      <c r="Y6138">
        <f t="shared" si="202"/>
        <v>10199.4</v>
      </c>
    </row>
    <row r="6139" spans="24:25" x14ac:dyDescent="0.4">
      <c r="X6139" s="79">
        <f t="shared" si="201"/>
        <v>44817.083333318486</v>
      </c>
      <c r="Y6139">
        <f t="shared" si="202"/>
        <v>10199.4</v>
      </c>
    </row>
    <row r="6140" spans="24:25" x14ac:dyDescent="0.4">
      <c r="X6140" s="79">
        <f t="shared" si="201"/>
        <v>44817.12499998515</v>
      </c>
      <c r="Y6140">
        <f t="shared" si="202"/>
        <v>10199.4</v>
      </c>
    </row>
    <row r="6141" spans="24:25" x14ac:dyDescent="0.4">
      <c r="X6141" s="79">
        <f t="shared" si="201"/>
        <v>44817.166666651814</v>
      </c>
      <c r="Y6141">
        <f t="shared" si="202"/>
        <v>10199.4</v>
      </c>
    </row>
    <row r="6142" spans="24:25" x14ac:dyDescent="0.4">
      <c r="X6142" s="79">
        <f t="shared" si="201"/>
        <v>44817.208333318478</v>
      </c>
      <c r="Y6142">
        <f t="shared" si="202"/>
        <v>10199.4</v>
      </c>
    </row>
    <row r="6143" spans="24:25" x14ac:dyDescent="0.4">
      <c r="X6143" s="79">
        <f t="shared" si="201"/>
        <v>44817.249999985142</v>
      </c>
      <c r="Y6143">
        <f t="shared" si="202"/>
        <v>10199.4</v>
      </c>
    </row>
    <row r="6144" spans="24:25" x14ac:dyDescent="0.4">
      <c r="X6144" s="79">
        <f t="shared" si="201"/>
        <v>44817.291666651807</v>
      </c>
      <c r="Y6144">
        <f t="shared" si="202"/>
        <v>10199.4</v>
      </c>
    </row>
    <row r="6145" spans="24:25" x14ac:dyDescent="0.4">
      <c r="X6145" s="79">
        <f t="shared" si="201"/>
        <v>44817.333333318471</v>
      </c>
      <c r="Y6145">
        <f t="shared" si="202"/>
        <v>10199.4</v>
      </c>
    </row>
    <row r="6146" spans="24:25" x14ac:dyDescent="0.4">
      <c r="X6146" s="79">
        <f t="shared" si="201"/>
        <v>44817.374999985135</v>
      </c>
      <c r="Y6146">
        <f t="shared" si="202"/>
        <v>10199.4</v>
      </c>
    </row>
    <row r="6147" spans="24:25" x14ac:dyDescent="0.4">
      <c r="X6147" s="79">
        <f t="shared" si="201"/>
        <v>44817.416666651799</v>
      </c>
      <c r="Y6147">
        <f t="shared" si="202"/>
        <v>10199.4</v>
      </c>
    </row>
    <row r="6148" spans="24:25" x14ac:dyDescent="0.4">
      <c r="X6148" s="79">
        <f t="shared" si="201"/>
        <v>44817.458333318464</v>
      </c>
      <c r="Y6148">
        <f t="shared" si="202"/>
        <v>10199.4</v>
      </c>
    </row>
    <row r="6149" spans="24:25" x14ac:dyDescent="0.4">
      <c r="X6149" s="79">
        <f t="shared" si="201"/>
        <v>44817.499999985128</v>
      </c>
      <c r="Y6149">
        <f t="shared" si="202"/>
        <v>10199.4</v>
      </c>
    </row>
    <row r="6150" spans="24:25" x14ac:dyDescent="0.4">
      <c r="X6150" s="79">
        <f t="shared" ref="X6150:X6213" si="203">X6149+1/24</f>
        <v>44817.541666651792</v>
      </c>
      <c r="Y6150">
        <f t="shared" si="202"/>
        <v>10199.4</v>
      </c>
    </row>
    <row r="6151" spans="24:25" x14ac:dyDescent="0.4">
      <c r="X6151" s="79">
        <f t="shared" si="203"/>
        <v>44817.583333318456</v>
      </c>
      <c r="Y6151">
        <f t="shared" si="202"/>
        <v>10199.4</v>
      </c>
    </row>
    <row r="6152" spans="24:25" x14ac:dyDescent="0.4">
      <c r="X6152" s="79">
        <f t="shared" si="203"/>
        <v>44817.624999985121</v>
      </c>
      <c r="Y6152">
        <f t="shared" si="202"/>
        <v>10199.4</v>
      </c>
    </row>
    <row r="6153" spans="24:25" x14ac:dyDescent="0.4">
      <c r="X6153" s="79">
        <f t="shared" si="203"/>
        <v>44817.666666651785</v>
      </c>
      <c r="Y6153">
        <f t="shared" si="202"/>
        <v>10199.4</v>
      </c>
    </row>
    <row r="6154" spans="24:25" x14ac:dyDescent="0.4">
      <c r="X6154" s="79">
        <f t="shared" si="203"/>
        <v>44817.708333318449</v>
      </c>
      <c r="Y6154">
        <f t="shared" si="202"/>
        <v>10199.4</v>
      </c>
    </row>
    <row r="6155" spans="24:25" x14ac:dyDescent="0.4">
      <c r="X6155" s="79">
        <f t="shared" si="203"/>
        <v>44817.749999985113</v>
      </c>
      <c r="Y6155">
        <f t="shared" si="202"/>
        <v>10199.4</v>
      </c>
    </row>
    <row r="6156" spans="24:25" x14ac:dyDescent="0.4">
      <c r="X6156" s="79">
        <f t="shared" si="203"/>
        <v>44817.791666651778</v>
      </c>
      <c r="Y6156">
        <f t="shared" si="202"/>
        <v>10199.4</v>
      </c>
    </row>
    <row r="6157" spans="24:25" x14ac:dyDescent="0.4">
      <c r="X6157" s="79">
        <f t="shared" si="203"/>
        <v>44817.833333318442</v>
      </c>
      <c r="Y6157">
        <f t="shared" si="202"/>
        <v>10199.4</v>
      </c>
    </row>
    <row r="6158" spans="24:25" x14ac:dyDescent="0.4">
      <c r="X6158" s="79">
        <f t="shared" si="203"/>
        <v>44817.874999985106</v>
      </c>
      <c r="Y6158">
        <f t="shared" si="202"/>
        <v>10199.4</v>
      </c>
    </row>
    <row r="6159" spans="24:25" x14ac:dyDescent="0.4">
      <c r="X6159" s="79">
        <f t="shared" si="203"/>
        <v>44817.91666665177</v>
      </c>
      <c r="Y6159">
        <f t="shared" si="202"/>
        <v>10199.4</v>
      </c>
    </row>
    <row r="6160" spans="24:25" x14ac:dyDescent="0.4">
      <c r="X6160" s="79">
        <f t="shared" si="203"/>
        <v>44817.958333318435</v>
      </c>
      <c r="Y6160">
        <f t="shared" si="202"/>
        <v>10199.4</v>
      </c>
    </row>
    <row r="6161" spans="24:25" x14ac:dyDescent="0.4">
      <c r="X6161" s="79">
        <f t="shared" si="203"/>
        <v>44817.999999985099</v>
      </c>
      <c r="Y6161">
        <f t="shared" si="202"/>
        <v>10199.4</v>
      </c>
    </row>
    <row r="6162" spans="24:25" x14ac:dyDescent="0.4">
      <c r="X6162" s="79">
        <f t="shared" si="203"/>
        <v>44818.041666651763</v>
      </c>
      <c r="Y6162">
        <f t="shared" ref="Y6162:Y6225" si="204">VLOOKUP(MONTH(X6162),$T$28:$V$39,3)</f>
        <v>10199.4</v>
      </c>
    </row>
    <row r="6163" spans="24:25" x14ac:dyDescent="0.4">
      <c r="X6163" s="79">
        <f t="shared" si="203"/>
        <v>44818.083333318427</v>
      </c>
      <c r="Y6163">
        <f t="shared" si="204"/>
        <v>10199.4</v>
      </c>
    </row>
    <row r="6164" spans="24:25" x14ac:dyDescent="0.4">
      <c r="X6164" s="79">
        <f t="shared" si="203"/>
        <v>44818.124999985092</v>
      </c>
      <c r="Y6164">
        <f t="shared" si="204"/>
        <v>10199.4</v>
      </c>
    </row>
    <row r="6165" spans="24:25" x14ac:dyDescent="0.4">
      <c r="X6165" s="79">
        <f t="shared" si="203"/>
        <v>44818.166666651756</v>
      </c>
      <c r="Y6165">
        <f t="shared" si="204"/>
        <v>10199.4</v>
      </c>
    </row>
    <row r="6166" spans="24:25" x14ac:dyDescent="0.4">
      <c r="X6166" s="79">
        <f t="shared" si="203"/>
        <v>44818.20833331842</v>
      </c>
      <c r="Y6166">
        <f t="shared" si="204"/>
        <v>10199.4</v>
      </c>
    </row>
    <row r="6167" spans="24:25" x14ac:dyDescent="0.4">
      <c r="X6167" s="79">
        <f t="shared" si="203"/>
        <v>44818.249999985084</v>
      </c>
      <c r="Y6167">
        <f t="shared" si="204"/>
        <v>10199.4</v>
      </c>
    </row>
    <row r="6168" spans="24:25" x14ac:dyDescent="0.4">
      <c r="X6168" s="79">
        <f t="shared" si="203"/>
        <v>44818.291666651749</v>
      </c>
      <c r="Y6168">
        <f t="shared" si="204"/>
        <v>10199.4</v>
      </c>
    </row>
    <row r="6169" spans="24:25" x14ac:dyDescent="0.4">
      <c r="X6169" s="79">
        <f t="shared" si="203"/>
        <v>44818.333333318413</v>
      </c>
      <c r="Y6169">
        <f t="shared" si="204"/>
        <v>10199.4</v>
      </c>
    </row>
    <row r="6170" spans="24:25" x14ac:dyDescent="0.4">
      <c r="X6170" s="79">
        <f t="shared" si="203"/>
        <v>44818.374999985077</v>
      </c>
      <c r="Y6170">
        <f t="shared" si="204"/>
        <v>10199.4</v>
      </c>
    </row>
    <row r="6171" spans="24:25" x14ac:dyDescent="0.4">
      <c r="X6171" s="79">
        <f t="shared" si="203"/>
        <v>44818.416666651741</v>
      </c>
      <c r="Y6171">
        <f t="shared" si="204"/>
        <v>10199.4</v>
      </c>
    </row>
    <row r="6172" spans="24:25" x14ac:dyDescent="0.4">
      <c r="X6172" s="79">
        <f t="shared" si="203"/>
        <v>44818.458333318405</v>
      </c>
      <c r="Y6172">
        <f t="shared" si="204"/>
        <v>10199.4</v>
      </c>
    </row>
    <row r="6173" spans="24:25" x14ac:dyDescent="0.4">
      <c r="X6173" s="79">
        <f t="shared" si="203"/>
        <v>44818.49999998507</v>
      </c>
      <c r="Y6173">
        <f t="shared" si="204"/>
        <v>10199.4</v>
      </c>
    </row>
    <row r="6174" spans="24:25" x14ac:dyDescent="0.4">
      <c r="X6174" s="79">
        <f t="shared" si="203"/>
        <v>44818.541666651734</v>
      </c>
      <c r="Y6174">
        <f t="shared" si="204"/>
        <v>10199.4</v>
      </c>
    </row>
    <row r="6175" spans="24:25" x14ac:dyDescent="0.4">
      <c r="X6175" s="79">
        <f t="shared" si="203"/>
        <v>44818.583333318398</v>
      </c>
      <c r="Y6175">
        <f t="shared" si="204"/>
        <v>10199.4</v>
      </c>
    </row>
    <row r="6176" spans="24:25" x14ac:dyDescent="0.4">
      <c r="X6176" s="79">
        <f t="shared" si="203"/>
        <v>44818.624999985062</v>
      </c>
      <c r="Y6176">
        <f t="shared" si="204"/>
        <v>10199.4</v>
      </c>
    </row>
    <row r="6177" spans="24:25" x14ac:dyDescent="0.4">
      <c r="X6177" s="79">
        <f t="shared" si="203"/>
        <v>44818.666666651727</v>
      </c>
      <c r="Y6177">
        <f t="shared" si="204"/>
        <v>10199.4</v>
      </c>
    </row>
    <row r="6178" spans="24:25" x14ac:dyDescent="0.4">
      <c r="X6178" s="79">
        <f t="shared" si="203"/>
        <v>44818.708333318391</v>
      </c>
      <c r="Y6178">
        <f t="shared" si="204"/>
        <v>10199.4</v>
      </c>
    </row>
    <row r="6179" spans="24:25" x14ac:dyDescent="0.4">
      <c r="X6179" s="79">
        <f t="shared" si="203"/>
        <v>44818.749999985055</v>
      </c>
      <c r="Y6179">
        <f t="shared" si="204"/>
        <v>10199.4</v>
      </c>
    </row>
    <row r="6180" spans="24:25" x14ac:dyDescent="0.4">
      <c r="X6180" s="79">
        <f t="shared" si="203"/>
        <v>44818.791666651719</v>
      </c>
      <c r="Y6180">
        <f t="shared" si="204"/>
        <v>10199.4</v>
      </c>
    </row>
    <row r="6181" spans="24:25" x14ac:dyDescent="0.4">
      <c r="X6181" s="79">
        <f t="shared" si="203"/>
        <v>44818.833333318384</v>
      </c>
      <c r="Y6181">
        <f t="shared" si="204"/>
        <v>10199.4</v>
      </c>
    </row>
    <row r="6182" spans="24:25" x14ac:dyDescent="0.4">
      <c r="X6182" s="79">
        <f t="shared" si="203"/>
        <v>44818.874999985048</v>
      </c>
      <c r="Y6182">
        <f t="shared" si="204"/>
        <v>10199.4</v>
      </c>
    </row>
    <row r="6183" spans="24:25" x14ac:dyDescent="0.4">
      <c r="X6183" s="79">
        <f t="shared" si="203"/>
        <v>44818.916666651712</v>
      </c>
      <c r="Y6183">
        <f t="shared" si="204"/>
        <v>10199.4</v>
      </c>
    </row>
    <row r="6184" spans="24:25" x14ac:dyDescent="0.4">
      <c r="X6184" s="79">
        <f t="shared" si="203"/>
        <v>44818.958333318376</v>
      </c>
      <c r="Y6184">
        <f t="shared" si="204"/>
        <v>10199.4</v>
      </c>
    </row>
    <row r="6185" spans="24:25" x14ac:dyDescent="0.4">
      <c r="X6185" s="79">
        <f t="shared" si="203"/>
        <v>44818.999999985041</v>
      </c>
      <c r="Y6185">
        <f t="shared" si="204"/>
        <v>10199.4</v>
      </c>
    </row>
    <row r="6186" spans="24:25" x14ac:dyDescent="0.4">
      <c r="X6186" s="79">
        <f t="shared" si="203"/>
        <v>44819.041666651705</v>
      </c>
      <c r="Y6186">
        <f t="shared" si="204"/>
        <v>10199.4</v>
      </c>
    </row>
    <row r="6187" spans="24:25" x14ac:dyDescent="0.4">
      <c r="X6187" s="79">
        <f t="shared" si="203"/>
        <v>44819.083333318369</v>
      </c>
      <c r="Y6187">
        <f t="shared" si="204"/>
        <v>10199.4</v>
      </c>
    </row>
    <row r="6188" spans="24:25" x14ac:dyDescent="0.4">
      <c r="X6188" s="79">
        <f t="shared" si="203"/>
        <v>44819.124999985033</v>
      </c>
      <c r="Y6188">
        <f t="shared" si="204"/>
        <v>10199.4</v>
      </c>
    </row>
    <row r="6189" spans="24:25" x14ac:dyDescent="0.4">
      <c r="X6189" s="79">
        <f t="shared" si="203"/>
        <v>44819.166666651698</v>
      </c>
      <c r="Y6189">
        <f t="shared" si="204"/>
        <v>10199.4</v>
      </c>
    </row>
    <row r="6190" spans="24:25" x14ac:dyDescent="0.4">
      <c r="X6190" s="79">
        <f t="shared" si="203"/>
        <v>44819.208333318362</v>
      </c>
      <c r="Y6190">
        <f t="shared" si="204"/>
        <v>10199.4</v>
      </c>
    </row>
    <row r="6191" spans="24:25" x14ac:dyDescent="0.4">
      <c r="X6191" s="79">
        <f t="shared" si="203"/>
        <v>44819.249999985026</v>
      </c>
      <c r="Y6191">
        <f t="shared" si="204"/>
        <v>10199.4</v>
      </c>
    </row>
    <row r="6192" spans="24:25" x14ac:dyDescent="0.4">
      <c r="X6192" s="79">
        <f t="shared" si="203"/>
        <v>44819.29166665169</v>
      </c>
      <c r="Y6192">
        <f t="shared" si="204"/>
        <v>10199.4</v>
      </c>
    </row>
    <row r="6193" spans="24:25" x14ac:dyDescent="0.4">
      <c r="X6193" s="79">
        <f t="shared" si="203"/>
        <v>44819.333333318355</v>
      </c>
      <c r="Y6193">
        <f t="shared" si="204"/>
        <v>10199.4</v>
      </c>
    </row>
    <row r="6194" spans="24:25" x14ac:dyDescent="0.4">
      <c r="X6194" s="79">
        <f t="shared" si="203"/>
        <v>44819.374999985019</v>
      </c>
      <c r="Y6194">
        <f t="shared" si="204"/>
        <v>10199.4</v>
      </c>
    </row>
    <row r="6195" spans="24:25" x14ac:dyDescent="0.4">
      <c r="X6195" s="79">
        <f t="shared" si="203"/>
        <v>44819.416666651683</v>
      </c>
      <c r="Y6195">
        <f t="shared" si="204"/>
        <v>10199.4</v>
      </c>
    </row>
    <row r="6196" spans="24:25" x14ac:dyDescent="0.4">
      <c r="X6196" s="79">
        <f t="shared" si="203"/>
        <v>44819.458333318347</v>
      </c>
      <c r="Y6196">
        <f t="shared" si="204"/>
        <v>10199.4</v>
      </c>
    </row>
    <row r="6197" spans="24:25" x14ac:dyDescent="0.4">
      <c r="X6197" s="79">
        <f t="shared" si="203"/>
        <v>44819.499999985012</v>
      </c>
      <c r="Y6197">
        <f t="shared" si="204"/>
        <v>10199.4</v>
      </c>
    </row>
    <row r="6198" spans="24:25" x14ac:dyDescent="0.4">
      <c r="X6198" s="79">
        <f t="shared" si="203"/>
        <v>44819.541666651676</v>
      </c>
      <c r="Y6198">
        <f t="shared" si="204"/>
        <v>10199.4</v>
      </c>
    </row>
    <row r="6199" spans="24:25" x14ac:dyDescent="0.4">
      <c r="X6199" s="79">
        <f t="shared" si="203"/>
        <v>44819.58333331834</v>
      </c>
      <c r="Y6199">
        <f t="shared" si="204"/>
        <v>10199.4</v>
      </c>
    </row>
    <row r="6200" spans="24:25" x14ac:dyDescent="0.4">
      <c r="X6200" s="79">
        <f t="shared" si="203"/>
        <v>44819.624999985004</v>
      </c>
      <c r="Y6200">
        <f t="shared" si="204"/>
        <v>10199.4</v>
      </c>
    </row>
    <row r="6201" spans="24:25" x14ac:dyDescent="0.4">
      <c r="X6201" s="79">
        <f t="shared" si="203"/>
        <v>44819.666666651668</v>
      </c>
      <c r="Y6201">
        <f t="shared" si="204"/>
        <v>10199.4</v>
      </c>
    </row>
    <row r="6202" spans="24:25" x14ac:dyDescent="0.4">
      <c r="X6202" s="79">
        <f t="shared" si="203"/>
        <v>44819.708333318333</v>
      </c>
      <c r="Y6202">
        <f t="shared" si="204"/>
        <v>10199.4</v>
      </c>
    </row>
    <row r="6203" spans="24:25" x14ac:dyDescent="0.4">
      <c r="X6203" s="79">
        <f t="shared" si="203"/>
        <v>44819.749999984997</v>
      </c>
      <c r="Y6203">
        <f t="shared" si="204"/>
        <v>10199.4</v>
      </c>
    </row>
    <row r="6204" spans="24:25" x14ac:dyDescent="0.4">
      <c r="X6204" s="79">
        <f t="shared" si="203"/>
        <v>44819.791666651661</v>
      </c>
      <c r="Y6204">
        <f t="shared" si="204"/>
        <v>10199.4</v>
      </c>
    </row>
    <row r="6205" spans="24:25" x14ac:dyDescent="0.4">
      <c r="X6205" s="79">
        <f t="shared" si="203"/>
        <v>44819.833333318325</v>
      </c>
      <c r="Y6205">
        <f t="shared" si="204"/>
        <v>10199.4</v>
      </c>
    </row>
    <row r="6206" spans="24:25" x14ac:dyDescent="0.4">
      <c r="X6206" s="79">
        <f t="shared" si="203"/>
        <v>44819.87499998499</v>
      </c>
      <c r="Y6206">
        <f t="shared" si="204"/>
        <v>10199.4</v>
      </c>
    </row>
    <row r="6207" spans="24:25" x14ac:dyDescent="0.4">
      <c r="X6207" s="79">
        <f t="shared" si="203"/>
        <v>44819.916666651654</v>
      </c>
      <c r="Y6207">
        <f t="shared" si="204"/>
        <v>10199.4</v>
      </c>
    </row>
    <row r="6208" spans="24:25" x14ac:dyDescent="0.4">
      <c r="X6208" s="79">
        <f t="shared" si="203"/>
        <v>44819.958333318318</v>
      </c>
      <c r="Y6208">
        <f t="shared" si="204"/>
        <v>10199.4</v>
      </c>
    </row>
    <row r="6209" spans="24:25" x14ac:dyDescent="0.4">
      <c r="X6209" s="79">
        <f t="shared" si="203"/>
        <v>44819.999999984982</v>
      </c>
      <c r="Y6209">
        <f t="shared" si="204"/>
        <v>10199.4</v>
      </c>
    </row>
    <row r="6210" spans="24:25" x14ac:dyDescent="0.4">
      <c r="X6210" s="79">
        <f t="shared" si="203"/>
        <v>44820.041666651647</v>
      </c>
      <c r="Y6210">
        <f t="shared" si="204"/>
        <v>10199.4</v>
      </c>
    </row>
    <row r="6211" spans="24:25" x14ac:dyDescent="0.4">
      <c r="X6211" s="79">
        <f t="shared" si="203"/>
        <v>44820.083333318311</v>
      </c>
      <c r="Y6211">
        <f t="shared" si="204"/>
        <v>10199.4</v>
      </c>
    </row>
    <row r="6212" spans="24:25" x14ac:dyDescent="0.4">
      <c r="X6212" s="79">
        <f t="shared" si="203"/>
        <v>44820.124999984975</v>
      </c>
      <c r="Y6212">
        <f t="shared" si="204"/>
        <v>10199.4</v>
      </c>
    </row>
    <row r="6213" spans="24:25" x14ac:dyDescent="0.4">
      <c r="X6213" s="79">
        <f t="shared" si="203"/>
        <v>44820.166666651639</v>
      </c>
      <c r="Y6213">
        <f t="shared" si="204"/>
        <v>10199.4</v>
      </c>
    </row>
    <row r="6214" spans="24:25" x14ac:dyDescent="0.4">
      <c r="X6214" s="79">
        <f t="shared" ref="X6214:X6277" si="205">X6213+1/24</f>
        <v>44820.208333318304</v>
      </c>
      <c r="Y6214">
        <f t="shared" si="204"/>
        <v>10199.4</v>
      </c>
    </row>
    <row r="6215" spans="24:25" x14ac:dyDescent="0.4">
      <c r="X6215" s="79">
        <f t="shared" si="205"/>
        <v>44820.249999984968</v>
      </c>
      <c r="Y6215">
        <f t="shared" si="204"/>
        <v>10199.4</v>
      </c>
    </row>
    <row r="6216" spans="24:25" x14ac:dyDescent="0.4">
      <c r="X6216" s="79">
        <f t="shared" si="205"/>
        <v>44820.291666651632</v>
      </c>
      <c r="Y6216">
        <f t="shared" si="204"/>
        <v>10199.4</v>
      </c>
    </row>
    <row r="6217" spans="24:25" x14ac:dyDescent="0.4">
      <c r="X6217" s="79">
        <f t="shared" si="205"/>
        <v>44820.333333318296</v>
      </c>
      <c r="Y6217">
        <f t="shared" si="204"/>
        <v>10199.4</v>
      </c>
    </row>
    <row r="6218" spans="24:25" x14ac:dyDescent="0.4">
      <c r="X6218" s="79">
        <f t="shared" si="205"/>
        <v>44820.374999984961</v>
      </c>
      <c r="Y6218">
        <f t="shared" si="204"/>
        <v>10199.4</v>
      </c>
    </row>
    <row r="6219" spans="24:25" x14ac:dyDescent="0.4">
      <c r="X6219" s="79">
        <f t="shared" si="205"/>
        <v>44820.416666651625</v>
      </c>
      <c r="Y6219">
        <f t="shared" si="204"/>
        <v>10199.4</v>
      </c>
    </row>
    <row r="6220" spans="24:25" x14ac:dyDescent="0.4">
      <c r="X6220" s="79">
        <f t="shared" si="205"/>
        <v>44820.458333318289</v>
      </c>
      <c r="Y6220">
        <f t="shared" si="204"/>
        <v>10199.4</v>
      </c>
    </row>
    <row r="6221" spans="24:25" x14ac:dyDescent="0.4">
      <c r="X6221" s="79">
        <f t="shared" si="205"/>
        <v>44820.499999984953</v>
      </c>
      <c r="Y6221">
        <f t="shared" si="204"/>
        <v>10199.4</v>
      </c>
    </row>
    <row r="6222" spans="24:25" x14ac:dyDescent="0.4">
      <c r="X6222" s="79">
        <f t="shared" si="205"/>
        <v>44820.541666651618</v>
      </c>
      <c r="Y6222">
        <f t="shared" si="204"/>
        <v>10199.4</v>
      </c>
    </row>
    <row r="6223" spans="24:25" x14ac:dyDescent="0.4">
      <c r="X6223" s="79">
        <f t="shared" si="205"/>
        <v>44820.583333318282</v>
      </c>
      <c r="Y6223">
        <f t="shared" si="204"/>
        <v>10199.4</v>
      </c>
    </row>
    <row r="6224" spans="24:25" x14ac:dyDescent="0.4">
      <c r="X6224" s="79">
        <f t="shared" si="205"/>
        <v>44820.624999984946</v>
      </c>
      <c r="Y6224">
        <f t="shared" si="204"/>
        <v>10199.4</v>
      </c>
    </row>
    <row r="6225" spans="24:25" x14ac:dyDescent="0.4">
      <c r="X6225" s="79">
        <f t="shared" si="205"/>
        <v>44820.66666665161</v>
      </c>
      <c r="Y6225">
        <f t="shared" si="204"/>
        <v>10199.4</v>
      </c>
    </row>
    <row r="6226" spans="24:25" x14ac:dyDescent="0.4">
      <c r="X6226" s="79">
        <f t="shared" si="205"/>
        <v>44820.708333318275</v>
      </c>
      <c r="Y6226">
        <f t="shared" ref="Y6226:Y6289" si="206">VLOOKUP(MONTH(X6226),$T$28:$V$39,3)</f>
        <v>10199.4</v>
      </c>
    </row>
    <row r="6227" spans="24:25" x14ac:dyDescent="0.4">
      <c r="X6227" s="79">
        <f t="shared" si="205"/>
        <v>44820.749999984939</v>
      </c>
      <c r="Y6227">
        <f t="shared" si="206"/>
        <v>10199.4</v>
      </c>
    </row>
    <row r="6228" spans="24:25" x14ac:dyDescent="0.4">
      <c r="X6228" s="79">
        <f t="shared" si="205"/>
        <v>44820.791666651603</v>
      </c>
      <c r="Y6228">
        <f t="shared" si="206"/>
        <v>10199.4</v>
      </c>
    </row>
    <row r="6229" spans="24:25" x14ac:dyDescent="0.4">
      <c r="X6229" s="79">
        <f t="shared" si="205"/>
        <v>44820.833333318267</v>
      </c>
      <c r="Y6229">
        <f t="shared" si="206"/>
        <v>10199.4</v>
      </c>
    </row>
    <row r="6230" spans="24:25" x14ac:dyDescent="0.4">
      <c r="X6230" s="79">
        <f t="shared" si="205"/>
        <v>44820.874999984931</v>
      </c>
      <c r="Y6230">
        <f t="shared" si="206"/>
        <v>10199.4</v>
      </c>
    </row>
    <row r="6231" spans="24:25" x14ac:dyDescent="0.4">
      <c r="X6231" s="79">
        <f t="shared" si="205"/>
        <v>44820.916666651596</v>
      </c>
      <c r="Y6231">
        <f t="shared" si="206"/>
        <v>10199.4</v>
      </c>
    </row>
    <row r="6232" spans="24:25" x14ac:dyDescent="0.4">
      <c r="X6232" s="79">
        <f t="shared" si="205"/>
        <v>44820.95833331826</v>
      </c>
      <c r="Y6232">
        <f t="shared" si="206"/>
        <v>10199.4</v>
      </c>
    </row>
    <row r="6233" spans="24:25" x14ac:dyDescent="0.4">
      <c r="X6233" s="79">
        <f t="shared" si="205"/>
        <v>44820.999999984924</v>
      </c>
      <c r="Y6233">
        <f t="shared" si="206"/>
        <v>10199.4</v>
      </c>
    </row>
    <row r="6234" spans="24:25" x14ac:dyDescent="0.4">
      <c r="X6234" s="79">
        <f t="shared" si="205"/>
        <v>44821.041666651588</v>
      </c>
      <c r="Y6234">
        <f t="shared" si="206"/>
        <v>10199.4</v>
      </c>
    </row>
    <row r="6235" spans="24:25" x14ac:dyDescent="0.4">
      <c r="X6235" s="79">
        <f t="shared" si="205"/>
        <v>44821.083333318253</v>
      </c>
      <c r="Y6235">
        <f t="shared" si="206"/>
        <v>10199.4</v>
      </c>
    </row>
    <row r="6236" spans="24:25" x14ac:dyDescent="0.4">
      <c r="X6236" s="79">
        <f t="shared" si="205"/>
        <v>44821.124999984917</v>
      </c>
      <c r="Y6236">
        <f t="shared" si="206"/>
        <v>10199.4</v>
      </c>
    </row>
    <row r="6237" spans="24:25" x14ac:dyDescent="0.4">
      <c r="X6237" s="79">
        <f t="shared" si="205"/>
        <v>44821.166666651581</v>
      </c>
      <c r="Y6237">
        <f t="shared" si="206"/>
        <v>10199.4</v>
      </c>
    </row>
    <row r="6238" spans="24:25" x14ac:dyDescent="0.4">
      <c r="X6238" s="79">
        <f t="shared" si="205"/>
        <v>44821.208333318245</v>
      </c>
      <c r="Y6238">
        <f t="shared" si="206"/>
        <v>10199.4</v>
      </c>
    </row>
    <row r="6239" spans="24:25" x14ac:dyDescent="0.4">
      <c r="X6239" s="79">
        <f t="shared" si="205"/>
        <v>44821.24999998491</v>
      </c>
      <c r="Y6239">
        <f t="shared" si="206"/>
        <v>10199.4</v>
      </c>
    </row>
    <row r="6240" spans="24:25" x14ac:dyDescent="0.4">
      <c r="X6240" s="79">
        <f t="shared" si="205"/>
        <v>44821.291666651574</v>
      </c>
      <c r="Y6240">
        <f t="shared" si="206"/>
        <v>10199.4</v>
      </c>
    </row>
    <row r="6241" spans="24:25" x14ac:dyDescent="0.4">
      <c r="X6241" s="79">
        <f t="shared" si="205"/>
        <v>44821.333333318238</v>
      </c>
      <c r="Y6241">
        <f t="shared" si="206"/>
        <v>10199.4</v>
      </c>
    </row>
    <row r="6242" spans="24:25" x14ac:dyDescent="0.4">
      <c r="X6242" s="79">
        <f t="shared" si="205"/>
        <v>44821.374999984902</v>
      </c>
      <c r="Y6242">
        <f t="shared" si="206"/>
        <v>10199.4</v>
      </c>
    </row>
    <row r="6243" spans="24:25" x14ac:dyDescent="0.4">
      <c r="X6243" s="79">
        <f t="shared" si="205"/>
        <v>44821.416666651567</v>
      </c>
      <c r="Y6243">
        <f t="shared" si="206"/>
        <v>10199.4</v>
      </c>
    </row>
    <row r="6244" spans="24:25" x14ac:dyDescent="0.4">
      <c r="X6244" s="79">
        <f t="shared" si="205"/>
        <v>44821.458333318231</v>
      </c>
      <c r="Y6244">
        <f t="shared" si="206"/>
        <v>10199.4</v>
      </c>
    </row>
    <row r="6245" spans="24:25" x14ac:dyDescent="0.4">
      <c r="X6245" s="79">
        <f t="shared" si="205"/>
        <v>44821.499999984895</v>
      </c>
      <c r="Y6245">
        <f t="shared" si="206"/>
        <v>10199.4</v>
      </c>
    </row>
    <row r="6246" spans="24:25" x14ac:dyDescent="0.4">
      <c r="X6246" s="79">
        <f t="shared" si="205"/>
        <v>44821.541666651559</v>
      </c>
      <c r="Y6246">
        <f t="shared" si="206"/>
        <v>10199.4</v>
      </c>
    </row>
    <row r="6247" spans="24:25" x14ac:dyDescent="0.4">
      <c r="X6247" s="79">
        <f t="shared" si="205"/>
        <v>44821.583333318224</v>
      </c>
      <c r="Y6247">
        <f t="shared" si="206"/>
        <v>10199.4</v>
      </c>
    </row>
    <row r="6248" spans="24:25" x14ac:dyDescent="0.4">
      <c r="X6248" s="79">
        <f t="shared" si="205"/>
        <v>44821.624999984888</v>
      </c>
      <c r="Y6248">
        <f t="shared" si="206"/>
        <v>10199.4</v>
      </c>
    </row>
    <row r="6249" spans="24:25" x14ac:dyDescent="0.4">
      <c r="X6249" s="79">
        <f t="shared" si="205"/>
        <v>44821.666666651552</v>
      </c>
      <c r="Y6249">
        <f t="shared" si="206"/>
        <v>10199.4</v>
      </c>
    </row>
    <row r="6250" spans="24:25" x14ac:dyDescent="0.4">
      <c r="X6250" s="79">
        <f t="shared" si="205"/>
        <v>44821.708333318216</v>
      </c>
      <c r="Y6250">
        <f t="shared" si="206"/>
        <v>10199.4</v>
      </c>
    </row>
    <row r="6251" spans="24:25" x14ac:dyDescent="0.4">
      <c r="X6251" s="79">
        <f t="shared" si="205"/>
        <v>44821.749999984881</v>
      </c>
      <c r="Y6251">
        <f t="shared" si="206"/>
        <v>10199.4</v>
      </c>
    </row>
    <row r="6252" spans="24:25" x14ac:dyDescent="0.4">
      <c r="X6252" s="79">
        <f t="shared" si="205"/>
        <v>44821.791666651545</v>
      </c>
      <c r="Y6252">
        <f t="shared" si="206"/>
        <v>10199.4</v>
      </c>
    </row>
    <row r="6253" spans="24:25" x14ac:dyDescent="0.4">
      <c r="X6253" s="79">
        <f t="shared" si="205"/>
        <v>44821.833333318209</v>
      </c>
      <c r="Y6253">
        <f t="shared" si="206"/>
        <v>10199.4</v>
      </c>
    </row>
    <row r="6254" spans="24:25" x14ac:dyDescent="0.4">
      <c r="X6254" s="79">
        <f t="shared" si="205"/>
        <v>44821.874999984873</v>
      </c>
      <c r="Y6254">
        <f t="shared" si="206"/>
        <v>10199.4</v>
      </c>
    </row>
    <row r="6255" spans="24:25" x14ac:dyDescent="0.4">
      <c r="X6255" s="79">
        <f t="shared" si="205"/>
        <v>44821.916666651538</v>
      </c>
      <c r="Y6255">
        <f t="shared" si="206"/>
        <v>10199.4</v>
      </c>
    </row>
    <row r="6256" spans="24:25" x14ac:dyDescent="0.4">
      <c r="X6256" s="79">
        <f t="shared" si="205"/>
        <v>44821.958333318202</v>
      </c>
      <c r="Y6256">
        <f t="shared" si="206"/>
        <v>10199.4</v>
      </c>
    </row>
    <row r="6257" spans="24:25" x14ac:dyDescent="0.4">
      <c r="X6257" s="79">
        <f t="shared" si="205"/>
        <v>44821.999999984866</v>
      </c>
      <c r="Y6257">
        <f t="shared" si="206"/>
        <v>10199.4</v>
      </c>
    </row>
    <row r="6258" spans="24:25" x14ac:dyDescent="0.4">
      <c r="X6258" s="79">
        <f t="shared" si="205"/>
        <v>44822.04166665153</v>
      </c>
      <c r="Y6258">
        <f t="shared" si="206"/>
        <v>10199.4</v>
      </c>
    </row>
    <row r="6259" spans="24:25" x14ac:dyDescent="0.4">
      <c r="X6259" s="79">
        <f t="shared" si="205"/>
        <v>44822.083333318194</v>
      </c>
      <c r="Y6259">
        <f t="shared" si="206"/>
        <v>10199.4</v>
      </c>
    </row>
    <row r="6260" spans="24:25" x14ac:dyDescent="0.4">
      <c r="X6260" s="79">
        <f t="shared" si="205"/>
        <v>44822.124999984859</v>
      </c>
      <c r="Y6260">
        <f t="shared" si="206"/>
        <v>10199.4</v>
      </c>
    </row>
    <row r="6261" spans="24:25" x14ac:dyDescent="0.4">
      <c r="X6261" s="79">
        <f t="shared" si="205"/>
        <v>44822.166666651523</v>
      </c>
      <c r="Y6261">
        <f t="shared" si="206"/>
        <v>10199.4</v>
      </c>
    </row>
    <row r="6262" spans="24:25" x14ac:dyDescent="0.4">
      <c r="X6262" s="79">
        <f t="shared" si="205"/>
        <v>44822.208333318187</v>
      </c>
      <c r="Y6262">
        <f t="shared" si="206"/>
        <v>10199.4</v>
      </c>
    </row>
    <row r="6263" spans="24:25" x14ac:dyDescent="0.4">
      <c r="X6263" s="79">
        <f t="shared" si="205"/>
        <v>44822.249999984851</v>
      </c>
      <c r="Y6263">
        <f t="shared" si="206"/>
        <v>10199.4</v>
      </c>
    </row>
    <row r="6264" spans="24:25" x14ac:dyDescent="0.4">
      <c r="X6264" s="79">
        <f t="shared" si="205"/>
        <v>44822.291666651516</v>
      </c>
      <c r="Y6264">
        <f t="shared" si="206"/>
        <v>10199.4</v>
      </c>
    </row>
    <row r="6265" spans="24:25" x14ac:dyDescent="0.4">
      <c r="X6265" s="79">
        <f t="shared" si="205"/>
        <v>44822.33333331818</v>
      </c>
      <c r="Y6265">
        <f t="shared" si="206"/>
        <v>10199.4</v>
      </c>
    </row>
    <row r="6266" spans="24:25" x14ac:dyDescent="0.4">
      <c r="X6266" s="79">
        <f t="shared" si="205"/>
        <v>44822.374999984844</v>
      </c>
      <c r="Y6266">
        <f t="shared" si="206"/>
        <v>10199.4</v>
      </c>
    </row>
    <row r="6267" spans="24:25" x14ac:dyDescent="0.4">
      <c r="X6267" s="79">
        <f t="shared" si="205"/>
        <v>44822.416666651508</v>
      </c>
      <c r="Y6267">
        <f t="shared" si="206"/>
        <v>10199.4</v>
      </c>
    </row>
    <row r="6268" spans="24:25" x14ac:dyDescent="0.4">
      <c r="X6268" s="79">
        <f t="shared" si="205"/>
        <v>44822.458333318173</v>
      </c>
      <c r="Y6268">
        <f t="shared" si="206"/>
        <v>10199.4</v>
      </c>
    </row>
    <row r="6269" spans="24:25" x14ac:dyDescent="0.4">
      <c r="X6269" s="79">
        <f t="shared" si="205"/>
        <v>44822.499999984837</v>
      </c>
      <c r="Y6269">
        <f t="shared" si="206"/>
        <v>10199.4</v>
      </c>
    </row>
    <row r="6270" spans="24:25" x14ac:dyDescent="0.4">
      <c r="X6270" s="79">
        <f t="shared" si="205"/>
        <v>44822.541666651501</v>
      </c>
      <c r="Y6270">
        <f t="shared" si="206"/>
        <v>10199.4</v>
      </c>
    </row>
    <row r="6271" spans="24:25" x14ac:dyDescent="0.4">
      <c r="X6271" s="79">
        <f t="shared" si="205"/>
        <v>44822.583333318165</v>
      </c>
      <c r="Y6271">
        <f t="shared" si="206"/>
        <v>10199.4</v>
      </c>
    </row>
    <row r="6272" spans="24:25" x14ac:dyDescent="0.4">
      <c r="X6272" s="79">
        <f t="shared" si="205"/>
        <v>44822.62499998483</v>
      </c>
      <c r="Y6272">
        <f t="shared" si="206"/>
        <v>10199.4</v>
      </c>
    </row>
    <row r="6273" spans="24:25" x14ac:dyDescent="0.4">
      <c r="X6273" s="79">
        <f t="shared" si="205"/>
        <v>44822.666666651494</v>
      </c>
      <c r="Y6273">
        <f t="shared" si="206"/>
        <v>10199.4</v>
      </c>
    </row>
    <row r="6274" spans="24:25" x14ac:dyDescent="0.4">
      <c r="X6274" s="79">
        <f t="shared" si="205"/>
        <v>44822.708333318158</v>
      </c>
      <c r="Y6274">
        <f t="shared" si="206"/>
        <v>10199.4</v>
      </c>
    </row>
    <row r="6275" spans="24:25" x14ac:dyDescent="0.4">
      <c r="X6275" s="79">
        <f t="shared" si="205"/>
        <v>44822.749999984822</v>
      </c>
      <c r="Y6275">
        <f t="shared" si="206"/>
        <v>10199.4</v>
      </c>
    </row>
    <row r="6276" spans="24:25" x14ac:dyDescent="0.4">
      <c r="X6276" s="79">
        <f t="shared" si="205"/>
        <v>44822.791666651487</v>
      </c>
      <c r="Y6276">
        <f t="shared" si="206"/>
        <v>10199.4</v>
      </c>
    </row>
    <row r="6277" spans="24:25" x14ac:dyDescent="0.4">
      <c r="X6277" s="79">
        <f t="shared" si="205"/>
        <v>44822.833333318151</v>
      </c>
      <c r="Y6277">
        <f t="shared" si="206"/>
        <v>10199.4</v>
      </c>
    </row>
    <row r="6278" spans="24:25" x14ac:dyDescent="0.4">
      <c r="X6278" s="79">
        <f t="shared" ref="X6278:X6341" si="207">X6277+1/24</f>
        <v>44822.874999984815</v>
      </c>
      <c r="Y6278">
        <f t="shared" si="206"/>
        <v>10199.4</v>
      </c>
    </row>
    <row r="6279" spans="24:25" x14ac:dyDescent="0.4">
      <c r="X6279" s="79">
        <f t="shared" si="207"/>
        <v>44822.916666651479</v>
      </c>
      <c r="Y6279">
        <f t="shared" si="206"/>
        <v>10199.4</v>
      </c>
    </row>
    <row r="6280" spans="24:25" x14ac:dyDescent="0.4">
      <c r="X6280" s="79">
        <f t="shared" si="207"/>
        <v>44822.958333318144</v>
      </c>
      <c r="Y6280">
        <f t="shared" si="206"/>
        <v>10199.4</v>
      </c>
    </row>
    <row r="6281" spans="24:25" x14ac:dyDescent="0.4">
      <c r="X6281" s="79">
        <f t="shared" si="207"/>
        <v>44822.999999984808</v>
      </c>
      <c r="Y6281">
        <f t="shared" si="206"/>
        <v>10199.4</v>
      </c>
    </row>
    <row r="6282" spans="24:25" x14ac:dyDescent="0.4">
      <c r="X6282" s="79">
        <f t="shared" si="207"/>
        <v>44823.041666651472</v>
      </c>
      <c r="Y6282">
        <f t="shared" si="206"/>
        <v>10199.4</v>
      </c>
    </row>
    <row r="6283" spans="24:25" x14ac:dyDescent="0.4">
      <c r="X6283" s="79">
        <f t="shared" si="207"/>
        <v>44823.083333318136</v>
      </c>
      <c r="Y6283">
        <f t="shared" si="206"/>
        <v>10199.4</v>
      </c>
    </row>
    <row r="6284" spans="24:25" x14ac:dyDescent="0.4">
      <c r="X6284" s="79">
        <f t="shared" si="207"/>
        <v>44823.124999984801</v>
      </c>
      <c r="Y6284">
        <f t="shared" si="206"/>
        <v>10199.4</v>
      </c>
    </row>
    <row r="6285" spans="24:25" x14ac:dyDescent="0.4">
      <c r="X6285" s="79">
        <f t="shared" si="207"/>
        <v>44823.166666651465</v>
      </c>
      <c r="Y6285">
        <f t="shared" si="206"/>
        <v>10199.4</v>
      </c>
    </row>
    <row r="6286" spans="24:25" x14ac:dyDescent="0.4">
      <c r="X6286" s="79">
        <f t="shared" si="207"/>
        <v>44823.208333318129</v>
      </c>
      <c r="Y6286">
        <f t="shared" si="206"/>
        <v>10199.4</v>
      </c>
    </row>
    <row r="6287" spans="24:25" x14ac:dyDescent="0.4">
      <c r="X6287" s="79">
        <f t="shared" si="207"/>
        <v>44823.249999984793</v>
      </c>
      <c r="Y6287">
        <f t="shared" si="206"/>
        <v>10199.4</v>
      </c>
    </row>
    <row r="6288" spans="24:25" x14ac:dyDescent="0.4">
      <c r="X6288" s="79">
        <f t="shared" si="207"/>
        <v>44823.291666651457</v>
      </c>
      <c r="Y6288">
        <f t="shared" si="206"/>
        <v>10199.4</v>
      </c>
    </row>
    <row r="6289" spans="24:25" x14ac:dyDescent="0.4">
      <c r="X6289" s="79">
        <f t="shared" si="207"/>
        <v>44823.333333318122</v>
      </c>
      <c r="Y6289">
        <f t="shared" si="206"/>
        <v>10199.4</v>
      </c>
    </row>
    <row r="6290" spans="24:25" x14ac:dyDescent="0.4">
      <c r="X6290" s="79">
        <f t="shared" si="207"/>
        <v>44823.374999984786</v>
      </c>
      <c r="Y6290">
        <f t="shared" ref="Y6290:Y6353" si="208">VLOOKUP(MONTH(X6290),$T$28:$V$39,3)</f>
        <v>10199.4</v>
      </c>
    </row>
    <row r="6291" spans="24:25" x14ac:dyDescent="0.4">
      <c r="X6291" s="79">
        <f t="shared" si="207"/>
        <v>44823.41666665145</v>
      </c>
      <c r="Y6291">
        <f t="shared" si="208"/>
        <v>10199.4</v>
      </c>
    </row>
    <row r="6292" spans="24:25" x14ac:dyDescent="0.4">
      <c r="X6292" s="79">
        <f t="shared" si="207"/>
        <v>44823.458333318114</v>
      </c>
      <c r="Y6292">
        <f t="shared" si="208"/>
        <v>10199.4</v>
      </c>
    </row>
    <row r="6293" spans="24:25" x14ac:dyDescent="0.4">
      <c r="X6293" s="79">
        <f t="shared" si="207"/>
        <v>44823.499999984779</v>
      </c>
      <c r="Y6293">
        <f t="shared" si="208"/>
        <v>10199.4</v>
      </c>
    </row>
    <row r="6294" spans="24:25" x14ac:dyDescent="0.4">
      <c r="X6294" s="79">
        <f t="shared" si="207"/>
        <v>44823.541666651443</v>
      </c>
      <c r="Y6294">
        <f t="shared" si="208"/>
        <v>10199.4</v>
      </c>
    </row>
    <row r="6295" spans="24:25" x14ac:dyDescent="0.4">
      <c r="X6295" s="79">
        <f t="shared" si="207"/>
        <v>44823.583333318107</v>
      </c>
      <c r="Y6295">
        <f t="shared" si="208"/>
        <v>10199.4</v>
      </c>
    </row>
    <row r="6296" spans="24:25" x14ac:dyDescent="0.4">
      <c r="X6296" s="79">
        <f t="shared" si="207"/>
        <v>44823.624999984771</v>
      </c>
      <c r="Y6296">
        <f t="shared" si="208"/>
        <v>10199.4</v>
      </c>
    </row>
    <row r="6297" spans="24:25" x14ac:dyDescent="0.4">
      <c r="X6297" s="79">
        <f t="shared" si="207"/>
        <v>44823.666666651436</v>
      </c>
      <c r="Y6297">
        <f t="shared" si="208"/>
        <v>10199.4</v>
      </c>
    </row>
    <row r="6298" spans="24:25" x14ac:dyDescent="0.4">
      <c r="X6298" s="79">
        <f t="shared" si="207"/>
        <v>44823.7083333181</v>
      </c>
      <c r="Y6298">
        <f t="shared" si="208"/>
        <v>10199.4</v>
      </c>
    </row>
    <row r="6299" spans="24:25" x14ac:dyDescent="0.4">
      <c r="X6299" s="79">
        <f t="shared" si="207"/>
        <v>44823.749999984764</v>
      </c>
      <c r="Y6299">
        <f t="shared" si="208"/>
        <v>10199.4</v>
      </c>
    </row>
    <row r="6300" spans="24:25" x14ac:dyDescent="0.4">
      <c r="X6300" s="79">
        <f t="shared" si="207"/>
        <v>44823.791666651428</v>
      </c>
      <c r="Y6300">
        <f t="shared" si="208"/>
        <v>10199.4</v>
      </c>
    </row>
    <row r="6301" spans="24:25" x14ac:dyDescent="0.4">
      <c r="X6301" s="79">
        <f t="shared" si="207"/>
        <v>44823.833333318093</v>
      </c>
      <c r="Y6301">
        <f t="shared" si="208"/>
        <v>10199.4</v>
      </c>
    </row>
    <row r="6302" spans="24:25" x14ac:dyDescent="0.4">
      <c r="X6302" s="79">
        <f t="shared" si="207"/>
        <v>44823.874999984757</v>
      </c>
      <c r="Y6302">
        <f t="shared" si="208"/>
        <v>10199.4</v>
      </c>
    </row>
    <row r="6303" spans="24:25" x14ac:dyDescent="0.4">
      <c r="X6303" s="79">
        <f t="shared" si="207"/>
        <v>44823.916666651421</v>
      </c>
      <c r="Y6303">
        <f t="shared" si="208"/>
        <v>10199.4</v>
      </c>
    </row>
    <row r="6304" spans="24:25" x14ac:dyDescent="0.4">
      <c r="X6304" s="79">
        <f t="shared" si="207"/>
        <v>44823.958333318085</v>
      </c>
      <c r="Y6304">
        <f t="shared" si="208"/>
        <v>10199.4</v>
      </c>
    </row>
    <row r="6305" spans="24:25" x14ac:dyDescent="0.4">
      <c r="X6305" s="79">
        <f t="shared" si="207"/>
        <v>44823.99999998475</v>
      </c>
      <c r="Y6305">
        <f t="shared" si="208"/>
        <v>10199.4</v>
      </c>
    </row>
    <row r="6306" spans="24:25" x14ac:dyDescent="0.4">
      <c r="X6306" s="79">
        <f t="shared" si="207"/>
        <v>44824.041666651414</v>
      </c>
      <c r="Y6306">
        <f t="shared" si="208"/>
        <v>10199.4</v>
      </c>
    </row>
    <row r="6307" spans="24:25" x14ac:dyDescent="0.4">
      <c r="X6307" s="79">
        <f t="shared" si="207"/>
        <v>44824.083333318078</v>
      </c>
      <c r="Y6307">
        <f t="shared" si="208"/>
        <v>10199.4</v>
      </c>
    </row>
    <row r="6308" spans="24:25" x14ac:dyDescent="0.4">
      <c r="X6308" s="79">
        <f t="shared" si="207"/>
        <v>44824.124999984742</v>
      </c>
      <c r="Y6308">
        <f t="shared" si="208"/>
        <v>10199.4</v>
      </c>
    </row>
    <row r="6309" spans="24:25" x14ac:dyDescent="0.4">
      <c r="X6309" s="79">
        <f t="shared" si="207"/>
        <v>44824.166666651407</v>
      </c>
      <c r="Y6309">
        <f t="shared" si="208"/>
        <v>10199.4</v>
      </c>
    </row>
    <row r="6310" spans="24:25" x14ac:dyDescent="0.4">
      <c r="X6310" s="79">
        <f t="shared" si="207"/>
        <v>44824.208333318071</v>
      </c>
      <c r="Y6310">
        <f t="shared" si="208"/>
        <v>10199.4</v>
      </c>
    </row>
    <row r="6311" spans="24:25" x14ac:dyDescent="0.4">
      <c r="X6311" s="79">
        <f t="shared" si="207"/>
        <v>44824.249999984735</v>
      </c>
      <c r="Y6311">
        <f t="shared" si="208"/>
        <v>10199.4</v>
      </c>
    </row>
    <row r="6312" spans="24:25" x14ac:dyDescent="0.4">
      <c r="X6312" s="79">
        <f t="shared" si="207"/>
        <v>44824.291666651399</v>
      </c>
      <c r="Y6312">
        <f t="shared" si="208"/>
        <v>10199.4</v>
      </c>
    </row>
    <row r="6313" spans="24:25" x14ac:dyDescent="0.4">
      <c r="X6313" s="79">
        <f t="shared" si="207"/>
        <v>44824.333333318064</v>
      </c>
      <c r="Y6313">
        <f t="shared" si="208"/>
        <v>10199.4</v>
      </c>
    </row>
    <row r="6314" spans="24:25" x14ac:dyDescent="0.4">
      <c r="X6314" s="79">
        <f t="shared" si="207"/>
        <v>44824.374999984728</v>
      </c>
      <c r="Y6314">
        <f t="shared" si="208"/>
        <v>10199.4</v>
      </c>
    </row>
    <row r="6315" spans="24:25" x14ac:dyDescent="0.4">
      <c r="X6315" s="79">
        <f t="shared" si="207"/>
        <v>44824.416666651392</v>
      </c>
      <c r="Y6315">
        <f t="shared" si="208"/>
        <v>10199.4</v>
      </c>
    </row>
    <row r="6316" spans="24:25" x14ac:dyDescent="0.4">
      <c r="X6316" s="79">
        <f t="shared" si="207"/>
        <v>44824.458333318056</v>
      </c>
      <c r="Y6316">
        <f t="shared" si="208"/>
        <v>10199.4</v>
      </c>
    </row>
    <row r="6317" spans="24:25" x14ac:dyDescent="0.4">
      <c r="X6317" s="79">
        <f t="shared" si="207"/>
        <v>44824.49999998472</v>
      </c>
      <c r="Y6317">
        <f t="shared" si="208"/>
        <v>10199.4</v>
      </c>
    </row>
    <row r="6318" spans="24:25" x14ac:dyDescent="0.4">
      <c r="X6318" s="79">
        <f t="shared" si="207"/>
        <v>44824.541666651385</v>
      </c>
      <c r="Y6318">
        <f t="shared" si="208"/>
        <v>10199.4</v>
      </c>
    </row>
    <row r="6319" spans="24:25" x14ac:dyDescent="0.4">
      <c r="X6319" s="79">
        <f t="shared" si="207"/>
        <v>44824.583333318049</v>
      </c>
      <c r="Y6319">
        <f t="shared" si="208"/>
        <v>10199.4</v>
      </c>
    </row>
    <row r="6320" spans="24:25" x14ac:dyDescent="0.4">
      <c r="X6320" s="79">
        <f t="shared" si="207"/>
        <v>44824.624999984713</v>
      </c>
      <c r="Y6320">
        <f t="shared" si="208"/>
        <v>10199.4</v>
      </c>
    </row>
    <row r="6321" spans="24:25" x14ac:dyDescent="0.4">
      <c r="X6321" s="79">
        <f t="shared" si="207"/>
        <v>44824.666666651377</v>
      </c>
      <c r="Y6321">
        <f t="shared" si="208"/>
        <v>10199.4</v>
      </c>
    </row>
    <row r="6322" spans="24:25" x14ac:dyDescent="0.4">
      <c r="X6322" s="79">
        <f t="shared" si="207"/>
        <v>44824.708333318042</v>
      </c>
      <c r="Y6322">
        <f t="shared" si="208"/>
        <v>10199.4</v>
      </c>
    </row>
    <row r="6323" spans="24:25" x14ac:dyDescent="0.4">
      <c r="X6323" s="79">
        <f t="shared" si="207"/>
        <v>44824.749999984706</v>
      </c>
      <c r="Y6323">
        <f t="shared" si="208"/>
        <v>10199.4</v>
      </c>
    </row>
    <row r="6324" spans="24:25" x14ac:dyDescent="0.4">
      <c r="X6324" s="79">
        <f t="shared" si="207"/>
        <v>44824.79166665137</v>
      </c>
      <c r="Y6324">
        <f t="shared" si="208"/>
        <v>10199.4</v>
      </c>
    </row>
    <row r="6325" spans="24:25" x14ac:dyDescent="0.4">
      <c r="X6325" s="79">
        <f t="shared" si="207"/>
        <v>44824.833333318034</v>
      </c>
      <c r="Y6325">
        <f t="shared" si="208"/>
        <v>10199.4</v>
      </c>
    </row>
    <row r="6326" spans="24:25" x14ac:dyDescent="0.4">
      <c r="X6326" s="79">
        <f t="shared" si="207"/>
        <v>44824.874999984699</v>
      </c>
      <c r="Y6326">
        <f t="shared" si="208"/>
        <v>10199.4</v>
      </c>
    </row>
    <row r="6327" spans="24:25" x14ac:dyDescent="0.4">
      <c r="X6327" s="79">
        <f t="shared" si="207"/>
        <v>44824.916666651363</v>
      </c>
      <c r="Y6327">
        <f t="shared" si="208"/>
        <v>10199.4</v>
      </c>
    </row>
    <row r="6328" spans="24:25" x14ac:dyDescent="0.4">
      <c r="X6328" s="79">
        <f t="shared" si="207"/>
        <v>44824.958333318027</v>
      </c>
      <c r="Y6328">
        <f t="shared" si="208"/>
        <v>10199.4</v>
      </c>
    </row>
    <row r="6329" spans="24:25" x14ac:dyDescent="0.4">
      <c r="X6329" s="79">
        <f t="shared" si="207"/>
        <v>44824.999999984691</v>
      </c>
      <c r="Y6329">
        <f t="shared" si="208"/>
        <v>10199.4</v>
      </c>
    </row>
    <row r="6330" spans="24:25" x14ac:dyDescent="0.4">
      <c r="X6330" s="79">
        <f t="shared" si="207"/>
        <v>44825.041666651356</v>
      </c>
      <c r="Y6330">
        <f t="shared" si="208"/>
        <v>10199.4</v>
      </c>
    </row>
    <row r="6331" spans="24:25" x14ac:dyDescent="0.4">
      <c r="X6331" s="79">
        <f t="shared" si="207"/>
        <v>44825.08333331802</v>
      </c>
      <c r="Y6331">
        <f t="shared" si="208"/>
        <v>10199.4</v>
      </c>
    </row>
    <row r="6332" spans="24:25" x14ac:dyDescent="0.4">
      <c r="X6332" s="79">
        <f t="shared" si="207"/>
        <v>44825.124999984684</v>
      </c>
      <c r="Y6332">
        <f t="shared" si="208"/>
        <v>10199.4</v>
      </c>
    </row>
    <row r="6333" spans="24:25" x14ac:dyDescent="0.4">
      <c r="X6333" s="79">
        <f t="shared" si="207"/>
        <v>44825.166666651348</v>
      </c>
      <c r="Y6333">
        <f t="shared" si="208"/>
        <v>10199.4</v>
      </c>
    </row>
    <row r="6334" spans="24:25" x14ac:dyDescent="0.4">
      <c r="X6334" s="79">
        <f t="shared" si="207"/>
        <v>44825.208333318013</v>
      </c>
      <c r="Y6334">
        <f t="shared" si="208"/>
        <v>10199.4</v>
      </c>
    </row>
    <row r="6335" spans="24:25" x14ac:dyDescent="0.4">
      <c r="X6335" s="79">
        <f t="shared" si="207"/>
        <v>44825.249999984677</v>
      </c>
      <c r="Y6335">
        <f t="shared" si="208"/>
        <v>10199.4</v>
      </c>
    </row>
    <row r="6336" spans="24:25" x14ac:dyDescent="0.4">
      <c r="X6336" s="79">
        <f t="shared" si="207"/>
        <v>44825.291666651341</v>
      </c>
      <c r="Y6336">
        <f t="shared" si="208"/>
        <v>10199.4</v>
      </c>
    </row>
    <row r="6337" spans="24:25" x14ac:dyDescent="0.4">
      <c r="X6337" s="79">
        <f t="shared" si="207"/>
        <v>44825.333333318005</v>
      </c>
      <c r="Y6337">
        <f t="shared" si="208"/>
        <v>10199.4</v>
      </c>
    </row>
    <row r="6338" spans="24:25" x14ac:dyDescent="0.4">
      <c r="X6338" s="79">
        <f t="shared" si="207"/>
        <v>44825.37499998467</v>
      </c>
      <c r="Y6338">
        <f t="shared" si="208"/>
        <v>10199.4</v>
      </c>
    </row>
    <row r="6339" spans="24:25" x14ac:dyDescent="0.4">
      <c r="X6339" s="79">
        <f t="shared" si="207"/>
        <v>44825.416666651334</v>
      </c>
      <c r="Y6339">
        <f t="shared" si="208"/>
        <v>10199.4</v>
      </c>
    </row>
    <row r="6340" spans="24:25" x14ac:dyDescent="0.4">
      <c r="X6340" s="79">
        <f t="shared" si="207"/>
        <v>44825.458333317998</v>
      </c>
      <c r="Y6340">
        <f t="shared" si="208"/>
        <v>10199.4</v>
      </c>
    </row>
    <row r="6341" spans="24:25" x14ac:dyDescent="0.4">
      <c r="X6341" s="79">
        <f t="shared" si="207"/>
        <v>44825.499999984662</v>
      </c>
      <c r="Y6341">
        <f t="shared" si="208"/>
        <v>10199.4</v>
      </c>
    </row>
    <row r="6342" spans="24:25" x14ac:dyDescent="0.4">
      <c r="X6342" s="79">
        <f t="shared" ref="X6342:X6405" si="209">X6341+1/24</f>
        <v>44825.541666651327</v>
      </c>
      <c r="Y6342">
        <f t="shared" si="208"/>
        <v>10199.4</v>
      </c>
    </row>
    <row r="6343" spans="24:25" x14ac:dyDescent="0.4">
      <c r="X6343" s="79">
        <f t="shared" si="209"/>
        <v>44825.583333317991</v>
      </c>
      <c r="Y6343">
        <f t="shared" si="208"/>
        <v>10199.4</v>
      </c>
    </row>
    <row r="6344" spans="24:25" x14ac:dyDescent="0.4">
      <c r="X6344" s="79">
        <f t="shared" si="209"/>
        <v>44825.624999984655</v>
      </c>
      <c r="Y6344">
        <f t="shared" si="208"/>
        <v>10199.4</v>
      </c>
    </row>
    <row r="6345" spans="24:25" x14ac:dyDescent="0.4">
      <c r="X6345" s="79">
        <f t="shared" si="209"/>
        <v>44825.666666651319</v>
      </c>
      <c r="Y6345">
        <f t="shared" si="208"/>
        <v>10199.4</v>
      </c>
    </row>
    <row r="6346" spans="24:25" x14ac:dyDescent="0.4">
      <c r="X6346" s="79">
        <f t="shared" si="209"/>
        <v>44825.708333317983</v>
      </c>
      <c r="Y6346">
        <f t="shared" si="208"/>
        <v>10199.4</v>
      </c>
    </row>
    <row r="6347" spans="24:25" x14ac:dyDescent="0.4">
      <c r="X6347" s="79">
        <f t="shared" si="209"/>
        <v>44825.749999984648</v>
      </c>
      <c r="Y6347">
        <f t="shared" si="208"/>
        <v>10199.4</v>
      </c>
    </row>
    <row r="6348" spans="24:25" x14ac:dyDescent="0.4">
      <c r="X6348" s="79">
        <f t="shared" si="209"/>
        <v>44825.791666651312</v>
      </c>
      <c r="Y6348">
        <f t="shared" si="208"/>
        <v>10199.4</v>
      </c>
    </row>
    <row r="6349" spans="24:25" x14ac:dyDescent="0.4">
      <c r="X6349" s="79">
        <f t="shared" si="209"/>
        <v>44825.833333317976</v>
      </c>
      <c r="Y6349">
        <f t="shared" si="208"/>
        <v>10199.4</v>
      </c>
    </row>
    <row r="6350" spans="24:25" x14ac:dyDescent="0.4">
      <c r="X6350" s="79">
        <f t="shared" si="209"/>
        <v>44825.87499998464</v>
      </c>
      <c r="Y6350">
        <f t="shared" si="208"/>
        <v>10199.4</v>
      </c>
    </row>
    <row r="6351" spans="24:25" x14ac:dyDescent="0.4">
      <c r="X6351" s="79">
        <f t="shared" si="209"/>
        <v>44825.916666651305</v>
      </c>
      <c r="Y6351">
        <f t="shared" si="208"/>
        <v>10199.4</v>
      </c>
    </row>
    <row r="6352" spans="24:25" x14ac:dyDescent="0.4">
      <c r="X6352" s="79">
        <f t="shared" si="209"/>
        <v>44825.958333317969</v>
      </c>
      <c r="Y6352">
        <f t="shared" si="208"/>
        <v>10199.4</v>
      </c>
    </row>
    <row r="6353" spans="24:25" x14ac:dyDescent="0.4">
      <c r="X6353" s="79">
        <f t="shared" si="209"/>
        <v>44825.999999984633</v>
      </c>
      <c r="Y6353">
        <f t="shared" si="208"/>
        <v>10199.4</v>
      </c>
    </row>
    <row r="6354" spans="24:25" x14ac:dyDescent="0.4">
      <c r="X6354" s="79">
        <f t="shared" si="209"/>
        <v>44826.041666651297</v>
      </c>
      <c r="Y6354">
        <f t="shared" ref="Y6354:Y6417" si="210">VLOOKUP(MONTH(X6354),$T$28:$V$39,3)</f>
        <v>10199.4</v>
      </c>
    </row>
    <row r="6355" spans="24:25" x14ac:dyDescent="0.4">
      <c r="X6355" s="79">
        <f t="shared" si="209"/>
        <v>44826.083333317962</v>
      </c>
      <c r="Y6355">
        <f t="shared" si="210"/>
        <v>10199.4</v>
      </c>
    </row>
    <row r="6356" spans="24:25" x14ac:dyDescent="0.4">
      <c r="X6356" s="79">
        <f t="shared" si="209"/>
        <v>44826.124999984626</v>
      </c>
      <c r="Y6356">
        <f t="shared" si="210"/>
        <v>10199.4</v>
      </c>
    </row>
    <row r="6357" spans="24:25" x14ac:dyDescent="0.4">
      <c r="X6357" s="79">
        <f t="shared" si="209"/>
        <v>44826.16666665129</v>
      </c>
      <c r="Y6357">
        <f t="shared" si="210"/>
        <v>10199.4</v>
      </c>
    </row>
    <row r="6358" spans="24:25" x14ac:dyDescent="0.4">
      <c r="X6358" s="79">
        <f t="shared" si="209"/>
        <v>44826.208333317954</v>
      </c>
      <c r="Y6358">
        <f t="shared" si="210"/>
        <v>10199.4</v>
      </c>
    </row>
    <row r="6359" spans="24:25" x14ac:dyDescent="0.4">
      <c r="X6359" s="79">
        <f t="shared" si="209"/>
        <v>44826.249999984619</v>
      </c>
      <c r="Y6359">
        <f t="shared" si="210"/>
        <v>10199.4</v>
      </c>
    </row>
    <row r="6360" spans="24:25" x14ac:dyDescent="0.4">
      <c r="X6360" s="79">
        <f t="shared" si="209"/>
        <v>44826.291666651283</v>
      </c>
      <c r="Y6360">
        <f t="shared" si="210"/>
        <v>10199.4</v>
      </c>
    </row>
    <row r="6361" spans="24:25" x14ac:dyDescent="0.4">
      <c r="X6361" s="79">
        <f t="shared" si="209"/>
        <v>44826.333333317947</v>
      </c>
      <c r="Y6361">
        <f t="shared" si="210"/>
        <v>10199.4</v>
      </c>
    </row>
    <row r="6362" spans="24:25" x14ac:dyDescent="0.4">
      <c r="X6362" s="79">
        <f t="shared" si="209"/>
        <v>44826.374999984611</v>
      </c>
      <c r="Y6362">
        <f t="shared" si="210"/>
        <v>10199.4</v>
      </c>
    </row>
    <row r="6363" spans="24:25" x14ac:dyDescent="0.4">
      <c r="X6363" s="79">
        <f t="shared" si="209"/>
        <v>44826.416666651276</v>
      </c>
      <c r="Y6363">
        <f t="shared" si="210"/>
        <v>10199.4</v>
      </c>
    </row>
    <row r="6364" spans="24:25" x14ac:dyDescent="0.4">
      <c r="X6364" s="79">
        <f t="shared" si="209"/>
        <v>44826.45833331794</v>
      </c>
      <c r="Y6364">
        <f t="shared" si="210"/>
        <v>10199.4</v>
      </c>
    </row>
    <row r="6365" spans="24:25" x14ac:dyDescent="0.4">
      <c r="X6365" s="79">
        <f t="shared" si="209"/>
        <v>44826.499999984604</v>
      </c>
      <c r="Y6365">
        <f t="shared" si="210"/>
        <v>10199.4</v>
      </c>
    </row>
    <row r="6366" spans="24:25" x14ac:dyDescent="0.4">
      <c r="X6366" s="79">
        <f t="shared" si="209"/>
        <v>44826.541666651268</v>
      </c>
      <c r="Y6366">
        <f t="shared" si="210"/>
        <v>10199.4</v>
      </c>
    </row>
    <row r="6367" spans="24:25" x14ac:dyDescent="0.4">
      <c r="X6367" s="79">
        <f t="shared" si="209"/>
        <v>44826.583333317933</v>
      </c>
      <c r="Y6367">
        <f t="shared" si="210"/>
        <v>10199.4</v>
      </c>
    </row>
    <row r="6368" spans="24:25" x14ac:dyDescent="0.4">
      <c r="X6368" s="79">
        <f t="shared" si="209"/>
        <v>44826.624999984597</v>
      </c>
      <c r="Y6368">
        <f t="shared" si="210"/>
        <v>10199.4</v>
      </c>
    </row>
    <row r="6369" spans="24:25" x14ac:dyDescent="0.4">
      <c r="X6369" s="79">
        <f t="shared" si="209"/>
        <v>44826.666666651261</v>
      </c>
      <c r="Y6369">
        <f t="shared" si="210"/>
        <v>10199.4</v>
      </c>
    </row>
    <row r="6370" spans="24:25" x14ac:dyDescent="0.4">
      <c r="X6370" s="79">
        <f t="shared" si="209"/>
        <v>44826.708333317925</v>
      </c>
      <c r="Y6370">
        <f t="shared" si="210"/>
        <v>10199.4</v>
      </c>
    </row>
    <row r="6371" spans="24:25" x14ac:dyDescent="0.4">
      <c r="X6371" s="79">
        <f t="shared" si="209"/>
        <v>44826.74999998459</v>
      </c>
      <c r="Y6371">
        <f t="shared" si="210"/>
        <v>10199.4</v>
      </c>
    </row>
    <row r="6372" spans="24:25" x14ac:dyDescent="0.4">
      <c r="X6372" s="79">
        <f t="shared" si="209"/>
        <v>44826.791666651254</v>
      </c>
      <c r="Y6372">
        <f t="shared" si="210"/>
        <v>10199.4</v>
      </c>
    </row>
    <row r="6373" spans="24:25" x14ac:dyDescent="0.4">
      <c r="X6373" s="79">
        <f t="shared" si="209"/>
        <v>44826.833333317918</v>
      </c>
      <c r="Y6373">
        <f t="shared" si="210"/>
        <v>10199.4</v>
      </c>
    </row>
    <row r="6374" spans="24:25" x14ac:dyDescent="0.4">
      <c r="X6374" s="79">
        <f t="shared" si="209"/>
        <v>44826.874999984582</v>
      </c>
      <c r="Y6374">
        <f t="shared" si="210"/>
        <v>10199.4</v>
      </c>
    </row>
    <row r="6375" spans="24:25" x14ac:dyDescent="0.4">
      <c r="X6375" s="79">
        <f t="shared" si="209"/>
        <v>44826.916666651246</v>
      </c>
      <c r="Y6375">
        <f t="shared" si="210"/>
        <v>10199.4</v>
      </c>
    </row>
    <row r="6376" spans="24:25" x14ac:dyDescent="0.4">
      <c r="X6376" s="79">
        <f t="shared" si="209"/>
        <v>44826.958333317911</v>
      </c>
      <c r="Y6376">
        <f t="shared" si="210"/>
        <v>10199.4</v>
      </c>
    </row>
    <row r="6377" spans="24:25" x14ac:dyDescent="0.4">
      <c r="X6377" s="79">
        <f t="shared" si="209"/>
        <v>44826.999999984575</v>
      </c>
      <c r="Y6377">
        <f t="shared" si="210"/>
        <v>10199.4</v>
      </c>
    </row>
    <row r="6378" spans="24:25" x14ac:dyDescent="0.4">
      <c r="X6378" s="79">
        <f t="shared" si="209"/>
        <v>44827.041666651239</v>
      </c>
      <c r="Y6378">
        <f t="shared" si="210"/>
        <v>10199.4</v>
      </c>
    </row>
    <row r="6379" spans="24:25" x14ac:dyDescent="0.4">
      <c r="X6379" s="79">
        <f t="shared" si="209"/>
        <v>44827.083333317903</v>
      </c>
      <c r="Y6379">
        <f t="shared" si="210"/>
        <v>10199.4</v>
      </c>
    </row>
    <row r="6380" spans="24:25" x14ac:dyDescent="0.4">
      <c r="X6380" s="79">
        <f t="shared" si="209"/>
        <v>44827.124999984568</v>
      </c>
      <c r="Y6380">
        <f t="shared" si="210"/>
        <v>10199.4</v>
      </c>
    </row>
    <row r="6381" spans="24:25" x14ac:dyDescent="0.4">
      <c r="X6381" s="79">
        <f t="shared" si="209"/>
        <v>44827.166666651232</v>
      </c>
      <c r="Y6381">
        <f t="shared" si="210"/>
        <v>10199.4</v>
      </c>
    </row>
    <row r="6382" spans="24:25" x14ac:dyDescent="0.4">
      <c r="X6382" s="79">
        <f t="shared" si="209"/>
        <v>44827.208333317896</v>
      </c>
      <c r="Y6382">
        <f t="shared" si="210"/>
        <v>10199.4</v>
      </c>
    </row>
    <row r="6383" spans="24:25" x14ac:dyDescent="0.4">
      <c r="X6383" s="79">
        <f t="shared" si="209"/>
        <v>44827.24999998456</v>
      </c>
      <c r="Y6383">
        <f t="shared" si="210"/>
        <v>10199.4</v>
      </c>
    </row>
    <row r="6384" spans="24:25" x14ac:dyDescent="0.4">
      <c r="X6384" s="79">
        <f t="shared" si="209"/>
        <v>44827.291666651225</v>
      </c>
      <c r="Y6384">
        <f t="shared" si="210"/>
        <v>10199.4</v>
      </c>
    </row>
    <row r="6385" spans="24:25" x14ac:dyDescent="0.4">
      <c r="X6385" s="79">
        <f t="shared" si="209"/>
        <v>44827.333333317889</v>
      </c>
      <c r="Y6385">
        <f t="shared" si="210"/>
        <v>10199.4</v>
      </c>
    </row>
    <row r="6386" spans="24:25" x14ac:dyDescent="0.4">
      <c r="X6386" s="79">
        <f t="shared" si="209"/>
        <v>44827.374999984553</v>
      </c>
      <c r="Y6386">
        <f t="shared" si="210"/>
        <v>10199.4</v>
      </c>
    </row>
    <row r="6387" spans="24:25" x14ac:dyDescent="0.4">
      <c r="X6387" s="79">
        <f t="shared" si="209"/>
        <v>44827.416666651217</v>
      </c>
      <c r="Y6387">
        <f t="shared" si="210"/>
        <v>10199.4</v>
      </c>
    </row>
    <row r="6388" spans="24:25" x14ac:dyDescent="0.4">
      <c r="X6388" s="79">
        <f t="shared" si="209"/>
        <v>44827.458333317882</v>
      </c>
      <c r="Y6388">
        <f t="shared" si="210"/>
        <v>10199.4</v>
      </c>
    </row>
    <row r="6389" spans="24:25" x14ac:dyDescent="0.4">
      <c r="X6389" s="79">
        <f t="shared" si="209"/>
        <v>44827.499999984546</v>
      </c>
      <c r="Y6389">
        <f t="shared" si="210"/>
        <v>10199.4</v>
      </c>
    </row>
    <row r="6390" spans="24:25" x14ac:dyDescent="0.4">
      <c r="X6390" s="79">
        <f t="shared" si="209"/>
        <v>44827.54166665121</v>
      </c>
      <c r="Y6390">
        <f t="shared" si="210"/>
        <v>10199.4</v>
      </c>
    </row>
    <row r="6391" spans="24:25" x14ac:dyDescent="0.4">
      <c r="X6391" s="79">
        <f t="shared" si="209"/>
        <v>44827.583333317874</v>
      </c>
      <c r="Y6391">
        <f t="shared" si="210"/>
        <v>10199.4</v>
      </c>
    </row>
    <row r="6392" spans="24:25" x14ac:dyDescent="0.4">
      <c r="X6392" s="79">
        <f t="shared" si="209"/>
        <v>44827.624999984539</v>
      </c>
      <c r="Y6392">
        <f t="shared" si="210"/>
        <v>10199.4</v>
      </c>
    </row>
    <row r="6393" spans="24:25" x14ac:dyDescent="0.4">
      <c r="X6393" s="79">
        <f t="shared" si="209"/>
        <v>44827.666666651203</v>
      </c>
      <c r="Y6393">
        <f t="shared" si="210"/>
        <v>10199.4</v>
      </c>
    </row>
    <row r="6394" spans="24:25" x14ac:dyDescent="0.4">
      <c r="X6394" s="79">
        <f t="shared" si="209"/>
        <v>44827.708333317867</v>
      </c>
      <c r="Y6394">
        <f t="shared" si="210"/>
        <v>10199.4</v>
      </c>
    </row>
    <row r="6395" spans="24:25" x14ac:dyDescent="0.4">
      <c r="X6395" s="79">
        <f t="shared" si="209"/>
        <v>44827.749999984531</v>
      </c>
      <c r="Y6395">
        <f t="shared" si="210"/>
        <v>10199.4</v>
      </c>
    </row>
    <row r="6396" spans="24:25" x14ac:dyDescent="0.4">
      <c r="X6396" s="79">
        <f t="shared" si="209"/>
        <v>44827.791666651196</v>
      </c>
      <c r="Y6396">
        <f t="shared" si="210"/>
        <v>10199.4</v>
      </c>
    </row>
    <row r="6397" spans="24:25" x14ac:dyDescent="0.4">
      <c r="X6397" s="79">
        <f t="shared" si="209"/>
        <v>44827.83333331786</v>
      </c>
      <c r="Y6397">
        <f t="shared" si="210"/>
        <v>10199.4</v>
      </c>
    </row>
    <row r="6398" spans="24:25" x14ac:dyDescent="0.4">
      <c r="X6398" s="79">
        <f t="shared" si="209"/>
        <v>44827.874999984524</v>
      </c>
      <c r="Y6398">
        <f t="shared" si="210"/>
        <v>10199.4</v>
      </c>
    </row>
    <row r="6399" spans="24:25" x14ac:dyDescent="0.4">
      <c r="X6399" s="79">
        <f t="shared" si="209"/>
        <v>44827.916666651188</v>
      </c>
      <c r="Y6399">
        <f t="shared" si="210"/>
        <v>10199.4</v>
      </c>
    </row>
    <row r="6400" spans="24:25" x14ac:dyDescent="0.4">
      <c r="X6400" s="79">
        <f t="shared" si="209"/>
        <v>44827.958333317853</v>
      </c>
      <c r="Y6400">
        <f t="shared" si="210"/>
        <v>10199.4</v>
      </c>
    </row>
    <row r="6401" spans="24:25" x14ac:dyDescent="0.4">
      <c r="X6401" s="79">
        <f t="shared" si="209"/>
        <v>44827.999999984517</v>
      </c>
      <c r="Y6401">
        <f t="shared" si="210"/>
        <v>10199.4</v>
      </c>
    </row>
    <row r="6402" spans="24:25" x14ac:dyDescent="0.4">
      <c r="X6402" s="79">
        <f t="shared" si="209"/>
        <v>44828.041666651181</v>
      </c>
      <c r="Y6402">
        <f t="shared" si="210"/>
        <v>10199.4</v>
      </c>
    </row>
    <row r="6403" spans="24:25" x14ac:dyDescent="0.4">
      <c r="X6403" s="79">
        <f t="shared" si="209"/>
        <v>44828.083333317845</v>
      </c>
      <c r="Y6403">
        <f t="shared" si="210"/>
        <v>10199.4</v>
      </c>
    </row>
    <row r="6404" spans="24:25" x14ac:dyDescent="0.4">
      <c r="X6404" s="79">
        <f t="shared" si="209"/>
        <v>44828.124999984509</v>
      </c>
      <c r="Y6404">
        <f t="shared" si="210"/>
        <v>10199.4</v>
      </c>
    </row>
    <row r="6405" spans="24:25" x14ac:dyDescent="0.4">
      <c r="X6405" s="79">
        <f t="shared" si="209"/>
        <v>44828.166666651174</v>
      </c>
      <c r="Y6405">
        <f t="shared" si="210"/>
        <v>10199.4</v>
      </c>
    </row>
    <row r="6406" spans="24:25" x14ac:dyDescent="0.4">
      <c r="X6406" s="79">
        <f t="shared" ref="X6406:X6469" si="211">X6405+1/24</f>
        <v>44828.208333317838</v>
      </c>
      <c r="Y6406">
        <f t="shared" si="210"/>
        <v>10199.4</v>
      </c>
    </row>
    <row r="6407" spans="24:25" x14ac:dyDescent="0.4">
      <c r="X6407" s="79">
        <f t="shared" si="211"/>
        <v>44828.249999984502</v>
      </c>
      <c r="Y6407">
        <f t="shared" si="210"/>
        <v>10199.4</v>
      </c>
    </row>
    <row r="6408" spans="24:25" x14ac:dyDescent="0.4">
      <c r="X6408" s="79">
        <f t="shared" si="211"/>
        <v>44828.291666651166</v>
      </c>
      <c r="Y6408">
        <f t="shared" si="210"/>
        <v>10199.4</v>
      </c>
    </row>
    <row r="6409" spans="24:25" x14ac:dyDescent="0.4">
      <c r="X6409" s="79">
        <f t="shared" si="211"/>
        <v>44828.333333317831</v>
      </c>
      <c r="Y6409">
        <f t="shared" si="210"/>
        <v>10199.4</v>
      </c>
    </row>
    <row r="6410" spans="24:25" x14ac:dyDescent="0.4">
      <c r="X6410" s="79">
        <f t="shared" si="211"/>
        <v>44828.374999984495</v>
      </c>
      <c r="Y6410">
        <f t="shared" si="210"/>
        <v>10199.4</v>
      </c>
    </row>
    <row r="6411" spans="24:25" x14ac:dyDescent="0.4">
      <c r="X6411" s="79">
        <f t="shared" si="211"/>
        <v>44828.416666651159</v>
      </c>
      <c r="Y6411">
        <f t="shared" si="210"/>
        <v>10199.4</v>
      </c>
    </row>
    <row r="6412" spans="24:25" x14ac:dyDescent="0.4">
      <c r="X6412" s="79">
        <f t="shared" si="211"/>
        <v>44828.458333317823</v>
      </c>
      <c r="Y6412">
        <f t="shared" si="210"/>
        <v>10199.4</v>
      </c>
    </row>
    <row r="6413" spans="24:25" x14ac:dyDescent="0.4">
      <c r="X6413" s="79">
        <f t="shared" si="211"/>
        <v>44828.499999984488</v>
      </c>
      <c r="Y6413">
        <f t="shared" si="210"/>
        <v>10199.4</v>
      </c>
    </row>
    <row r="6414" spans="24:25" x14ac:dyDescent="0.4">
      <c r="X6414" s="79">
        <f t="shared" si="211"/>
        <v>44828.541666651152</v>
      </c>
      <c r="Y6414">
        <f t="shared" si="210"/>
        <v>10199.4</v>
      </c>
    </row>
    <row r="6415" spans="24:25" x14ac:dyDescent="0.4">
      <c r="X6415" s="79">
        <f t="shared" si="211"/>
        <v>44828.583333317816</v>
      </c>
      <c r="Y6415">
        <f t="shared" si="210"/>
        <v>10199.4</v>
      </c>
    </row>
    <row r="6416" spans="24:25" x14ac:dyDescent="0.4">
      <c r="X6416" s="79">
        <f t="shared" si="211"/>
        <v>44828.62499998448</v>
      </c>
      <c r="Y6416">
        <f t="shared" si="210"/>
        <v>10199.4</v>
      </c>
    </row>
    <row r="6417" spans="24:25" x14ac:dyDescent="0.4">
      <c r="X6417" s="79">
        <f t="shared" si="211"/>
        <v>44828.666666651145</v>
      </c>
      <c r="Y6417">
        <f t="shared" si="210"/>
        <v>10199.4</v>
      </c>
    </row>
    <row r="6418" spans="24:25" x14ac:dyDescent="0.4">
      <c r="X6418" s="79">
        <f t="shared" si="211"/>
        <v>44828.708333317809</v>
      </c>
      <c r="Y6418">
        <f t="shared" ref="Y6418:Y6481" si="212">VLOOKUP(MONTH(X6418),$T$28:$V$39,3)</f>
        <v>10199.4</v>
      </c>
    </row>
    <row r="6419" spans="24:25" x14ac:dyDescent="0.4">
      <c r="X6419" s="79">
        <f t="shared" si="211"/>
        <v>44828.749999984473</v>
      </c>
      <c r="Y6419">
        <f t="shared" si="212"/>
        <v>10199.4</v>
      </c>
    </row>
    <row r="6420" spans="24:25" x14ac:dyDescent="0.4">
      <c r="X6420" s="79">
        <f t="shared" si="211"/>
        <v>44828.791666651137</v>
      </c>
      <c r="Y6420">
        <f t="shared" si="212"/>
        <v>10199.4</v>
      </c>
    </row>
    <row r="6421" spans="24:25" x14ac:dyDescent="0.4">
      <c r="X6421" s="79">
        <f t="shared" si="211"/>
        <v>44828.833333317802</v>
      </c>
      <c r="Y6421">
        <f t="shared" si="212"/>
        <v>10199.4</v>
      </c>
    </row>
    <row r="6422" spans="24:25" x14ac:dyDescent="0.4">
      <c r="X6422" s="79">
        <f t="shared" si="211"/>
        <v>44828.874999984466</v>
      </c>
      <c r="Y6422">
        <f t="shared" si="212"/>
        <v>10199.4</v>
      </c>
    </row>
    <row r="6423" spans="24:25" x14ac:dyDescent="0.4">
      <c r="X6423" s="79">
        <f t="shared" si="211"/>
        <v>44828.91666665113</v>
      </c>
      <c r="Y6423">
        <f t="shared" si="212"/>
        <v>10199.4</v>
      </c>
    </row>
    <row r="6424" spans="24:25" x14ac:dyDescent="0.4">
      <c r="X6424" s="79">
        <f t="shared" si="211"/>
        <v>44828.958333317794</v>
      </c>
      <c r="Y6424">
        <f t="shared" si="212"/>
        <v>10199.4</v>
      </c>
    </row>
    <row r="6425" spans="24:25" x14ac:dyDescent="0.4">
      <c r="X6425" s="79">
        <f t="shared" si="211"/>
        <v>44828.999999984459</v>
      </c>
      <c r="Y6425">
        <f t="shared" si="212"/>
        <v>10199.4</v>
      </c>
    </row>
    <row r="6426" spans="24:25" x14ac:dyDescent="0.4">
      <c r="X6426" s="79">
        <f t="shared" si="211"/>
        <v>44829.041666651123</v>
      </c>
      <c r="Y6426">
        <f t="shared" si="212"/>
        <v>10199.4</v>
      </c>
    </row>
    <row r="6427" spans="24:25" x14ac:dyDescent="0.4">
      <c r="X6427" s="79">
        <f t="shared" si="211"/>
        <v>44829.083333317787</v>
      </c>
      <c r="Y6427">
        <f t="shared" si="212"/>
        <v>10199.4</v>
      </c>
    </row>
    <row r="6428" spans="24:25" x14ac:dyDescent="0.4">
      <c r="X6428" s="79">
        <f t="shared" si="211"/>
        <v>44829.124999984451</v>
      </c>
      <c r="Y6428">
        <f t="shared" si="212"/>
        <v>10199.4</v>
      </c>
    </row>
    <row r="6429" spans="24:25" x14ac:dyDescent="0.4">
      <c r="X6429" s="79">
        <f t="shared" si="211"/>
        <v>44829.166666651116</v>
      </c>
      <c r="Y6429">
        <f t="shared" si="212"/>
        <v>10199.4</v>
      </c>
    </row>
    <row r="6430" spans="24:25" x14ac:dyDescent="0.4">
      <c r="X6430" s="79">
        <f t="shared" si="211"/>
        <v>44829.20833331778</v>
      </c>
      <c r="Y6430">
        <f t="shared" si="212"/>
        <v>10199.4</v>
      </c>
    </row>
    <row r="6431" spans="24:25" x14ac:dyDescent="0.4">
      <c r="X6431" s="79">
        <f t="shared" si="211"/>
        <v>44829.249999984444</v>
      </c>
      <c r="Y6431">
        <f t="shared" si="212"/>
        <v>10199.4</v>
      </c>
    </row>
    <row r="6432" spans="24:25" x14ac:dyDescent="0.4">
      <c r="X6432" s="79">
        <f t="shared" si="211"/>
        <v>44829.291666651108</v>
      </c>
      <c r="Y6432">
        <f t="shared" si="212"/>
        <v>10199.4</v>
      </c>
    </row>
    <row r="6433" spans="24:25" x14ac:dyDescent="0.4">
      <c r="X6433" s="79">
        <f t="shared" si="211"/>
        <v>44829.333333317772</v>
      </c>
      <c r="Y6433">
        <f t="shared" si="212"/>
        <v>10199.4</v>
      </c>
    </row>
    <row r="6434" spans="24:25" x14ac:dyDescent="0.4">
      <c r="X6434" s="79">
        <f t="shared" si="211"/>
        <v>44829.374999984437</v>
      </c>
      <c r="Y6434">
        <f t="shared" si="212"/>
        <v>10199.4</v>
      </c>
    </row>
    <row r="6435" spans="24:25" x14ac:dyDescent="0.4">
      <c r="X6435" s="79">
        <f t="shared" si="211"/>
        <v>44829.416666651101</v>
      </c>
      <c r="Y6435">
        <f t="shared" si="212"/>
        <v>10199.4</v>
      </c>
    </row>
    <row r="6436" spans="24:25" x14ac:dyDescent="0.4">
      <c r="X6436" s="79">
        <f t="shared" si="211"/>
        <v>44829.458333317765</v>
      </c>
      <c r="Y6436">
        <f t="shared" si="212"/>
        <v>10199.4</v>
      </c>
    </row>
    <row r="6437" spans="24:25" x14ac:dyDescent="0.4">
      <c r="X6437" s="79">
        <f t="shared" si="211"/>
        <v>44829.499999984429</v>
      </c>
      <c r="Y6437">
        <f t="shared" si="212"/>
        <v>10199.4</v>
      </c>
    </row>
    <row r="6438" spans="24:25" x14ac:dyDescent="0.4">
      <c r="X6438" s="79">
        <f t="shared" si="211"/>
        <v>44829.541666651094</v>
      </c>
      <c r="Y6438">
        <f t="shared" si="212"/>
        <v>10199.4</v>
      </c>
    </row>
    <row r="6439" spans="24:25" x14ac:dyDescent="0.4">
      <c r="X6439" s="79">
        <f t="shared" si="211"/>
        <v>44829.583333317758</v>
      </c>
      <c r="Y6439">
        <f t="shared" si="212"/>
        <v>10199.4</v>
      </c>
    </row>
    <row r="6440" spans="24:25" x14ac:dyDescent="0.4">
      <c r="X6440" s="79">
        <f t="shared" si="211"/>
        <v>44829.624999984422</v>
      </c>
      <c r="Y6440">
        <f t="shared" si="212"/>
        <v>10199.4</v>
      </c>
    </row>
    <row r="6441" spans="24:25" x14ac:dyDescent="0.4">
      <c r="X6441" s="79">
        <f t="shared" si="211"/>
        <v>44829.666666651086</v>
      </c>
      <c r="Y6441">
        <f t="shared" si="212"/>
        <v>10199.4</v>
      </c>
    </row>
    <row r="6442" spans="24:25" x14ac:dyDescent="0.4">
      <c r="X6442" s="79">
        <f t="shared" si="211"/>
        <v>44829.708333317751</v>
      </c>
      <c r="Y6442">
        <f t="shared" si="212"/>
        <v>10199.4</v>
      </c>
    </row>
    <row r="6443" spans="24:25" x14ac:dyDescent="0.4">
      <c r="X6443" s="79">
        <f t="shared" si="211"/>
        <v>44829.749999984415</v>
      </c>
      <c r="Y6443">
        <f t="shared" si="212"/>
        <v>10199.4</v>
      </c>
    </row>
    <row r="6444" spans="24:25" x14ac:dyDescent="0.4">
      <c r="X6444" s="79">
        <f t="shared" si="211"/>
        <v>44829.791666651079</v>
      </c>
      <c r="Y6444">
        <f t="shared" si="212"/>
        <v>10199.4</v>
      </c>
    </row>
    <row r="6445" spans="24:25" x14ac:dyDescent="0.4">
      <c r="X6445" s="79">
        <f t="shared" si="211"/>
        <v>44829.833333317743</v>
      </c>
      <c r="Y6445">
        <f t="shared" si="212"/>
        <v>10199.4</v>
      </c>
    </row>
    <row r="6446" spans="24:25" x14ac:dyDescent="0.4">
      <c r="X6446" s="79">
        <f t="shared" si="211"/>
        <v>44829.874999984408</v>
      </c>
      <c r="Y6446">
        <f t="shared" si="212"/>
        <v>10199.4</v>
      </c>
    </row>
    <row r="6447" spans="24:25" x14ac:dyDescent="0.4">
      <c r="X6447" s="79">
        <f t="shared" si="211"/>
        <v>44829.916666651072</v>
      </c>
      <c r="Y6447">
        <f t="shared" si="212"/>
        <v>10199.4</v>
      </c>
    </row>
    <row r="6448" spans="24:25" x14ac:dyDescent="0.4">
      <c r="X6448" s="79">
        <f t="shared" si="211"/>
        <v>44829.958333317736</v>
      </c>
      <c r="Y6448">
        <f t="shared" si="212"/>
        <v>10199.4</v>
      </c>
    </row>
    <row r="6449" spans="24:25" x14ac:dyDescent="0.4">
      <c r="X6449" s="79">
        <f t="shared" si="211"/>
        <v>44829.9999999844</v>
      </c>
      <c r="Y6449">
        <f t="shared" si="212"/>
        <v>10199.4</v>
      </c>
    </row>
    <row r="6450" spans="24:25" x14ac:dyDescent="0.4">
      <c r="X6450" s="79">
        <f t="shared" si="211"/>
        <v>44830.041666651065</v>
      </c>
      <c r="Y6450">
        <f t="shared" si="212"/>
        <v>10199.4</v>
      </c>
    </row>
    <row r="6451" spans="24:25" x14ac:dyDescent="0.4">
      <c r="X6451" s="79">
        <f t="shared" si="211"/>
        <v>44830.083333317729</v>
      </c>
      <c r="Y6451">
        <f t="shared" si="212"/>
        <v>10199.4</v>
      </c>
    </row>
    <row r="6452" spans="24:25" x14ac:dyDescent="0.4">
      <c r="X6452" s="79">
        <f t="shared" si="211"/>
        <v>44830.124999984393</v>
      </c>
      <c r="Y6452">
        <f t="shared" si="212"/>
        <v>10199.4</v>
      </c>
    </row>
    <row r="6453" spans="24:25" x14ac:dyDescent="0.4">
      <c r="X6453" s="79">
        <f t="shared" si="211"/>
        <v>44830.166666651057</v>
      </c>
      <c r="Y6453">
        <f t="shared" si="212"/>
        <v>10199.4</v>
      </c>
    </row>
    <row r="6454" spans="24:25" x14ac:dyDescent="0.4">
      <c r="X6454" s="79">
        <f t="shared" si="211"/>
        <v>44830.208333317722</v>
      </c>
      <c r="Y6454">
        <f t="shared" si="212"/>
        <v>10199.4</v>
      </c>
    </row>
    <row r="6455" spans="24:25" x14ac:dyDescent="0.4">
      <c r="X6455" s="79">
        <f t="shared" si="211"/>
        <v>44830.249999984386</v>
      </c>
      <c r="Y6455">
        <f t="shared" si="212"/>
        <v>10199.4</v>
      </c>
    </row>
    <row r="6456" spans="24:25" x14ac:dyDescent="0.4">
      <c r="X6456" s="79">
        <f t="shared" si="211"/>
        <v>44830.29166665105</v>
      </c>
      <c r="Y6456">
        <f t="shared" si="212"/>
        <v>10199.4</v>
      </c>
    </row>
    <row r="6457" spans="24:25" x14ac:dyDescent="0.4">
      <c r="X6457" s="79">
        <f t="shared" si="211"/>
        <v>44830.333333317714</v>
      </c>
      <c r="Y6457">
        <f t="shared" si="212"/>
        <v>10199.4</v>
      </c>
    </row>
    <row r="6458" spans="24:25" x14ac:dyDescent="0.4">
      <c r="X6458" s="79">
        <f t="shared" si="211"/>
        <v>44830.374999984379</v>
      </c>
      <c r="Y6458">
        <f t="shared" si="212"/>
        <v>10199.4</v>
      </c>
    </row>
    <row r="6459" spans="24:25" x14ac:dyDescent="0.4">
      <c r="X6459" s="79">
        <f t="shared" si="211"/>
        <v>44830.416666651043</v>
      </c>
      <c r="Y6459">
        <f t="shared" si="212"/>
        <v>10199.4</v>
      </c>
    </row>
    <row r="6460" spans="24:25" x14ac:dyDescent="0.4">
      <c r="X6460" s="79">
        <f t="shared" si="211"/>
        <v>44830.458333317707</v>
      </c>
      <c r="Y6460">
        <f t="shared" si="212"/>
        <v>10199.4</v>
      </c>
    </row>
    <row r="6461" spans="24:25" x14ac:dyDescent="0.4">
      <c r="X6461" s="79">
        <f t="shared" si="211"/>
        <v>44830.499999984371</v>
      </c>
      <c r="Y6461">
        <f t="shared" si="212"/>
        <v>10199.4</v>
      </c>
    </row>
    <row r="6462" spans="24:25" x14ac:dyDescent="0.4">
      <c r="X6462" s="79">
        <f t="shared" si="211"/>
        <v>44830.541666651035</v>
      </c>
      <c r="Y6462">
        <f t="shared" si="212"/>
        <v>10199.4</v>
      </c>
    </row>
    <row r="6463" spans="24:25" x14ac:dyDescent="0.4">
      <c r="X6463" s="79">
        <f t="shared" si="211"/>
        <v>44830.5833333177</v>
      </c>
      <c r="Y6463">
        <f t="shared" si="212"/>
        <v>10199.4</v>
      </c>
    </row>
    <row r="6464" spans="24:25" x14ac:dyDescent="0.4">
      <c r="X6464" s="79">
        <f t="shared" si="211"/>
        <v>44830.624999984364</v>
      </c>
      <c r="Y6464">
        <f t="shared" si="212"/>
        <v>10199.4</v>
      </c>
    </row>
    <row r="6465" spans="24:25" x14ac:dyDescent="0.4">
      <c r="X6465" s="79">
        <f t="shared" si="211"/>
        <v>44830.666666651028</v>
      </c>
      <c r="Y6465">
        <f t="shared" si="212"/>
        <v>10199.4</v>
      </c>
    </row>
    <row r="6466" spans="24:25" x14ac:dyDescent="0.4">
      <c r="X6466" s="79">
        <f t="shared" si="211"/>
        <v>44830.708333317692</v>
      </c>
      <c r="Y6466">
        <f t="shared" si="212"/>
        <v>10199.4</v>
      </c>
    </row>
    <row r="6467" spans="24:25" x14ac:dyDescent="0.4">
      <c r="X6467" s="79">
        <f t="shared" si="211"/>
        <v>44830.749999984357</v>
      </c>
      <c r="Y6467">
        <f t="shared" si="212"/>
        <v>10199.4</v>
      </c>
    </row>
    <row r="6468" spans="24:25" x14ac:dyDescent="0.4">
      <c r="X6468" s="79">
        <f t="shared" si="211"/>
        <v>44830.791666651021</v>
      </c>
      <c r="Y6468">
        <f t="shared" si="212"/>
        <v>10199.4</v>
      </c>
    </row>
    <row r="6469" spans="24:25" x14ac:dyDescent="0.4">
      <c r="X6469" s="79">
        <f t="shared" si="211"/>
        <v>44830.833333317685</v>
      </c>
      <c r="Y6469">
        <f t="shared" si="212"/>
        <v>10199.4</v>
      </c>
    </row>
    <row r="6470" spans="24:25" x14ac:dyDescent="0.4">
      <c r="X6470" s="79">
        <f t="shared" ref="X6470:X6533" si="213">X6469+1/24</f>
        <v>44830.874999984349</v>
      </c>
      <c r="Y6470">
        <f t="shared" si="212"/>
        <v>10199.4</v>
      </c>
    </row>
    <row r="6471" spans="24:25" x14ac:dyDescent="0.4">
      <c r="X6471" s="79">
        <f t="shared" si="213"/>
        <v>44830.916666651014</v>
      </c>
      <c r="Y6471">
        <f t="shared" si="212"/>
        <v>10199.4</v>
      </c>
    </row>
    <row r="6472" spans="24:25" x14ac:dyDescent="0.4">
      <c r="X6472" s="79">
        <f t="shared" si="213"/>
        <v>44830.958333317678</v>
      </c>
      <c r="Y6472">
        <f t="shared" si="212"/>
        <v>10199.4</v>
      </c>
    </row>
    <row r="6473" spans="24:25" x14ac:dyDescent="0.4">
      <c r="X6473" s="79">
        <f t="shared" si="213"/>
        <v>44830.999999984342</v>
      </c>
      <c r="Y6473">
        <f t="shared" si="212"/>
        <v>10199.4</v>
      </c>
    </row>
    <row r="6474" spans="24:25" x14ac:dyDescent="0.4">
      <c r="X6474" s="79">
        <f t="shared" si="213"/>
        <v>44831.041666651006</v>
      </c>
      <c r="Y6474">
        <f t="shared" si="212"/>
        <v>10199.4</v>
      </c>
    </row>
    <row r="6475" spans="24:25" x14ac:dyDescent="0.4">
      <c r="X6475" s="79">
        <f t="shared" si="213"/>
        <v>44831.083333317671</v>
      </c>
      <c r="Y6475">
        <f t="shared" si="212"/>
        <v>10199.4</v>
      </c>
    </row>
    <row r="6476" spans="24:25" x14ac:dyDescent="0.4">
      <c r="X6476" s="79">
        <f t="shared" si="213"/>
        <v>44831.124999984335</v>
      </c>
      <c r="Y6476">
        <f t="shared" si="212"/>
        <v>10199.4</v>
      </c>
    </row>
    <row r="6477" spans="24:25" x14ac:dyDescent="0.4">
      <c r="X6477" s="79">
        <f t="shared" si="213"/>
        <v>44831.166666650999</v>
      </c>
      <c r="Y6477">
        <f t="shared" si="212"/>
        <v>10199.4</v>
      </c>
    </row>
    <row r="6478" spans="24:25" x14ac:dyDescent="0.4">
      <c r="X6478" s="79">
        <f t="shared" si="213"/>
        <v>44831.208333317663</v>
      </c>
      <c r="Y6478">
        <f t="shared" si="212"/>
        <v>10199.4</v>
      </c>
    </row>
    <row r="6479" spans="24:25" x14ac:dyDescent="0.4">
      <c r="X6479" s="79">
        <f t="shared" si="213"/>
        <v>44831.249999984328</v>
      </c>
      <c r="Y6479">
        <f t="shared" si="212"/>
        <v>10199.4</v>
      </c>
    </row>
    <row r="6480" spans="24:25" x14ac:dyDescent="0.4">
      <c r="X6480" s="79">
        <f t="shared" si="213"/>
        <v>44831.291666650992</v>
      </c>
      <c r="Y6480">
        <f t="shared" si="212"/>
        <v>10199.4</v>
      </c>
    </row>
    <row r="6481" spans="24:25" x14ac:dyDescent="0.4">
      <c r="X6481" s="79">
        <f t="shared" si="213"/>
        <v>44831.333333317656</v>
      </c>
      <c r="Y6481">
        <f t="shared" si="212"/>
        <v>10199.4</v>
      </c>
    </row>
    <row r="6482" spans="24:25" x14ac:dyDescent="0.4">
      <c r="X6482" s="79">
        <f t="shared" si="213"/>
        <v>44831.37499998432</v>
      </c>
      <c r="Y6482">
        <f t="shared" ref="Y6482:Y6545" si="214">VLOOKUP(MONTH(X6482),$T$28:$V$39,3)</f>
        <v>10199.4</v>
      </c>
    </row>
    <row r="6483" spans="24:25" x14ac:dyDescent="0.4">
      <c r="X6483" s="79">
        <f t="shared" si="213"/>
        <v>44831.416666650985</v>
      </c>
      <c r="Y6483">
        <f t="shared" si="214"/>
        <v>10199.4</v>
      </c>
    </row>
    <row r="6484" spans="24:25" x14ac:dyDescent="0.4">
      <c r="X6484" s="79">
        <f t="shared" si="213"/>
        <v>44831.458333317649</v>
      </c>
      <c r="Y6484">
        <f t="shared" si="214"/>
        <v>10199.4</v>
      </c>
    </row>
    <row r="6485" spans="24:25" x14ac:dyDescent="0.4">
      <c r="X6485" s="79">
        <f t="shared" si="213"/>
        <v>44831.499999984313</v>
      </c>
      <c r="Y6485">
        <f t="shared" si="214"/>
        <v>10199.4</v>
      </c>
    </row>
    <row r="6486" spans="24:25" x14ac:dyDescent="0.4">
      <c r="X6486" s="79">
        <f t="shared" si="213"/>
        <v>44831.541666650977</v>
      </c>
      <c r="Y6486">
        <f t="shared" si="214"/>
        <v>10199.4</v>
      </c>
    </row>
    <row r="6487" spans="24:25" x14ac:dyDescent="0.4">
      <c r="X6487" s="79">
        <f t="shared" si="213"/>
        <v>44831.583333317642</v>
      </c>
      <c r="Y6487">
        <f t="shared" si="214"/>
        <v>10199.4</v>
      </c>
    </row>
    <row r="6488" spans="24:25" x14ac:dyDescent="0.4">
      <c r="X6488" s="79">
        <f t="shared" si="213"/>
        <v>44831.624999984306</v>
      </c>
      <c r="Y6488">
        <f t="shared" si="214"/>
        <v>10199.4</v>
      </c>
    </row>
    <row r="6489" spans="24:25" x14ac:dyDescent="0.4">
      <c r="X6489" s="79">
        <f t="shared" si="213"/>
        <v>44831.66666665097</v>
      </c>
      <c r="Y6489">
        <f t="shared" si="214"/>
        <v>10199.4</v>
      </c>
    </row>
    <row r="6490" spans="24:25" x14ac:dyDescent="0.4">
      <c r="X6490" s="79">
        <f t="shared" si="213"/>
        <v>44831.708333317634</v>
      </c>
      <c r="Y6490">
        <f t="shared" si="214"/>
        <v>10199.4</v>
      </c>
    </row>
    <row r="6491" spans="24:25" x14ac:dyDescent="0.4">
      <c r="X6491" s="79">
        <f t="shared" si="213"/>
        <v>44831.749999984298</v>
      </c>
      <c r="Y6491">
        <f t="shared" si="214"/>
        <v>10199.4</v>
      </c>
    </row>
    <row r="6492" spans="24:25" x14ac:dyDescent="0.4">
      <c r="X6492" s="79">
        <f t="shared" si="213"/>
        <v>44831.791666650963</v>
      </c>
      <c r="Y6492">
        <f t="shared" si="214"/>
        <v>10199.4</v>
      </c>
    </row>
    <row r="6493" spans="24:25" x14ac:dyDescent="0.4">
      <c r="X6493" s="79">
        <f t="shared" si="213"/>
        <v>44831.833333317627</v>
      </c>
      <c r="Y6493">
        <f t="shared" si="214"/>
        <v>10199.4</v>
      </c>
    </row>
    <row r="6494" spans="24:25" x14ac:dyDescent="0.4">
      <c r="X6494" s="79">
        <f t="shared" si="213"/>
        <v>44831.874999984291</v>
      </c>
      <c r="Y6494">
        <f t="shared" si="214"/>
        <v>10199.4</v>
      </c>
    </row>
    <row r="6495" spans="24:25" x14ac:dyDescent="0.4">
      <c r="X6495" s="79">
        <f t="shared" si="213"/>
        <v>44831.916666650955</v>
      </c>
      <c r="Y6495">
        <f t="shared" si="214"/>
        <v>10199.4</v>
      </c>
    </row>
    <row r="6496" spans="24:25" x14ac:dyDescent="0.4">
      <c r="X6496" s="79">
        <f t="shared" si="213"/>
        <v>44831.95833331762</v>
      </c>
      <c r="Y6496">
        <f t="shared" si="214"/>
        <v>10199.4</v>
      </c>
    </row>
    <row r="6497" spans="24:25" x14ac:dyDescent="0.4">
      <c r="X6497" s="79">
        <f t="shared" si="213"/>
        <v>44831.999999984284</v>
      </c>
      <c r="Y6497">
        <f t="shared" si="214"/>
        <v>10199.4</v>
      </c>
    </row>
    <row r="6498" spans="24:25" x14ac:dyDescent="0.4">
      <c r="X6498" s="79">
        <f t="shared" si="213"/>
        <v>44832.041666650948</v>
      </c>
      <c r="Y6498">
        <f t="shared" si="214"/>
        <v>10199.4</v>
      </c>
    </row>
    <row r="6499" spans="24:25" x14ac:dyDescent="0.4">
      <c r="X6499" s="79">
        <f t="shared" si="213"/>
        <v>44832.083333317612</v>
      </c>
      <c r="Y6499">
        <f t="shared" si="214"/>
        <v>10199.4</v>
      </c>
    </row>
    <row r="6500" spans="24:25" x14ac:dyDescent="0.4">
      <c r="X6500" s="79">
        <f t="shared" si="213"/>
        <v>44832.124999984277</v>
      </c>
      <c r="Y6500">
        <f t="shared" si="214"/>
        <v>10199.4</v>
      </c>
    </row>
    <row r="6501" spans="24:25" x14ac:dyDescent="0.4">
      <c r="X6501" s="79">
        <f t="shared" si="213"/>
        <v>44832.166666650941</v>
      </c>
      <c r="Y6501">
        <f t="shared" si="214"/>
        <v>10199.4</v>
      </c>
    </row>
    <row r="6502" spans="24:25" x14ac:dyDescent="0.4">
      <c r="X6502" s="79">
        <f t="shared" si="213"/>
        <v>44832.208333317605</v>
      </c>
      <c r="Y6502">
        <f t="shared" si="214"/>
        <v>10199.4</v>
      </c>
    </row>
    <row r="6503" spans="24:25" x14ac:dyDescent="0.4">
      <c r="X6503" s="79">
        <f t="shared" si="213"/>
        <v>44832.249999984269</v>
      </c>
      <c r="Y6503">
        <f t="shared" si="214"/>
        <v>10199.4</v>
      </c>
    </row>
    <row r="6504" spans="24:25" x14ac:dyDescent="0.4">
      <c r="X6504" s="79">
        <f t="shared" si="213"/>
        <v>44832.291666650934</v>
      </c>
      <c r="Y6504">
        <f t="shared" si="214"/>
        <v>10199.4</v>
      </c>
    </row>
    <row r="6505" spans="24:25" x14ac:dyDescent="0.4">
      <c r="X6505" s="79">
        <f t="shared" si="213"/>
        <v>44832.333333317598</v>
      </c>
      <c r="Y6505">
        <f t="shared" si="214"/>
        <v>10199.4</v>
      </c>
    </row>
    <row r="6506" spans="24:25" x14ac:dyDescent="0.4">
      <c r="X6506" s="79">
        <f t="shared" si="213"/>
        <v>44832.374999984262</v>
      </c>
      <c r="Y6506">
        <f t="shared" si="214"/>
        <v>10199.4</v>
      </c>
    </row>
    <row r="6507" spans="24:25" x14ac:dyDescent="0.4">
      <c r="X6507" s="79">
        <f t="shared" si="213"/>
        <v>44832.416666650926</v>
      </c>
      <c r="Y6507">
        <f t="shared" si="214"/>
        <v>10199.4</v>
      </c>
    </row>
    <row r="6508" spans="24:25" x14ac:dyDescent="0.4">
      <c r="X6508" s="79">
        <f t="shared" si="213"/>
        <v>44832.458333317591</v>
      </c>
      <c r="Y6508">
        <f t="shared" si="214"/>
        <v>10199.4</v>
      </c>
    </row>
    <row r="6509" spans="24:25" x14ac:dyDescent="0.4">
      <c r="X6509" s="79">
        <f t="shared" si="213"/>
        <v>44832.499999984255</v>
      </c>
      <c r="Y6509">
        <f t="shared" si="214"/>
        <v>10199.4</v>
      </c>
    </row>
    <row r="6510" spans="24:25" x14ac:dyDescent="0.4">
      <c r="X6510" s="79">
        <f t="shared" si="213"/>
        <v>44832.541666650919</v>
      </c>
      <c r="Y6510">
        <f t="shared" si="214"/>
        <v>10199.4</v>
      </c>
    </row>
    <row r="6511" spans="24:25" x14ac:dyDescent="0.4">
      <c r="X6511" s="79">
        <f t="shared" si="213"/>
        <v>44832.583333317583</v>
      </c>
      <c r="Y6511">
        <f t="shared" si="214"/>
        <v>10199.4</v>
      </c>
    </row>
    <row r="6512" spans="24:25" x14ac:dyDescent="0.4">
      <c r="X6512" s="79">
        <f t="shared" si="213"/>
        <v>44832.624999984248</v>
      </c>
      <c r="Y6512">
        <f t="shared" si="214"/>
        <v>10199.4</v>
      </c>
    </row>
    <row r="6513" spans="24:25" x14ac:dyDescent="0.4">
      <c r="X6513" s="79">
        <f t="shared" si="213"/>
        <v>44832.666666650912</v>
      </c>
      <c r="Y6513">
        <f t="shared" si="214"/>
        <v>10199.4</v>
      </c>
    </row>
    <row r="6514" spans="24:25" x14ac:dyDescent="0.4">
      <c r="X6514" s="79">
        <f t="shared" si="213"/>
        <v>44832.708333317576</v>
      </c>
      <c r="Y6514">
        <f t="shared" si="214"/>
        <v>10199.4</v>
      </c>
    </row>
    <row r="6515" spans="24:25" x14ac:dyDescent="0.4">
      <c r="X6515" s="79">
        <f t="shared" si="213"/>
        <v>44832.74999998424</v>
      </c>
      <c r="Y6515">
        <f t="shared" si="214"/>
        <v>10199.4</v>
      </c>
    </row>
    <row r="6516" spans="24:25" x14ac:dyDescent="0.4">
      <c r="X6516" s="79">
        <f t="shared" si="213"/>
        <v>44832.791666650905</v>
      </c>
      <c r="Y6516">
        <f t="shared" si="214"/>
        <v>10199.4</v>
      </c>
    </row>
    <row r="6517" spans="24:25" x14ac:dyDescent="0.4">
      <c r="X6517" s="79">
        <f t="shared" si="213"/>
        <v>44832.833333317569</v>
      </c>
      <c r="Y6517">
        <f t="shared" si="214"/>
        <v>10199.4</v>
      </c>
    </row>
    <row r="6518" spans="24:25" x14ac:dyDescent="0.4">
      <c r="X6518" s="79">
        <f t="shared" si="213"/>
        <v>44832.874999984233</v>
      </c>
      <c r="Y6518">
        <f t="shared" si="214"/>
        <v>10199.4</v>
      </c>
    </row>
    <row r="6519" spans="24:25" x14ac:dyDescent="0.4">
      <c r="X6519" s="79">
        <f t="shared" si="213"/>
        <v>44832.916666650897</v>
      </c>
      <c r="Y6519">
        <f t="shared" si="214"/>
        <v>10199.4</v>
      </c>
    </row>
    <row r="6520" spans="24:25" x14ac:dyDescent="0.4">
      <c r="X6520" s="79">
        <f t="shared" si="213"/>
        <v>44832.958333317561</v>
      </c>
      <c r="Y6520">
        <f t="shared" si="214"/>
        <v>10199.4</v>
      </c>
    </row>
    <row r="6521" spans="24:25" x14ac:dyDescent="0.4">
      <c r="X6521" s="79">
        <f t="shared" si="213"/>
        <v>44832.999999984226</v>
      </c>
      <c r="Y6521">
        <f t="shared" si="214"/>
        <v>10199.4</v>
      </c>
    </row>
    <row r="6522" spans="24:25" x14ac:dyDescent="0.4">
      <c r="X6522" s="79">
        <f t="shared" si="213"/>
        <v>44833.04166665089</v>
      </c>
      <c r="Y6522">
        <f t="shared" si="214"/>
        <v>10199.4</v>
      </c>
    </row>
    <row r="6523" spans="24:25" x14ac:dyDescent="0.4">
      <c r="X6523" s="79">
        <f t="shared" si="213"/>
        <v>44833.083333317554</v>
      </c>
      <c r="Y6523">
        <f t="shared" si="214"/>
        <v>10199.4</v>
      </c>
    </row>
    <row r="6524" spans="24:25" x14ac:dyDescent="0.4">
      <c r="X6524" s="79">
        <f t="shared" si="213"/>
        <v>44833.124999984218</v>
      </c>
      <c r="Y6524">
        <f t="shared" si="214"/>
        <v>10199.4</v>
      </c>
    </row>
    <row r="6525" spans="24:25" x14ac:dyDescent="0.4">
      <c r="X6525" s="79">
        <f t="shared" si="213"/>
        <v>44833.166666650883</v>
      </c>
      <c r="Y6525">
        <f t="shared" si="214"/>
        <v>10199.4</v>
      </c>
    </row>
    <row r="6526" spans="24:25" x14ac:dyDescent="0.4">
      <c r="X6526" s="79">
        <f t="shared" si="213"/>
        <v>44833.208333317547</v>
      </c>
      <c r="Y6526">
        <f t="shared" si="214"/>
        <v>10199.4</v>
      </c>
    </row>
    <row r="6527" spans="24:25" x14ac:dyDescent="0.4">
      <c r="X6527" s="79">
        <f t="shared" si="213"/>
        <v>44833.249999984211</v>
      </c>
      <c r="Y6527">
        <f t="shared" si="214"/>
        <v>10199.4</v>
      </c>
    </row>
    <row r="6528" spans="24:25" x14ac:dyDescent="0.4">
      <c r="X6528" s="79">
        <f t="shared" si="213"/>
        <v>44833.291666650875</v>
      </c>
      <c r="Y6528">
        <f t="shared" si="214"/>
        <v>10199.4</v>
      </c>
    </row>
    <row r="6529" spans="24:25" x14ac:dyDescent="0.4">
      <c r="X6529" s="79">
        <f t="shared" si="213"/>
        <v>44833.33333331754</v>
      </c>
      <c r="Y6529">
        <f t="shared" si="214"/>
        <v>10199.4</v>
      </c>
    </row>
    <row r="6530" spans="24:25" x14ac:dyDescent="0.4">
      <c r="X6530" s="79">
        <f t="shared" si="213"/>
        <v>44833.374999984204</v>
      </c>
      <c r="Y6530">
        <f t="shared" si="214"/>
        <v>10199.4</v>
      </c>
    </row>
    <row r="6531" spans="24:25" x14ac:dyDescent="0.4">
      <c r="X6531" s="79">
        <f t="shared" si="213"/>
        <v>44833.416666650868</v>
      </c>
      <c r="Y6531">
        <f t="shared" si="214"/>
        <v>10199.4</v>
      </c>
    </row>
    <row r="6532" spans="24:25" x14ac:dyDescent="0.4">
      <c r="X6532" s="79">
        <f t="shared" si="213"/>
        <v>44833.458333317532</v>
      </c>
      <c r="Y6532">
        <f t="shared" si="214"/>
        <v>10199.4</v>
      </c>
    </row>
    <row r="6533" spans="24:25" x14ac:dyDescent="0.4">
      <c r="X6533" s="79">
        <f t="shared" si="213"/>
        <v>44833.499999984197</v>
      </c>
      <c r="Y6533">
        <f t="shared" si="214"/>
        <v>10199.4</v>
      </c>
    </row>
    <row r="6534" spans="24:25" x14ac:dyDescent="0.4">
      <c r="X6534" s="79">
        <f t="shared" ref="X6534:X6597" si="215">X6533+1/24</f>
        <v>44833.541666650861</v>
      </c>
      <c r="Y6534">
        <f t="shared" si="214"/>
        <v>10199.4</v>
      </c>
    </row>
    <row r="6535" spans="24:25" x14ac:dyDescent="0.4">
      <c r="X6535" s="79">
        <f t="shared" si="215"/>
        <v>44833.583333317525</v>
      </c>
      <c r="Y6535">
        <f t="shared" si="214"/>
        <v>10199.4</v>
      </c>
    </row>
    <row r="6536" spans="24:25" x14ac:dyDescent="0.4">
      <c r="X6536" s="79">
        <f t="shared" si="215"/>
        <v>44833.624999984189</v>
      </c>
      <c r="Y6536">
        <f t="shared" si="214"/>
        <v>10199.4</v>
      </c>
    </row>
    <row r="6537" spans="24:25" x14ac:dyDescent="0.4">
      <c r="X6537" s="79">
        <f t="shared" si="215"/>
        <v>44833.666666650854</v>
      </c>
      <c r="Y6537">
        <f t="shared" si="214"/>
        <v>10199.4</v>
      </c>
    </row>
    <row r="6538" spans="24:25" x14ac:dyDescent="0.4">
      <c r="X6538" s="79">
        <f t="shared" si="215"/>
        <v>44833.708333317518</v>
      </c>
      <c r="Y6538">
        <f t="shared" si="214"/>
        <v>10199.4</v>
      </c>
    </row>
    <row r="6539" spans="24:25" x14ac:dyDescent="0.4">
      <c r="X6539" s="79">
        <f t="shared" si="215"/>
        <v>44833.749999984182</v>
      </c>
      <c r="Y6539">
        <f t="shared" si="214"/>
        <v>10199.4</v>
      </c>
    </row>
    <row r="6540" spans="24:25" x14ac:dyDescent="0.4">
      <c r="X6540" s="79">
        <f t="shared" si="215"/>
        <v>44833.791666650846</v>
      </c>
      <c r="Y6540">
        <f t="shared" si="214"/>
        <v>10199.4</v>
      </c>
    </row>
    <row r="6541" spans="24:25" x14ac:dyDescent="0.4">
      <c r="X6541" s="79">
        <f t="shared" si="215"/>
        <v>44833.833333317511</v>
      </c>
      <c r="Y6541">
        <f t="shared" si="214"/>
        <v>10199.4</v>
      </c>
    </row>
    <row r="6542" spans="24:25" x14ac:dyDescent="0.4">
      <c r="X6542" s="79">
        <f t="shared" si="215"/>
        <v>44833.874999984175</v>
      </c>
      <c r="Y6542">
        <f t="shared" si="214"/>
        <v>10199.4</v>
      </c>
    </row>
    <row r="6543" spans="24:25" x14ac:dyDescent="0.4">
      <c r="X6543" s="79">
        <f t="shared" si="215"/>
        <v>44833.916666650839</v>
      </c>
      <c r="Y6543">
        <f t="shared" si="214"/>
        <v>10199.4</v>
      </c>
    </row>
    <row r="6544" spans="24:25" x14ac:dyDescent="0.4">
      <c r="X6544" s="79">
        <f t="shared" si="215"/>
        <v>44833.958333317503</v>
      </c>
      <c r="Y6544">
        <f t="shared" si="214"/>
        <v>10199.4</v>
      </c>
    </row>
    <row r="6545" spans="24:25" x14ac:dyDescent="0.4">
      <c r="X6545" s="79">
        <f t="shared" si="215"/>
        <v>44833.999999984168</v>
      </c>
      <c r="Y6545">
        <f t="shared" si="214"/>
        <v>10199.4</v>
      </c>
    </row>
    <row r="6546" spans="24:25" x14ac:dyDescent="0.4">
      <c r="X6546" s="79">
        <f t="shared" si="215"/>
        <v>44834.041666650832</v>
      </c>
      <c r="Y6546">
        <f t="shared" ref="Y6546:Y6609" si="216">VLOOKUP(MONTH(X6546),$T$28:$V$39,3)</f>
        <v>10199.4</v>
      </c>
    </row>
    <row r="6547" spans="24:25" x14ac:dyDescent="0.4">
      <c r="X6547" s="79">
        <f t="shared" si="215"/>
        <v>44834.083333317496</v>
      </c>
      <c r="Y6547">
        <f t="shared" si="216"/>
        <v>10199.4</v>
      </c>
    </row>
    <row r="6548" spans="24:25" x14ac:dyDescent="0.4">
      <c r="X6548" s="79">
        <f t="shared" si="215"/>
        <v>44834.12499998416</v>
      </c>
      <c r="Y6548">
        <f t="shared" si="216"/>
        <v>10199.4</v>
      </c>
    </row>
    <row r="6549" spans="24:25" x14ac:dyDescent="0.4">
      <c r="X6549" s="79">
        <f t="shared" si="215"/>
        <v>44834.166666650824</v>
      </c>
      <c r="Y6549">
        <f t="shared" si="216"/>
        <v>10199.4</v>
      </c>
    </row>
    <row r="6550" spans="24:25" x14ac:dyDescent="0.4">
      <c r="X6550" s="79">
        <f t="shared" si="215"/>
        <v>44834.208333317489</v>
      </c>
      <c r="Y6550">
        <f t="shared" si="216"/>
        <v>10199.4</v>
      </c>
    </row>
    <row r="6551" spans="24:25" x14ac:dyDescent="0.4">
      <c r="X6551" s="79">
        <f t="shared" si="215"/>
        <v>44834.249999984153</v>
      </c>
      <c r="Y6551">
        <f t="shared" si="216"/>
        <v>10199.4</v>
      </c>
    </row>
    <row r="6552" spans="24:25" x14ac:dyDescent="0.4">
      <c r="X6552" s="79">
        <f t="shared" si="215"/>
        <v>44834.291666650817</v>
      </c>
      <c r="Y6552">
        <f t="shared" si="216"/>
        <v>10199.4</v>
      </c>
    </row>
    <row r="6553" spans="24:25" x14ac:dyDescent="0.4">
      <c r="X6553" s="79">
        <f t="shared" si="215"/>
        <v>44834.333333317481</v>
      </c>
      <c r="Y6553">
        <f t="shared" si="216"/>
        <v>10199.4</v>
      </c>
    </row>
    <row r="6554" spans="24:25" x14ac:dyDescent="0.4">
      <c r="X6554" s="79">
        <f t="shared" si="215"/>
        <v>44834.374999984146</v>
      </c>
      <c r="Y6554">
        <f t="shared" si="216"/>
        <v>10199.4</v>
      </c>
    </row>
    <row r="6555" spans="24:25" x14ac:dyDescent="0.4">
      <c r="X6555" s="79">
        <f t="shared" si="215"/>
        <v>44834.41666665081</v>
      </c>
      <c r="Y6555">
        <f t="shared" si="216"/>
        <v>10199.4</v>
      </c>
    </row>
    <row r="6556" spans="24:25" x14ac:dyDescent="0.4">
      <c r="X6556" s="79">
        <f t="shared" si="215"/>
        <v>44834.458333317474</v>
      </c>
      <c r="Y6556">
        <f t="shared" si="216"/>
        <v>10199.4</v>
      </c>
    </row>
    <row r="6557" spans="24:25" x14ac:dyDescent="0.4">
      <c r="X6557" s="79">
        <f t="shared" si="215"/>
        <v>44834.499999984138</v>
      </c>
      <c r="Y6557">
        <f t="shared" si="216"/>
        <v>10199.4</v>
      </c>
    </row>
    <row r="6558" spans="24:25" x14ac:dyDescent="0.4">
      <c r="X6558" s="79">
        <f t="shared" si="215"/>
        <v>44834.541666650803</v>
      </c>
      <c r="Y6558">
        <f t="shared" si="216"/>
        <v>10199.4</v>
      </c>
    </row>
    <row r="6559" spans="24:25" x14ac:dyDescent="0.4">
      <c r="X6559" s="79">
        <f t="shared" si="215"/>
        <v>44834.583333317467</v>
      </c>
      <c r="Y6559">
        <f t="shared" si="216"/>
        <v>10199.4</v>
      </c>
    </row>
    <row r="6560" spans="24:25" x14ac:dyDescent="0.4">
      <c r="X6560" s="79">
        <f t="shared" si="215"/>
        <v>44834.624999984131</v>
      </c>
      <c r="Y6560">
        <f t="shared" si="216"/>
        <v>10199.4</v>
      </c>
    </row>
    <row r="6561" spans="24:25" x14ac:dyDescent="0.4">
      <c r="X6561" s="79">
        <f t="shared" si="215"/>
        <v>44834.666666650795</v>
      </c>
      <c r="Y6561">
        <f t="shared" si="216"/>
        <v>10199.4</v>
      </c>
    </row>
    <row r="6562" spans="24:25" x14ac:dyDescent="0.4">
      <c r="X6562" s="79">
        <f t="shared" si="215"/>
        <v>44834.70833331746</v>
      </c>
      <c r="Y6562">
        <f t="shared" si="216"/>
        <v>10199.4</v>
      </c>
    </row>
    <row r="6563" spans="24:25" x14ac:dyDescent="0.4">
      <c r="X6563" s="79">
        <f t="shared" si="215"/>
        <v>44834.749999984124</v>
      </c>
      <c r="Y6563">
        <f t="shared" si="216"/>
        <v>10199.4</v>
      </c>
    </row>
    <row r="6564" spans="24:25" x14ac:dyDescent="0.4">
      <c r="X6564" s="79">
        <f t="shared" si="215"/>
        <v>44834.791666650788</v>
      </c>
      <c r="Y6564">
        <f t="shared" si="216"/>
        <v>10199.4</v>
      </c>
    </row>
    <row r="6565" spans="24:25" x14ac:dyDescent="0.4">
      <c r="X6565" s="79">
        <f t="shared" si="215"/>
        <v>44834.833333317452</v>
      </c>
      <c r="Y6565">
        <f t="shared" si="216"/>
        <v>10199.4</v>
      </c>
    </row>
    <row r="6566" spans="24:25" x14ac:dyDescent="0.4">
      <c r="X6566" s="79">
        <f t="shared" si="215"/>
        <v>44834.874999984117</v>
      </c>
      <c r="Y6566">
        <f t="shared" si="216"/>
        <v>10199.4</v>
      </c>
    </row>
    <row r="6567" spans="24:25" x14ac:dyDescent="0.4">
      <c r="X6567" s="79">
        <f t="shared" si="215"/>
        <v>44834.916666650781</v>
      </c>
      <c r="Y6567">
        <f t="shared" si="216"/>
        <v>10199.4</v>
      </c>
    </row>
    <row r="6568" spans="24:25" x14ac:dyDescent="0.4">
      <c r="X6568" s="79">
        <f t="shared" si="215"/>
        <v>44834.958333317445</v>
      </c>
      <c r="Y6568">
        <f t="shared" si="216"/>
        <v>10199.4</v>
      </c>
    </row>
    <row r="6569" spans="24:25" x14ac:dyDescent="0.4">
      <c r="X6569" s="79">
        <f t="shared" si="215"/>
        <v>44834.999999984109</v>
      </c>
      <c r="Y6569">
        <f t="shared" si="216"/>
        <v>6341.25</v>
      </c>
    </row>
    <row r="6570" spans="24:25" x14ac:dyDescent="0.4">
      <c r="X6570" s="79">
        <f t="shared" si="215"/>
        <v>44835.041666650774</v>
      </c>
      <c r="Y6570">
        <f t="shared" si="216"/>
        <v>6341.25</v>
      </c>
    </row>
    <row r="6571" spans="24:25" x14ac:dyDescent="0.4">
      <c r="X6571" s="79">
        <f t="shared" si="215"/>
        <v>44835.083333317438</v>
      </c>
      <c r="Y6571">
        <f t="shared" si="216"/>
        <v>6341.25</v>
      </c>
    </row>
    <row r="6572" spans="24:25" x14ac:dyDescent="0.4">
      <c r="X6572" s="79">
        <f t="shared" si="215"/>
        <v>44835.124999984102</v>
      </c>
      <c r="Y6572">
        <f t="shared" si="216"/>
        <v>6341.25</v>
      </c>
    </row>
    <row r="6573" spans="24:25" x14ac:dyDescent="0.4">
      <c r="X6573" s="79">
        <f t="shared" si="215"/>
        <v>44835.166666650766</v>
      </c>
      <c r="Y6573">
        <f t="shared" si="216"/>
        <v>6341.25</v>
      </c>
    </row>
    <row r="6574" spans="24:25" x14ac:dyDescent="0.4">
      <c r="X6574" s="79">
        <f t="shared" si="215"/>
        <v>44835.208333317431</v>
      </c>
      <c r="Y6574">
        <f t="shared" si="216"/>
        <v>6341.25</v>
      </c>
    </row>
    <row r="6575" spans="24:25" x14ac:dyDescent="0.4">
      <c r="X6575" s="79">
        <f t="shared" si="215"/>
        <v>44835.249999984095</v>
      </c>
      <c r="Y6575">
        <f t="shared" si="216"/>
        <v>6341.25</v>
      </c>
    </row>
    <row r="6576" spans="24:25" x14ac:dyDescent="0.4">
      <c r="X6576" s="79">
        <f t="shared" si="215"/>
        <v>44835.291666650759</v>
      </c>
      <c r="Y6576">
        <f t="shared" si="216"/>
        <v>6341.25</v>
      </c>
    </row>
    <row r="6577" spans="24:25" x14ac:dyDescent="0.4">
      <c r="X6577" s="79">
        <f t="shared" si="215"/>
        <v>44835.333333317423</v>
      </c>
      <c r="Y6577">
        <f t="shared" si="216"/>
        <v>6341.25</v>
      </c>
    </row>
    <row r="6578" spans="24:25" x14ac:dyDescent="0.4">
      <c r="X6578" s="79">
        <f t="shared" si="215"/>
        <v>44835.374999984087</v>
      </c>
      <c r="Y6578">
        <f t="shared" si="216"/>
        <v>6341.25</v>
      </c>
    </row>
    <row r="6579" spans="24:25" x14ac:dyDescent="0.4">
      <c r="X6579" s="79">
        <f t="shared" si="215"/>
        <v>44835.416666650752</v>
      </c>
      <c r="Y6579">
        <f t="shared" si="216"/>
        <v>6341.25</v>
      </c>
    </row>
    <row r="6580" spans="24:25" x14ac:dyDescent="0.4">
      <c r="X6580" s="79">
        <f t="shared" si="215"/>
        <v>44835.458333317416</v>
      </c>
      <c r="Y6580">
        <f t="shared" si="216"/>
        <v>6341.25</v>
      </c>
    </row>
    <row r="6581" spans="24:25" x14ac:dyDescent="0.4">
      <c r="X6581" s="79">
        <f t="shared" si="215"/>
        <v>44835.49999998408</v>
      </c>
      <c r="Y6581">
        <f t="shared" si="216"/>
        <v>6341.25</v>
      </c>
    </row>
    <row r="6582" spans="24:25" x14ac:dyDescent="0.4">
      <c r="X6582" s="79">
        <f t="shared" si="215"/>
        <v>44835.541666650744</v>
      </c>
      <c r="Y6582">
        <f t="shared" si="216"/>
        <v>6341.25</v>
      </c>
    </row>
    <row r="6583" spans="24:25" x14ac:dyDescent="0.4">
      <c r="X6583" s="79">
        <f t="shared" si="215"/>
        <v>44835.583333317409</v>
      </c>
      <c r="Y6583">
        <f t="shared" si="216"/>
        <v>6341.25</v>
      </c>
    </row>
    <row r="6584" spans="24:25" x14ac:dyDescent="0.4">
      <c r="X6584" s="79">
        <f t="shared" si="215"/>
        <v>44835.624999984073</v>
      </c>
      <c r="Y6584">
        <f t="shared" si="216"/>
        <v>6341.25</v>
      </c>
    </row>
    <row r="6585" spans="24:25" x14ac:dyDescent="0.4">
      <c r="X6585" s="79">
        <f t="shared" si="215"/>
        <v>44835.666666650737</v>
      </c>
      <c r="Y6585">
        <f t="shared" si="216"/>
        <v>6341.25</v>
      </c>
    </row>
    <row r="6586" spans="24:25" x14ac:dyDescent="0.4">
      <c r="X6586" s="79">
        <f t="shared" si="215"/>
        <v>44835.708333317401</v>
      </c>
      <c r="Y6586">
        <f t="shared" si="216"/>
        <v>6341.25</v>
      </c>
    </row>
    <row r="6587" spans="24:25" x14ac:dyDescent="0.4">
      <c r="X6587" s="79">
        <f t="shared" si="215"/>
        <v>44835.749999984066</v>
      </c>
      <c r="Y6587">
        <f t="shared" si="216"/>
        <v>6341.25</v>
      </c>
    </row>
    <row r="6588" spans="24:25" x14ac:dyDescent="0.4">
      <c r="X6588" s="79">
        <f t="shared" si="215"/>
        <v>44835.79166665073</v>
      </c>
      <c r="Y6588">
        <f t="shared" si="216"/>
        <v>6341.25</v>
      </c>
    </row>
    <row r="6589" spans="24:25" x14ac:dyDescent="0.4">
      <c r="X6589" s="79">
        <f t="shared" si="215"/>
        <v>44835.833333317394</v>
      </c>
      <c r="Y6589">
        <f t="shared" si="216"/>
        <v>6341.25</v>
      </c>
    </row>
    <row r="6590" spans="24:25" x14ac:dyDescent="0.4">
      <c r="X6590" s="79">
        <f t="shared" si="215"/>
        <v>44835.874999984058</v>
      </c>
      <c r="Y6590">
        <f t="shared" si="216"/>
        <v>6341.25</v>
      </c>
    </row>
    <row r="6591" spans="24:25" x14ac:dyDescent="0.4">
      <c r="X6591" s="79">
        <f t="shared" si="215"/>
        <v>44835.916666650723</v>
      </c>
      <c r="Y6591">
        <f t="shared" si="216"/>
        <v>6341.25</v>
      </c>
    </row>
    <row r="6592" spans="24:25" x14ac:dyDescent="0.4">
      <c r="X6592" s="79">
        <f t="shared" si="215"/>
        <v>44835.958333317387</v>
      </c>
      <c r="Y6592">
        <f t="shared" si="216"/>
        <v>6341.25</v>
      </c>
    </row>
    <row r="6593" spans="24:25" x14ac:dyDescent="0.4">
      <c r="X6593" s="79">
        <f t="shared" si="215"/>
        <v>44835.999999984051</v>
      </c>
      <c r="Y6593">
        <f t="shared" si="216"/>
        <v>6341.25</v>
      </c>
    </row>
    <row r="6594" spans="24:25" x14ac:dyDescent="0.4">
      <c r="X6594" s="79">
        <f t="shared" si="215"/>
        <v>44836.041666650715</v>
      </c>
      <c r="Y6594">
        <f t="shared" si="216"/>
        <v>6341.25</v>
      </c>
    </row>
    <row r="6595" spans="24:25" x14ac:dyDescent="0.4">
      <c r="X6595" s="79">
        <f t="shared" si="215"/>
        <v>44836.08333331738</v>
      </c>
      <c r="Y6595">
        <f t="shared" si="216"/>
        <v>6341.25</v>
      </c>
    </row>
    <row r="6596" spans="24:25" x14ac:dyDescent="0.4">
      <c r="X6596" s="79">
        <f t="shared" si="215"/>
        <v>44836.124999984044</v>
      </c>
      <c r="Y6596">
        <f t="shared" si="216"/>
        <v>6341.25</v>
      </c>
    </row>
    <row r="6597" spans="24:25" x14ac:dyDescent="0.4">
      <c r="X6597" s="79">
        <f t="shared" si="215"/>
        <v>44836.166666650708</v>
      </c>
      <c r="Y6597">
        <f t="shared" si="216"/>
        <v>6341.25</v>
      </c>
    </row>
    <row r="6598" spans="24:25" x14ac:dyDescent="0.4">
      <c r="X6598" s="79">
        <f t="shared" ref="X6598:X6661" si="217">X6597+1/24</f>
        <v>44836.208333317372</v>
      </c>
      <c r="Y6598">
        <f t="shared" si="216"/>
        <v>6341.25</v>
      </c>
    </row>
    <row r="6599" spans="24:25" x14ac:dyDescent="0.4">
      <c r="X6599" s="79">
        <f t="shared" si="217"/>
        <v>44836.249999984037</v>
      </c>
      <c r="Y6599">
        <f t="shared" si="216"/>
        <v>6341.25</v>
      </c>
    </row>
    <row r="6600" spans="24:25" x14ac:dyDescent="0.4">
      <c r="X6600" s="79">
        <f t="shared" si="217"/>
        <v>44836.291666650701</v>
      </c>
      <c r="Y6600">
        <f t="shared" si="216"/>
        <v>6341.25</v>
      </c>
    </row>
    <row r="6601" spans="24:25" x14ac:dyDescent="0.4">
      <c r="X6601" s="79">
        <f t="shared" si="217"/>
        <v>44836.333333317365</v>
      </c>
      <c r="Y6601">
        <f t="shared" si="216"/>
        <v>6341.25</v>
      </c>
    </row>
    <row r="6602" spans="24:25" x14ac:dyDescent="0.4">
      <c r="X6602" s="79">
        <f t="shared" si="217"/>
        <v>44836.374999984029</v>
      </c>
      <c r="Y6602">
        <f t="shared" si="216"/>
        <v>6341.25</v>
      </c>
    </row>
    <row r="6603" spans="24:25" x14ac:dyDescent="0.4">
      <c r="X6603" s="79">
        <f t="shared" si="217"/>
        <v>44836.416666650694</v>
      </c>
      <c r="Y6603">
        <f t="shared" si="216"/>
        <v>6341.25</v>
      </c>
    </row>
    <row r="6604" spans="24:25" x14ac:dyDescent="0.4">
      <c r="X6604" s="79">
        <f t="shared" si="217"/>
        <v>44836.458333317358</v>
      </c>
      <c r="Y6604">
        <f t="shared" si="216"/>
        <v>6341.25</v>
      </c>
    </row>
    <row r="6605" spans="24:25" x14ac:dyDescent="0.4">
      <c r="X6605" s="79">
        <f t="shared" si="217"/>
        <v>44836.499999984022</v>
      </c>
      <c r="Y6605">
        <f t="shared" si="216"/>
        <v>6341.25</v>
      </c>
    </row>
    <row r="6606" spans="24:25" x14ac:dyDescent="0.4">
      <c r="X6606" s="79">
        <f t="shared" si="217"/>
        <v>44836.541666650686</v>
      </c>
      <c r="Y6606">
        <f t="shared" si="216"/>
        <v>6341.25</v>
      </c>
    </row>
    <row r="6607" spans="24:25" x14ac:dyDescent="0.4">
      <c r="X6607" s="79">
        <f t="shared" si="217"/>
        <v>44836.58333331735</v>
      </c>
      <c r="Y6607">
        <f t="shared" si="216"/>
        <v>6341.25</v>
      </c>
    </row>
    <row r="6608" spans="24:25" x14ac:dyDescent="0.4">
      <c r="X6608" s="79">
        <f t="shared" si="217"/>
        <v>44836.624999984015</v>
      </c>
      <c r="Y6608">
        <f t="shared" si="216"/>
        <v>6341.25</v>
      </c>
    </row>
    <row r="6609" spans="24:25" x14ac:dyDescent="0.4">
      <c r="X6609" s="79">
        <f t="shared" si="217"/>
        <v>44836.666666650679</v>
      </c>
      <c r="Y6609">
        <f t="shared" si="216"/>
        <v>6341.25</v>
      </c>
    </row>
    <row r="6610" spans="24:25" x14ac:dyDescent="0.4">
      <c r="X6610" s="79">
        <f t="shared" si="217"/>
        <v>44836.708333317343</v>
      </c>
      <c r="Y6610">
        <f t="shared" ref="Y6610:Y6673" si="218">VLOOKUP(MONTH(X6610),$T$28:$V$39,3)</f>
        <v>6341.25</v>
      </c>
    </row>
    <row r="6611" spans="24:25" x14ac:dyDescent="0.4">
      <c r="X6611" s="79">
        <f t="shared" si="217"/>
        <v>44836.749999984007</v>
      </c>
      <c r="Y6611">
        <f t="shared" si="218"/>
        <v>6341.25</v>
      </c>
    </row>
    <row r="6612" spans="24:25" x14ac:dyDescent="0.4">
      <c r="X6612" s="79">
        <f t="shared" si="217"/>
        <v>44836.791666650672</v>
      </c>
      <c r="Y6612">
        <f t="shared" si="218"/>
        <v>6341.25</v>
      </c>
    </row>
    <row r="6613" spans="24:25" x14ac:dyDescent="0.4">
      <c r="X6613" s="79">
        <f t="shared" si="217"/>
        <v>44836.833333317336</v>
      </c>
      <c r="Y6613">
        <f t="shared" si="218"/>
        <v>6341.25</v>
      </c>
    </row>
    <row r="6614" spans="24:25" x14ac:dyDescent="0.4">
      <c r="X6614" s="79">
        <f t="shared" si="217"/>
        <v>44836.874999984</v>
      </c>
      <c r="Y6614">
        <f t="shared" si="218"/>
        <v>6341.25</v>
      </c>
    </row>
    <row r="6615" spans="24:25" x14ac:dyDescent="0.4">
      <c r="X6615" s="79">
        <f t="shared" si="217"/>
        <v>44836.916666650664</v>
      </c>
      <c r="Y6615">
        <f t="shared" si="218"/>
        <v>6341.25</v>
      </c>
    </row>
    <row r="6616" spans="24:25" x14ac:dyDescent="0.4">
      <c r="X6616" s="79">
        <f t="shared" si="217"/>
        <v>44836.958333317329</v>
      </c>
      <c r="Y6616">
        <f t="shared" si="218"/>
        <v>6341.25</v>
      </c>
    </row>
    <row r="6617" spans="24:25" x14ac:dyDescent="0.4">
      <c r="X6617" s="79">
        <f t="shared" si="217"/>
        <v>44836.999999983993</v>
      </c>
      <c r="Y6617">
        <f t="shared" si="218"/>
        <v>6341.25</v>
      </c>
    </row>
    <row r="6618" spans="24:25" x14ac:dyDescent="0.4">
      <c r="X6618" s="79">
        <f t="shared" si="217"/>
        <v>44837.041666650657</v>
      </c>
      <c r="Y6618">
        <f t="shared" si="218"/>
        <v>6341.25</v>
      </c>
    </row>
    <row r="6619" spans="24:25" x14ac:dyDescent="0.4">
      <c r="X6619" s="79">
        <f t="shared" si="217"/>
        <v>44837.083333317321</v>
      </c>
      <c r="Y6619">
        <f t="shared" si="218"/>
        <v>6341.25</v>
      </c>
    </row>
    <row r="6620" spans="24:25" x14ac:dyDescent="0.4">
      <c r="X6620" s="79">
        <f t="shared" si="217"/>
        <v>44837.124999983986</v>
      </c>
      <c r="Y6620">
        <f t="shared" si="218"/>
        <v>6341.25</v>
      </c>
    </row>
    <row r="6621" spans="24:25" x14ac:dyDescent="0.4">
      <c r="X6621" s="79">
        <f t="shared" si="217"/>
        <v>44837.16666665065</v>
      </c>
      <c r="Y6621">
        <f t="shared" si="218"/>
        <v>6341.25</v>
      </c>
    </row>
    <row r="6622" spans="24:25" x14ac:dyDescent="0.4">
      <c r="X6622" s="79">
        <f t="shared" si="217"/>
        <v>44837.208333317314</v>
      </c>
      <c r="Y6622">
        <f t="shared" si="218"/>
        <v>6341.25</v>
      </c>
    </row>
    <row r="6623" spans="24:25" x14ac:dyDescent="0.4">
      <c r="X6623" s="79">
        <f t="shared" si="217"/>
        <v>44837.249999983978</v>
      </c>
      <c r="Y6623">
        <f t="shared" si="218"/>
        <v>6341.25</v>
      </c>
    </row>
    <row r="6624" spans="24:25" x14ac:dyDescent="0.4">
      <c r="X6624" s="79">
        <f t="shared" si="217"/>
        <v>44837.291666650643</v>
      </c>
      <c r="Y6624">
        <f t="shared" si="218"/>
        <v>6341.25</v>
      </c>
    </row>
    <row r="6625" spans="24:25" x14ac:dyDescent="0.4">
      <c r="X6625" s="79">
        <f t="shared" si="217"/>
        <v>44837.333333317307</v>
      </c>
      <c r="Y6625">
        <f t="shared" si="218"/>
        <v>6341.25</v>
      </c>
    </row>
    <row r="6626" spans="24:25" x14ac:dyDescent="0.4">
      <c r="X6626" s="79">
        <f t="shared" si="217"/>
        <v>44837.374999983971</v>
      </c>
      <c r="Y6626">
        <f t="shared" si="218"/>
        <v>6341.25</v>
      </c>
    </row>
    <row r="6627" spans="24:25" x14ac:dyDescent="0.4">
      <c r="X6627" s="79">
        <f t="shared" si="217"/>
        <v>44837.416666650635</v>
      </c>
      <c r="Y6627">
        <f t="shared" si="218"/>
        <v>6341.25</v>
      </c>
    </row>
    <row r="6628" spans="24:25" x14ac:dyDescent="0.4">
      <c r="X6628" s="79">
        <f t="shared" si="217"/>
        <v>44837.4583333173</v>
      </c>
      <c r="Y6628">
        <f t="shared" si="218"/>
        <v>6341.25</v>
      </c>
    </row>
    <row r="6629" spans="24:25" x14ac:dyDescent="0.4">
      <c r="X6629" s="79">
        <f t="shared" si="217"/>
        <v>44837.499999983964</v>
      </c>
      <c r="Y6629">
        <f t="shared" si="218"/>
        <v>6341.25</v>
      </c>
    </row>
    <row r="6630" spans="24:25" x14ac:dyDescent="0.4">
      <c r="X6630" s="79">
        <f t="shared" si="217"/>
        <v>44837.541666650628</v>
      </c>
      <c r="Y6630">
        <f t="shared" si="218"/>
        <v>6341.25</v>
      </c>
    </row>
    <row r="6631" spans="24:25" x14ac:dyDescent="0.4">
      <c r="X6631" s="79">
        <f t="shared" si="217"/>
        <v>44837.583333317292</v>
      </c>
      <c r="Y6631">
        <f t="shared" si="218"/>
        <v>6341.25</v>
      </c>
    </row>
    <row r="6632" spans="24:25" x14ac:dyDescent="0.4">
      <c r="X6632" s="79">
        <f t="shared" si="217"/>
        <v>44837.624999983957</v>
      </c>
      <c r="Y6632">
        <f t="shared" si="218"/>
        <v>6341.25</v>
      </c>
    </row>
    <row r="6633" spans="24:25" x14ac:dyDescent="0.4">
      <c r="X6633" s="79">
        <f t="shared" si="217"/>
        <v>44837.666666650621</v>
      </c>
      <c r="Y6633">
        <f t="shared" si="218"/>
        <v>6341.25</v>
      </c>
    </row>
    <row r="6634" spans="24:25" x14ac:dyDescent="0.4">
      <c r="X6634" s="79">
        <f t="shared" si="217"/>
        <v>44837.708333317285</v>
      </c>
      <c r="Y6634">
        <f t="shared" si="218"/>
        <v>6341.25</v>
      </c>
    </row>
    <row r="6635" spans="24:25" x14ac:dyDescent="0.4">
      <c r="X6635" s="79">
        <f t="shared" si="217"/>
        <v>44837.749999983949</v>
      </c>
      <c r="Y6635">
        <f t="shared" si="218"/>
        <v>6341.25</v>
      </c>
    </row>
    <row r="6636" spans="24:25" x14ac:dyDescent="0.4">
      <c r="X6636" s="79">
        <f t="shared" si="217"/>
        <v>44837.791666650613</v>
      </c>
      <c r="Y6636">
        <f t="shared" si="218"/>
        <v>6341.25</v>
      </c>
    </row>
    <row r="6637" spans="24:25" x14ac:dyDescent="0.4">
      <c r="X6637" s="79">
        <f t="shared" si="217"/>
        <v>44837.833333317278</v>
      </c>
      <c r="Y6637">
        <f t="shared" si="218"/>
        <v>6341.25</v>
      </c>
    </row>
    <row r="6638" spans="24:25" x14ac:dyDescent="0.4">
      <c r="X6638" s="79">
        <f t="shared" si="217"/>
        <v>44837.874999983942</v>
      </c>
      <c r="Y6638">
        <f t="shared" si="218"/>
        <v>6341.25</v>
      </c>
    </row>
    <row r="6639" spans="24:25" x14ac:dyDescent="0.4">
      <c r="X6639" s="79">
        <f t="shared" si="217"/>
        <v>44837.916666650606</v>
      </c>
      <c r="Y6639">
        <f t="shared" si="218"/>
        <v>6341.25</v>
      </c>
    </row>
    <row r="6640" spans="24:25" x14ac:dyDescent="0.4">
      <c r="X6640" s="79">
        <f t="shared" si="217"/>
        <v>44837.95833331727</v>
      </c>
      <c r="Y6640">
        <f t="shared" si="218"/>
        <v>6341.25</v>
      </c>
    </row>
    <row r="6641" spans="24:25" x14ac:dyDescent="0.4">
      <c r="X6641" s="79">
        <f t="shared" si="217"/>
        <v>44837.999999983935</v>
      </c>
      <c r="Y6641">
        <f t="shared" si="218"/>
        <v>6341.25</v>
      </c>
    </row>
    <row r="6642" spans="24:25" x14ac:dyDescent="0.4">
      <c r="X6642" s="79">
        <f t="shared" si="217"/>
        <v>44838.041666650599</v>
      </c>
      <c r="Y6642">
        <f t="shared" si="218"/>
        <v>6341.25</v>
      </c>
    </row>
    <row r="6643" spans="24:25" x14ac:dyDescent="0.4">
      <c r="X6643" s="79">
        <f t="shared" si="217"/>
        <v>44838.083333317263</v>
      </c>
      <c r="Y6643">
        <f t="shared" si="218"/>
        <v>6341.25</v>
      </c>
    </row>
    <row r="6644" spans="24:25" x14ac:dyDescent="0.4">
      <c r="X6644" s="79">
        <f t="shared" si="217"/>
        <v>44838.124999983927</v>
      </c>
      <c r="Y6644">
        <f t="shared" si="218"/>
        <v>6341.25</v>
      </c>
    </row>
    <row r="6645" spans="24:25" x14ac:dyDescent="0.4">
      <c r="X6645" s="79">
        <f t="shared" si="217"/>
        <v>44838.166666650592</v>
      </c>
      <c r="Y6645">
        <f t="shared" si="218"/>
        <v>6341.25</v>
      </c>
    </row>
    <row r="6646" spans="24:25" x14ac:dyDescent="0.4">
      <c r="X6646" s="79">
        <f t="shared" si="217"/>
        <v>44838.208333317256</v>
      </c>
      <c r="Y6646">
        <f t="shared" si="218"/>
        <v>6341.25</v>
      </c>
    </row>
    <row r="6647" spans="24:25" x14ac:dyDescent="0.4">
      <c r="X6647" s="79">
        <f t="shared" si="217"/>
        <v>44838.24999998392</v>
      </c>
      <c r="Y6647">
        <f t="shared" si="218"/>
        <v>6341.25</v>
      </c>
    </row>
    <row r="6648" spans="24:25" x14ac:dyDescent="0.4">
      <c r="X6648" s="79">
        <f t="shared" si="217"/>
        <v>44838.291666650584</v>
      </c>
      <c r="Y6648">
        <f t="shared" si="218"/>
        <v>6341.25</v>
      </c>
    </row>
    <row r="6649" spans="24:25" x14ac:dyDescent="0.4">
      <c r="X6649" s="79">
        <f t="shared" si="217"/>
        <v>44838.333333317249</v>
      </c>
      <c r="Y6649">
        <f t="shared" si="218"/>
        <v>6341.25</v>
      </c>
    </row>
    <row r="6650" spans="24:25" x14ac:dyDescent="0.4">
      <c r="X6650" s="79">
        <f t="shared" si="217"/>
        <v>44838.374999983913</v>
      </c>
      <c r="Y6650">
        <f t="shared" si="218"/>
        <v>6341.25</v>
      </c>
    </row>
    <row r="6651" spans="24:25" x14ac:dyDescent="0.4">
      <c r="X6651" s="79">
        <f t="shared" si="217"/>
        <v>44838.416666650577</v>
      </c>
      <c r="Y6651">
        <f t="shared" si="218"/>
        <v>6341.25</v>
      </c>
    </row>
    <row r="6652" spans="24:25" x14ac:dyDescent="0.4">
      <c r="X6652" s="79">
        <f t="shared" si="217"/>
        <v>44838.458333317241</v>
      </c>
      <c r="Y6652">
        <f t="shared" si="218"/>
        <v>6341.25</v>
      </c>
    </row>
    <row r="6653" spans="24:25" x14ac:dyDescent="0.4">
      <c r="X6653" s="79">
        <f t="shared" si="217"/>
        <v>44838.499999983906</v>
      </c>
      <c r="Y6653">
        <f t="shared" si="218"/>
        <v>6341.25</v>
      </c>
    </row>
    <row r="6654" spans="24:25" x14ac:dyDescent="0.4">
      <c r="X6654" s="79">
        <f t="shared" si="217"/>
        <v>44838.54166665057</v>
      </c>
      <c r="Y6654">
        <f t="shared" si="218"/>
        <v>6341.25</v>
      </c>
    </row>
    <row r="6655" spans="24:25" x14ac:dyDescent="0.4">
      <c r="X6655" s="79">
        <f t="shared" si="217"/>
        <v>44838.583333317234</v>
      </c>
      <c r="Y6655">
        <f t="shared" si="218"/>
        <v>6341.25</v>
      </c>
    </row>
    <row r="6656" spans="24:25" x14ac:dyDescent="0.4">
      <c r="X6656" s="79">
        <f t="shared" si="217"/>
        <v>44838.624999983898</v>
      </c>
      <c r="Y6656">
        <f t="shared" si="218"/>
        <v>6341.25</v>
      </c>
    </row>
    <row r="6657" spans="24:25" x14ac:dyDescent="0.4">
      <c r="X6657" s="79">
        <f t="shared" si="217"/>
        <v>44838.666666650563</v>
      </c>
      <c r="Y6657">
        <f t="shared" si="218"/>
        <v>6341.25</v>
      </c>
    </row>
    <row r="6658" spans="24:25" x14ac:dyDescent="0.4">
      <c r="X6658" s="79">
        <f t="shared" si="217"/>
        <v>44838.708333317227</v>
      </c>
      <c r="Y6658">
        <f t="shared" si="218"/>
        <v>6341.25</v>
      </c>
    </row>
    <row r="6659" spans="24:25" x14ac:dyDescent="0.4">
      <c r="X6659" s="79">
        <f t="shared" si="217"/>
        <v>44838.749999983891</v>
      </c>
      <c r="Y6659">
        <f t="shared" si="218"/>
        <v>6341.25</v>
      </c>
    </row>
    <row r="6660" spans="24:25" x14ac:dyDescent="0.4">
      <c r="X6660" s="79">
        <f t="shared" si="217"/>
        <v>44838.791666650555</v>
      </c>
      <c r="Y6660">
        <f t="shared" si="218"/>
        <v>6341.25</v>
      </c>
    </row>
    <row r="6661" spans="24:25" x14ac:dyDescent="0.4">
      <c r="X6661" s="79">
        <f t="shared" si="217"/>
        <v>44838.83333331722</v>
      </c>
      <c r="Y6661">
        <f t="shared" si="218"/>
        <v>6341.25</v>
      </c>
    </row>
    <row r="6662" spans="24:25" x14ac:dyDescent="0.4">
      <c r="X6662" s="79">
        <f t="shared" ref="X6662:X6725" si="219">X6661+1/24</f>
        <v>44838.874999983884</v>
      </c>
      <c r="Y6662">
        <f t="shared" si="218"/>
        <v>6341.25</v>
      </c>
    </row>
    <row r="6663" spans="24:25" x14ac:dyDescent="0.4">
      <c r="X6663" s="79">
        <f t="shared" si="219"/>
        <v>44838.916666650548</v>
      </c>
      <c r="Y6663">
        <f t="shared" si="218"/>
        <v>6341.25</v>
      </c>
    </row>
    <row r="6664" spans="24:25" x14ac:dyDescent="0.4">
      <c r="X6664" s="79">
        <f t="shared" si="219"/>
        <v>44838.958333317212</v>
      </c>
      <c r="Y6664">
        <f t="shared" si="218"/>
        <v>6341.25</v>
      </c>
    </row>
    <row r="6665" spans="24:25" x14ac:dyDescent="0.4">
      <c r="X6665" s="79">
        <f t="shared" si="219"/>
        <v>44838.999999983876</v>
      </c>
      <c r="Y6665">
        <f t="shared" si="218"/>
        <v>6341.25</v>
      </c>
    </row>
    <row r="6666" spans="24:25" x14ac:dyDescent="0.4">
      <c r="X6666" s="79">
        <f t="shared" si="219"/>
        <v>44839.041666650541</v>
      </c>
      <c r="Y6666">
        <f t="shared" si="218"/>
        <v>6341.25</v>
      </c>
    </row>
    <row r="6667" spans="24:25" x14ac:dyDescent="0.4">
      <c r="X6667" s="79">
        <f t="shared" si="219"/>
        <v>44839.083333317205</v>
      </c>
      <c r="Y6667">
        <f t="shared" si="218"/>
        <v>6341.25</v>
      </c>
    </row>
    <row r="6668" spans="24:25" x14ac:dyDescent="0.4">
      <c r="X6668" s="79">
        <f t="shared" si="219"/>
        <v>44839.124999983869</v>
      </c>
      <c r="Y6668">
        <f t="shared" si="218"/>
        <v>6341.25</v>
      </c>
    </row>
    <row r="6669" spans="24:25" x14ac:dyDescent="0.4">
      <c r="X6669" s="79">
        <f t="shared" si="219"/>
        <v>44839.166666650533</v>
      </c>
      <c r="Y6669">
        <f t="shared" si="218"/>
        <v>6341.25</v>
      </c>
    </row>
    <row r="6670" spans="24:25" x14ac:dyDescent="0.4">
      <c r="X6670" s="79">
        <f t="shared" si="219"/>
        <v>44839.208333317198</v>
      </c>
      <c r="Y6670">
        <f t="shared" si="218"/>
        <v>6341.25</v>
      </c>
    </row>
    <row r="6671" spans="24:25" x14ac:dyDescent="0.4">
      <c r="X6671" s="79">
        <f t="shared" si="219"/>
        <v>44839.249999983862</v>
      </c>
      <c r="Y6671">
        <f t="shared" si="218"/>
        <v>6341.25</v>
      </c>
    </row>
    <row r="6672" spans="24:25" x14ac:dyDescent="0.4">
      <c r="X6672" s="79">
        <f t="shared" si="219"/>
        <v>44839.291666650526</v>
      </c>
      <c r="Y6672">
        <f t="shared" si="218"/>
        <v>6341.25</v>
      </c>
    </row>
    <row r="6673" spans="24:25" x14ac:dyDescent="0.4">
      <c r="X6673" s="79">
        <f t="shared" si="219"/>
        <v>44839.33333331719</v>
      </c>
      <c r="Y6673">
        <f t="shared" si="218"/>
        <v>6341.25</v>
      </c>
    </row>
    <row r="6674" spans="24:25" x14ac:dyDescent="0.4">
      <c r="X6674" s="79">
        <f t="shared" si="219"/>
        <v>44839.374999983855</v>
      </c>
      <c r="Y6674">
        <f t="shared" ref="Y6674:Y6737" si="220">VLOOKUP(MONTH(X6674),$T$28:$V$39,3)</f>
        <v>6341.25</v>
      </c>
    </row>
    <row r="6675" spans="24:25" x14ac:dyDescent="0.4">
      <c r="X6675" s="79">
        <f t="shared" si="219"/>
        <v>44839.416666650519</v>
      </c>
      <c r="Y6675">
        <f t="shared" si="220"/>
        <v>6341.25</v>
      </c>
    </row>
    <row r="6676" spans="24:25" x14ac:dyDescent="0.4">
      <c r="X6676" s="79">
        <f t="shared" si="219"/>
        <v>44839.458333317183</v>
      </c>
      <c r="Y6676">
        <f t="shared" si="220"/>
        <v>6341.25</v>
      </c>
    </row>
    <row r="6677" spans="24:25" x14ac:dyDescent="0.4">
      <c r="X6677" s="79">
        <f t="shared" si="219"/>
        <v>44839.499999983847</v>
      </c>
      <c r="Y6677">
        <f t="shared" si="220"/>
        <v>6341.25</v>
      </c>
    </row>
    <row r="6678" spans="24:25" x14ac:dyDescent="0.4">
      <c r="X6678" s="79">
        <f t="shared" si="219"/>
        <v>44839.541666650512</v>
      </c>
      <c r="Y6678">
        <f t="shared" si="220"/>
        <v>6341.25</v>
      </c>
    </row>
    <row r="6679" spans="24:25" x14ac:dyDescent="0.4">
      <c r="X6679" s="79">
        <f t="shared" si="219"/>
        <v>44839.583333317176</v>
      </c>
      <c r="Y6679">
        <f t="shared" si="220"/>
        <v>6341.25</v>
      </c>
    </row>
    <row r="6680" spans="24:25" x14ac:dyDescent="0.4">
      <c r="X6680" s="79">
        <f t="shared" si="219"/>
        <v>44839.62499998384</v>
      </c>
      <c r="Y6680">
        <f t="shared" si="220"/>
        <v>6341.25</v>
      </c>
    </row>
    <row r="6681" spans="24:25" x14ac:dyDescent="0.4">
      <c r="X6681" s="79">
        <f t="shared" si="219"/>
        <v>44839.666666650504</v>
      </c>
      <c r="Y6681">
        <f t="shared" si="220"/>
        <v>6341.25</v>
      </c>
    </row>
    <row r="6682" spans="24:25" x14ac:dyDescent="0.4">
      <c r="X6682" s="79">
        <f t="shared" si="219"/>
        <v>44839.708333317169</v>
      </c>
      <c r="Y6682">
        <f t="shared" si="220"/>
        <v>6341.25</v>
      </c>
    </row>
    <row r="6683" spans="24:25" x14ac:dyDescent="0.4">
      <c r="X6683" s="79">
        <f t="shared" si="219"/>
        <v>44839.749999983833</v>
      </c>
      <c r="Y6683">
        <f t="shared" si="220"/>
        <v>6341.25</v>
      </c>
    </row>
    <row r="6684" spans="24:25" x14ac:dyDescent="0.4">
      <c r="X6684" s="79">
        <f t="shared" si="219"/>
        <v>44839.791666650497</v>
      </c>
      <c r="Y6684">
        <f t="shared" si="220"/>
        <v>6341.25</v>
      </c>
    </row>
    <row r="6685" spans="24:25" x14ac:dyDescent="0.4">
      <c r="X6685" s="79">
        <f t="shared" si="219"/>
        <v>44839.833333317161</v>
      </c>
      <c r="Y6685">
        <f t="shared" si="220"/>
        <v>6341.25</v>
      </c>
    </row>
    <row r="6686" spans="24:25" x14ac:dyDescent="0.4">
      <c r="X6686" s="79">
        <f t="shared" si="219"/>
        <v>44839.874999983826</v>
      </c>
      <c r="Y6686">
        <f t="shared" si="220"/>
        <v>6341.25</v>
      </c>
    </row>
    <row r="6687" spans="24:25" x14ac:dyDescent="0.4">
      <c r="X6687" s="79">
        <f t="shared" si="219"/>
        <v>44839.91666665049</v>
      </c>
      <c r="Y6687">
        <f t="shared" si="220"/>
        <v>6341.25</v>
      </c>
    </row>
    <row r="6688" spans="24:25" x14ac:dyDescent="0.4">
      <c r="X6688" s="79">
        <f t="shared" si="219"/>
        <v>44839.958333317154</v>
      </c>
      <c r="Y6688">
        <f t="shared" si="220"/>
        <v>6341.25</v>
      </c>
    </row>
    <row r="6689" spans="24:25" x14ac:dyDescent="0.4">
      <c r="X6689" s="79">
        <f t="shared" si="219"/>
        <v>44839.999999983818</v>
      </c>
      <c r="Y6689">
        <f t="shared" si="220"/>
        <v>6341.25</v>
      </c>
    </row>
    <row r="6690" spans="24:25" x14ac:dyDescent="0.4">
      <c r="X6690" s="79">
        <f t="shared" si="219"/>
        <v>44840.041666650483</v>
      </c>
      <c r="Y6690">
        <f t="shared" si="220"/>
        <v>6341.25</v>
      </c>
    </row>
    <row r="6691" spans="24:25" x14ac:dyDescent="0.4">
      <c r="X6691" s="79">
        <f t="shared" si="219"/>
        <v>44840.083333317147</v>
      </c>
      <c r="Y6691">
        <f t="shared" si="220"/>
        <v>6341.25</v>
      </c>
    </row>
    <row r="6692" spans="24:25" x14ac:dyDescent="0.4">
      <c r="X6692" s="79">
        <f t="shared" si="219"/>
        <v>44840.124999983811</v>
      </c>
      <c r="Y6692">
        <f t="shared" si="220"/>
        <v>6341.25</v>
      </c>
    </row>
    <row r="6693" spans="24:25" x14ac:dyDescent="0.4">
      <c r="X6693" s="79">
        <f t="shared" si="219"/>
        <v>44840.166666650475</v>
      </c>
      <c r="Y6693">
        <f t="shared" si="220"/>
        <v>6341.25</v>
      </c>
    </row>
    <row r="6694" spans="24:25" x14ac:dyDescent="0.4">
      <c r="X6694" s="79">
        <f t="shared" si="219"/>
        <v>44840.208333317139</v>
      </c>
      <c r="Y6694">
        <f t="shared" si="220"/>
        <v>6341.25</v>
      </c>
    </row>
    <row r="6695" spans="24:25" x14ac:dyDescent="0.4">
      <c r="X6695" s="79">
        <f t="shared" si="219"/>
        <v>44840.249999983804</v>
      </c>
      <c r="Y6695">
        <f t="shared" si="220"/>
        <v>6341.25</v>
      </c>
    </row>
    <row r="6696" spans="24:25" x14ac:dyDescent="0.4">
      <c r="X6696" s="79">
        <f t="shared" si="219"/>
        <v>44840.291666650468</v>
      </c>
      <c r="Y6696">
        <f t="shared" si="220"/>
        <v>6341.25</v>
      </c>
    </row>
    <row r="6697" spans="24:25" x14ac:dyDescent="0.4">
      <c r="X6697" s="79">
        <f t="shared" si="219"/>
        <v>44840.333333317132</v>
      </c>
      <c r="Y6697">
        <f t="shared" si="220"/>
        <v>6341.25</v>
      </c>
    </row>
    <row r="6698" spans="24:25" x14ac:dyDescent="0.4">
      <c r="X6698" s="79">
        <f t="shared" si="219"/>
        <v>44840.374999983796</v>
      </c>
      <c r="Y6698">
        <f t="shared" si="220"/>
        <v>6341.25</v>
      </c>
    </row>
    <row r="6699" spans="24:25" x14ac:dyDescent="0.4">
      <c r="X6699" s="79">
        <f t="shared" si="219"/>
        <v>44840.416666650461</v>
      </c>
      <c r="Y6699">
        <f t="shared" si="220"/>
        <v>6341.25</v>
      </c>
    </row>
    <row r="6700" spans="24:25" x14ac:dyDescent="0.4">
      <c r="X6700" s="79">
        <f t="shared" si="219"/>
        <v>44840.458333317125</v>
      </c>
      <c r="Y6700">
        <f t="shared" si="220"/>
        <v>6341.25</v>
      </c>
    </row>
    <row r="6701" spans="24:25" x14ac:dyDescent="0.4">
      <c r="X6701" s="79">
        <f t="shared" si="219"/>
        <v>44840.499999983789</v>
      </c>
      <c r="Y6701">
        <f t="shared" si="220"/>
        <v>6341.25</v>
      </c>
    </row>
    <row r="6702" spans="24:25" x14ac:dyDescent="0.4">
      <c r="X6702" s="79">
        <f t="shared" si="219"/>
        <v>44840.541666650453</v>
      </c>
      <c r="Y6702">
        <f t="shared" si="220"/>
        <v>6341.25</v>
      </c>
    </row>
    <row r="6703" spans="24:25" x14ac:dyDescent="0.4">
      <c r="X6703" s="79">
        <f t="shared" si="219"/>
        <v>44840.583333317118</v>
      </c>
      <c r="Y6703">
        <f t="shared" si="220"/>
        <v>6341.25</v>
      </c>
    </row>
    <row r="6704" spans="24:25" x14ac:dyDescent="0.4">
      <c r="X6704" s="79">
        <f t="shared" si="219"/>
        <v>44840.624999983782</v>
      </c>
      <c r="Y6704">
        <f t="shared" si="220"/>
        <v>6341.25</v>
      </c>
    </row>
    <row r="6705" spans="24:25" x14ac:dyDescent="0.4">
      <c r="X6705" s="79">
        <f t="shared" si="219"/>
        <v>44840.666666650446</v>
      </c>
      <c r="Y6705">
        <f t="shared" si="220"/>
        <v>6341.25</v>
      </c>
    </row>
    <row r="6706" spans="24:25" x14ac:dyDescent="0.4">
      <c r="X6706" s="79">
        <f t="shared" si="219"/>
        <v>44840.70833331711</v>
      </c>
      <c r="Y6706">
        <f t="shared" si="220"/>
        <v>6341.25</v>
      </c>
    </row>
    <row r="6707" spans="24:25" x14ac:dyDescent="0.4">
      <c r="X6707" s="79">
        <f t="shared" si="219"/>
        <v>44840.749999983775</v>
      </c>
      <c r="Y6707">
        <f t="shared" si="220"/>
        <v>6341.25</v>
      </c>
    </row>
    <row r="6708" spans="24:25" x14ac:dyDescent="0.4">
      <c r="X6708" s="79">
        <f t="shared" si="219"/>
        <v>44840.791666650439</v>
      </c>
      <c r="Y6708">
        <f t="shared" si="220"/>
        <v>6341.25</v>
      </c>
    </row>
    <row r="6709" spans="24:25" x14ac:dyDescent="0.4">
      <c r="X6709" s="79">
        <f t="shared" si="219"/>
        <v>44840.833333317103</v>
      </c>
      <c r="Y6709">
        <f t="shared" si="220"/>
        <v>6341.25</v>
      </c>
    </row>
    <row r="6710" spans="24:25" x14ac:dyDescent="0.4">
      <c r="X6710" s="79">
        <f t="shared" si="219"/>
        <v>44840.874999983767</v>
      </c>
      <c r="Y6710">
        <f t="shared" si="220"/>
        <v>6341.25</v>
      </c>
    </row>
    <row r="6711" spans="24:25" x14ac:dyDescent="0.4">
      <c r="X6711" s="79">
        <f t="shared" si="219"/>
        <v>44840.916666650432</v>
      </c>
      <c r="Y6711">
        <f t="shared" si="220"/>
        <v>6341.25</v>
      </c>
    </row>
    <row r="6712" spans="24:25" x14ac:dyDescent="0.4">
      <c r="X6712" s="79">
        <f t="shared" si="219"/>
        <v>44840.958333317096</v>
      </c>
      <c r="Y6712">
        <f t="shared" si="220"/>
        <v>6341.25</v>
      </c>
    </row>
    <row r="6713" spans="24:25" x14ac:dyDescent="0.4">
      <c r="X6713" s="79">
        <f t="shared" si="219"/>
        <v>44840.99999998376</v>
      </c>
      <c r="Y6713">
        <f t="shared" si="220"/>
        <v>6341.25</v>
      </c>
    </row>
    <row r="6714" spans="24:25" x14ac:dyDescent="0.4">
      <c r="X6714" s="79">
        <f t="shared" si="219"/>
        <v>44841.041666650424</v>
      </c>
      <c r="Y6714">
        <f t="shared" si="220"/>
        <v>6341.25</v>
      </c>
    </row>
    <row r="6715" spans="24:25" x14ac:dyDescent="0.4">
      <c r="X6715" s="79">
        <f t="shared" si="219"/>
        <v>44841.083333317089</v>
      </c>
      <c r="Y6715">
        <f t="shared" si="220"/>
        <v>6341.25</v>
      </c>
    </row>
    <row r="6716" spans="24:25" x14ac:dyDescent="0.4">
      <c r="X6716" s="79">
        <f t="shared" si="219"/>
        <v>44841.124999983753</v>
      </c>
      <c r="Y6716">
        <f t="shared" si="220"/>
        <v>6341.25</v>
      </c>
    </row>
    <row r="6717" spans="24:25" x14ac:dyDescent="0.4">
      <c r="X6717" s="79">
        <f t="shared" si="219"/>
        <v>44841.166666650417</v>
      </c>
      <c r="Y6717">
        <f t="shared" si="220"/>
        <v>6341.25</v>
      </c>
    </row>
    <row r="6718" spans="24:25" x14ac:dyDescent="0.4">
      <c r="X6718" s="79">
        <f t="shared" si="219"/>
        <v>44841.208333317081</v>
      </c>
      <c r="Y6718">
        <f t="shared" si="220"/>
        <v>6341.25</v>
      </c>
    </row>
    <row r="6719" spans="24:25" x14ac:dyDescent="0.4">
      <c r="X6719" s="79">
        <f t="shared" si="219"/>
        <v>44841.249999983746</v>
      </c>
      <c r="Y6719">
        <f t="shared" si="220"/>
        <v>6341.25</v>
      </c>
    </row>
    <row r="6720" spans="24:25" x14ac:dyDescent="0.4">
      <c r="X6720" s="79">
        <f t="shared" si="219"/>
        <v>44841.29166665041</v>
      </c>
      <c r="Y6720">
        <f t="shared" si="220"/>
        <v>6341.25</v>
      </c>
    </row>
    <row r="6721" spans="24:25" x14ac:dyDescent="0.4">
      <c r="X6721" s="79">
        <f t="shared" si="219"/>
        <v>44841.333333317074</v>
      </c>
      <c r="Y6721">
        <f t="shared" si="220"/>
        <v>6341.25</v>
      </c>
    </row>
    <row r="6722" spans="24:25" x14ac:dyDescent="0.4">
      <c r="X6722" s="79">
        <f t="shared" si="219"/>
        <v>44841.374999983738</v>
      </c>
      <c r="Y6722">
        <f t="shared" si="220"/>
        <v>6341.25</v>
      </c>
    </row>
    <row r="6723" spans="24:25" x14ac:dyDescent="0.4">
      <c r="X6723" s="79">
        <f t="shared" si="219"/>
        <v>44841.416666650402</v>
      </c>
      <c r="Y6723">
        <f t="shared" si="220"/>
        <v>6341.25</v>
      </c>
    </row>
    <row r="6724" spans="24:25" x14ac:dyDescent="0.4">
      <c r="X6724" s="79">
        <f t="shared" si="219"/>
        <v>44841.458333317067</v>
      </c>
      <c r="Y6724">
        <f t="shared" si="220"/>
        <v>6341.25</v>
      </c>
    </row>
    <row r="6725" spans="24:25" x14ac:dyDescent="0.4">
      <c r="X6725" s="79">
        <f t="shared" si="219"/>
        <v>44841.499999983731</v>
      </c>
      <c r="Y6725">
        <f t="shared" si="220"/>
        <v>6341.25</v>
      </c>
    </row>
    <row r="6726" spans="24:25" x14ac:dyDescent="0.4">
      <c r="X6726" s="79">
        <f t="shared" ref="X6726:X6789" si="221">X6725+1/24</f>
        <v>44841.541666650395</v>
      </c>
      <c r="Y6726">
        <f t="shared" si="220"/>
        <v>6341.25</v>
      </c>
    </row>
    <row r="6727" spans="24:25" x14ac:dyDescent="0.4">
      <c r="X6727" s="79">
        <f t="shared" si="221"/>
        <v>44841.583333317059</v>
      </c>
      <c r="Y6727">
        <f t="shared" si="220"/>
        <v>6341.25</v>
      </c>
    </row>
    <row r="6728" spans="24:25" x14ac:dyDescent="0.4">
      <c r="X6728" s="79">
        <f t="shared" si="221"/>
        <v>44841.624999983724</v>
      </c>
      <c r="Y6728">
        <f t="shared" si="220"/>
        <v>6341.25</v>
      </c>
    </row>
    <row r="6729" spans="24:25" x14ac:dyDescent="0.4">
      <c r="X6729" s="79">
        <f t="shared" si="221"/>
        <v>44841.666666650388</v>
      </c>
      <c r="Y6729">
        <f t="shared" si="220"/>
        <v>6341.25</v>
      </c>
    </row>
    <row r="6730" spans="24:25" x14ac:dyDescent="0.4">
      <c r="X6730" s="79">
        <f t="shared" si="221"/>
        <v>44841.708333317052</v>
      </c>
      <c r="Y6730">
        <f t="shared" si="220"/>
        <v>6341.25</v>
      </c>
    </row>
    <row r="6731" spans="24:25" x14ac:dyDescent="0.4">
      <c r="X6731" s="79">
        <f t="shared" si="221"/>
        <v>44841.749999983716</v>
      </c>
      <c r="Y6731">
        <f t="shared" si="220"/>
        <v>6341.25</v>
      </c>
    </row>
    <row r="6732" spans="24:25" x14ac:dyDescent="0.4">
      <c r="X6732" s="79">
        <f t="shared" si="221"/>
        <v>44841.791666650381</v>
      </c>
      <c r="Y6732">
        <f t="shared" si="220"/>
        <v>6341.25</v>
      </c>
    </row>
    <row r="6733" spans="24:25" x14ac:dyDescent="0.4">
      <c r="X6733" s="79">
        <f t="shared" si="221"/>
        <v>44841.833333317045</v>
      </c>
      <c r="Y6733">
        <f t="shared" si="220"/>
        <v>6341.25</v>
      </c>
    </row>
    <row r="6734" spans="24:25" x14ac:dyDescent="0.4">
      <c r="X6734" s="79">
        <f t="shared" si="221"/>
        <v>44841.874999983709</v>
      </c>
      <c r="Y6734">
        <f t="shared" si="220"/>
        <v>6341.25</v>
      </c>
    </row>
    <row r="6735" spans="24:25" x14ac:dyDescent="0.4">
      <c r="X6735" s="79">
        <f t="shared" si="221"/>
        <v>44841.916666650373</v>
      </c>
      <c r="Y6735">
        <f t="shared" si="220"/>
        <v>6341.25</v>
      </c>
    </row>
    <row r="6736" spans="24:25" x14ac:dyDescent="0.4">
      <c r="X6736" s="79">
        <f t="shared" si="221"/>
        <v>44841.958333317038</v>
      </c>
      <c r="Y6736">
        <f t="shared" si="220"/>
        <v>6341.25</v>
      </c>
    </row>
    <row r="6737" spans="24:25" x14ac:dyDescent="0.4">
      <c r="X6737" s="79">
        <f t="shared" si="221"/>
        <v>44841.999999983702</v>
      </c>
      <c r="Y6737">
        <f t="shared" si="220"/>
        <v>6341.25</v>
      </c>
    </row>
    <row r="6738" spans="24:25" x14ac:dyDescent="0.4">
      <c r="X6738" s="79">
        <f t="shared" si="221"/>
        <v>44842.041666650366</v>
      </c>
      <c r="Y6738">
        <f t="shared" ref="Y6738:Y6801" si="222">VLOOKUP(MONTH(X6738),$T$28:$V$39,3)</f>
        <v>6341.25</v>
      </c>
    </row>
    <row r="6739" spans="24:25" x14ac:dyDescent="0.4">
      <c r="X6739" s="79">
        <f t="shared" si="221"/>
        <v>44842.08333331703</v>
      </c>
      <c r="Y6739">
        <f t="shared" si="222"/>
        <v>6341.25</v>
      </c>
    </row>
    <row r="6740" spans="24:25" x14ac:dyDescent="0.4">
      <c r="X6740" s="79">
        <f t="shared" si="221"/>
        <v>44842.124999983695</v>
      </c>
      <c r="Y6740">
        <f t="shared" si="222"/>
        <v>6341.25</v>
      </c>
    </row>
    <row r="6741" spans="24:25" x14ac:dyDescent="0.4">
      <c r="X6741" s="79">
        <f t="shared" si="221"/>
        <v>44842.166666650359</v>
      </c>
      <c r="Y6741">
        <f t="shared" si="222"/>
        <v>6341.25</v>
      </c>
    </row>
    <row r="6742" spans="24:25" x14ac:dyDescent="0.4">
      <c r="X6742" s="79">
        <f t="shared" si="221"/>
        <v>44842.208333317023</v>
      </c>
      <c r="Y6742">
        <f t="shared" si="222"/>
        <v>6341.25</v>
      </c>
    </row>
    <row r="6743" spans="24:25" x14ac:dyDescent="0.4">
      <c r="X6743" s="79">
        <f t="shared" si="221"/>
        <v>44842.249999983687</v>
      </c>
      <c r="Y6743">
        <f t="shared" si="222"/>
        <v>6341.25</v>
      </c>
    </row>
    <row r="6744" spans="24:25" x14ac:dyDescent="0.4">
      <c r="X6744" s="79">
        <f t="shared" si="221"/>
        <v>44842.291666650352</v>
      </c>
      <c r="Y6744">
        <f t="shared" si="222"/>
        <v>6341.25</v>
      </c>
    </row>
    <row r="6745" spans="24:25" x14ac:dyDescent="0.4">
      <c r="X6745" s="79">
        <f t="shared" si="221"/>
        <v>44842.333333317016</v>
      </c>
      <c r="Y6745">
        <f t="shared" si="222"/>
        <v>6341.25</v>
      </c>
    </row>
    <row r="6746" spans="24:25" x14ac:dyDescent="0.4">
      <c r="X6746" s="79">
        <f t="shared" si="221"/>
        <v>44842.37499998368</v>
      </c>
      <c r="Y6746">
        <f t="shared" si="222"/>
        <v>6341.25</v>
      </c>
    </row>
    <row r="6747" spans="24:25" x14ac:dyDescent="0.4">
      <c r="X6747" s="79">
        <f t="shared" si="221"/>
        <v>44842.416666650344</v>
      </c>
      <c r="Y6747">
        <f t="shared" si="222"/>
        <v>6341.25</v>
      </c>
    </row>
    <row r="6748" spans="24:25" x14ac:dyDescent="0.4">
      <c r="X6748" s="79">
        <f t="shared" si="221"/>
        <v>44842.458333317009</v>
      </c>
      <c r="Y6748">
        <f t="shared" si="222"/>
        <v>6341.25</v>
      </c>
    </row>
    <row r="6749" spans="24:25" x14ac:dyDescent="0.4">
      <c r="X6749" s="79">
        <f t="shared" si="221"/>
        <v>44842.499999983673</v>
      </c>
      <c r="Y6749">
        <f t="shared" si="222"/>
        <v>6341.25</v>
      </c>
    </row>
    <row r="6750" spans="24:25" x14ac:dyDescent="0.4">
      <c r="X6750" s="79">
        <f t="shared" si="221"/>
        <v>44842.541666650337</v>
      </c>
      <c r="Y6750">
        <f t="shared" si="222"/>
        <v>6341.25</v>
      </c>
    </row>
    <row r="6751" spans="24:25" x14ac:dyDescent="0.4">
      <c r="X6751" s="79">
        <f t="shared" si="221"/>
        <v>44842.583333317001</v>
      </c>
      <c r="Y6751">
        <f t="shared" si="222"/>
        <v>6341.25</v>
      </c>
    </row>
    <row r="6752" spans="24:25" x14ac:dyDescent="0.4">
      <c r="X6752" s="79">
        <f t="shared" si="221"/>
        <v>44842.624999983665</v>
      </c>
      <c r="Y6752">
        <f t="shared" si="222"/>
        <v>6341.25</v>
      </c>
    </row>
    <row r="6753" spans="24:25" x14ac:dyDescent="0.4">
      <c r="X6753" s="79">
        <f t="shared" si="221"/>
        <v>44842.66666665033</v>
      </c>
      <c r="Y6753">
        <f t="shared" si="222"/>
        <v>6341.25</v>
      </c>
    </row>
    <row r="6754" spans="24:25" x14ac:dyDescent="0.4">
      <c r="X6754" s="79">
        <f t="shared" si="221"/>
        <v>44842.708333316994</v>
      </c>
      <c r="Y6754">
        <f t="shared" si="222"/>
        <v>6341.25</v>
      </c>
    </row>
    <row r="6755" spans="24:25" x14ac:dyDescent="0.4">
      <c r="X6755" s="79">
        <f t="shared" si="221"/>
        <v>44842.749999983658</v>
      </c>
      <c r="Y6755">
        <f t="shared" si="222"/>
        <v>6341.25</v>
      </c>
    </row>
    <row r="6756" spans="24:25" x14ac:dyDescent="0.4">
      <c r="X6756" s="79">
        <f t="shared" si="221"/>
        <v>44842.791666650322</v>
      </c>
      <c r="Y6756">
        <f t="shared" si="222"/>
        <v>6341.25</v>
      </c>
    </row>
    <row r="6757" spans="24:25" x14ac:dyDescent="0.4">
      <c r="X6757" s="79">
        <f t="shared" si="221"/>
        <v>44842.833333316987</v>
      </c>
      <c r="Y6757">
        <f t="shared" si="222"/>
        <v>6341.25</v>
      </c>
    </row>
    <row r="6758" spans="24:25" x14ac:dyDescent="0.4">
      <c r="X6758" s="79">
        <f t="shared" si="221"/>
        <v>44842.874999983651</v>
      </c>
      <c r="Y6758">
        <f t="shared" si="222"/>
        <v>6341.25</v>
      </c>
    </row>
    <row r="6759" spans="24:25" x14ac:dyDescent="0.4">
      <c r="X6759" s="79">
        <f t="shared" si="221"/>
        <v>44842.916666650315</v>
      </c>
      <c r="Y6759">
        <f t="shared" si="222"/>
        <v>6341.25</v>
      </c>
    </row>
    <row r="6760" spans="24:25" x14ac:dyDescent="0.4">
      <c r="X6760" s="79">
        <f t="shared" si="221"/>
        <v>44842.958333316979</v>
      </c>
      <c r="Y6760">
        <f t="shared" si="222"/>
        <v>6341.25</v>
      </c>
    </row>
    <row r="6761" spans="24:25" x14ac:dyDescent="0.4">
      <c r="X6761" s="79">
        <f t="shared" si="221"/>
        <v>44842.999999983644</v>
      </c>
      <c r="Y6761">
        <f t="shared" si="222"/>
        <v>6341.25</v>
      </c>
    </row>
    <row r="6762" spans="24:25" x14ac:dyDescent="0.4">
      <c r="X6762" s="79">
        <f t="shared" si="221"/>
        <v>44843.041666650308</v>
      </c>
      <c r="Y6762">
        <f t="shared" si="222"/>
        <v>6341.25</v>
      </c>
    </row>
    <row r="6763" spans="24:25" x14ac:dyDescent="0.4">
      <c r="X6763" s="79">
        <f t="shared" si="221"/>
        <v>44843.083333316972</v>
      </c>
      <c r="Y6763">
        <f t="shared" si="222"/>
        <v>6341.25</v>
      </c>
    </row>
    <row r="6764" spans="24:25" x14ac:dyDescent="0.4">
      <c r="X6764" s="79">
        <f t="shared" si="221"/>
        <v>44843.124999983636</v>
      </c>
      <c r="Y6764">
        <f t="shared" si="222"/>
        <v>6341.25</v>
      </c>
    </row>
    <row r="6765" spans="24:25" x14ac:dyDescent="0.4">
      <c r="X6765" s="79">
        <f t="shared" si="221"/>
        <v>44843.166666650301</v>
      </c>
      <c r="Y6765">
        <f t="shared" si="222"/>
        <v>6341.25</v>
      </c>
    </row>
    <row r="6766" spans="24:25" x14ac:dyDescent="0.4">
      <c r="X6766" s="79">
        <f t="shared" si="221"/>
        <v>44843.208333316965</v>
      </c>
      <c r="Y6766">
        <f t="shared" si="222"/>
        <v>6341.25</v>
      </c>
    </row>
    <row r="6767" spans="24:25" x14ac:dyDescent="0.4">
      <c r="X6767" s="79">
        <f t="shared" si="221"/>
        <v>44843.249999983629</v>
      </c>
      <c r="Y6767">
        <f t="shared" si="222"/>
        <v>6341.25</v>
      </c>
    </row>
    <row r="6768" spans="24:25" x14ac:dyDescent="0.4">
      <c r="X6768" s="79">
        <f t="shared" si="221"/>
        <v>44843.291666650293</v>
      </c>
      <c r="Y6768">
        <f t="shared" si="222"/>
        <v>6341.25</v>
      </c>
    </row>
    <row r="6769" spans="24:25" x14ac:dyDescent="0.4">
      <c r="X6769" s="79">
        <f t="shared" si="221"/>
        <v>44843.333333316958</v>
      </c>
      <c r="Y6769">
        <f t="shared" si="222"/>
        <v>6341.25</v>
      </c>
    </row>
    <row r="6770" spans="24:25" x14ac:dyDescent="0.4">
      <c r="X6770" s="79">
        <f t="shared" si="221"/>
        <v>44843.374999983622</v>
      </c>
      <c r="Y6770">
        <f t="shared" si="222"/>
        <v>6341.25</v>
      </c>
    </row>
    <row r="6771" spans="24:25" x14ac:dyDescent="0.4">
      <c r="X6771" s="79">
        <f t="shared" si="221"/>
        <v>44843.416666650286</v>
      </c>
      <c r="Y6771">
        <f t="shared" si="222"/>
        <v>6341.25</v>
      </c>
    </row>
    <row r="6772" spans="24:25" x14ac:dyDescent="0.4">
      <c r="X6772" s="79">
        <f t="shared" si="221"/>
        <v>44843.45833331695</v>
      </c>
      <c r="Y6772">
        <f t="shared" si="222"/>
        <v>6341.25</v>
      </c>
    </row>
    <row r="6773" spans="24:25" x14ac:dyDescent="0.4">
      <c r="X6773" s="79">
        <f t="shared" si="221"/>
        <v>44843.499999983615</v>
      </c>
      <c r="Y6773">
        <f t="shared" si="222"/>
        <v>6341.25</v>
      </c>
    </row>
    <row r="6774" spans="24:25" x14ac:dyDescent="0.4">
      <c r="X6774" s="79">
        <f t="shared" si="221"/>
        <v>44843.541666650279</v>
      </c>
      <c r="Y6774">
        <f t="shared" si="222"/>
        <v>6341.25</v>
      </c>
    </row>
    <row r="6775" spans="24:25" x14ac:dyDescent="0.4">
      <c r="X6775" s="79">
        <f t="shared" si="221"/>
        <v>44843.583333316943</v>
      </c>
      <c r="Y6775">
        <f t="shared" si="222"/>
        <v>6341.25</v>
      </c>
    </row>
    <row r="6776" spans="24:25" x14ac:dyDescent="0.4">
      <c r="X6776" s="79">
        <f t="shared" si="221"/>
        <v>44843.624999983607</v>
      </c>
      <c r="Y6776">
        <f t="shared" si="222"/>
        <v>6341.25</v>
      </c>
    </row>
    <row r="6777" spans="24:25" x14ac:dyDescent="0.4">
      <c r="X6777" s="79">
        <f t="shared" si="221"/>
        <v>44843.666666650272</v>
      </c>
      <c r="Y6777">
        <f t="shared" si="222"/>
        <v>6341.25</v>
      </c>
    </row>
    <row r="6778" spans="24:25" x14ac:dyDescent="0.4">
      <c r="X6778" s="79">
        <f t="shared" si="221"/>
        <v>44843.708333316936</v>
      </c>
      <c r="Y6778">
        <f t="shared" si="222"/>
        <v>6341.25</v>
      </c>
    </row>
    <row r="6779" spans="24:25" x14ac:dyDescent="0.4">
      <c r="X6779" s="79">
        <f t="shared" si="221"/>
        <v>44843.7499999836</v>
      </c>
      <c r="Y6779">
        <f t="shared" si="222"/>
        <v>6341.25</v>
      </c>
    </row>
    <row r="6780" spans="24:25" x14ac:dyDescent="0.4">
      <c r="X6780" s="79">
        <f t="shared" si="221"/>
        <v>44843.791666650264</v>
      </c>
      <c r="Y6780">
        <f t="shared" si="222"/>
        <v>6341.25</v>
      </c>
    </row>
    <row r="6781" spans="24:25" x14ac:dyDescent="0.4">
      <c r="X6781" s="79">
        <f t="shared" si="221"/>
        <v>44843.833333316928</v>
      </c>
      <c r="Y6781">
        <f t="shared" si="222"/>
        <v>6341.25</v>
      </c>
    </row>
    <row r="6782" spans="24:25" x14ac:dyDescent="0.4">
      <c r="X6782" s="79">
        <f t="shared" si="221"/>
        <v>44843.874999983593</v>
      </c>
      <c r="Y6782">
        <f t="shared" si="222"/>
        <v>6341.25</v>
      </c>
    </row>
    <row r="6783" spans="24:25" x14ac:dyDescent="0.4">
      <c r="X6783" s="79">
        <f t="shared" si="221"/>
        <v>44843.916666650257</v>
      </c>
      <c r="Y6783">
        <f t="shared" si="222"/>
        <v>6341.25</v>
      </c>
    </row>
    <row r="6784" spans="24:25" x14ac:dyDescent="0.4">
      <c r="X6784" s="79">
        <f t="shared" si="221"/>
        <v>44843.958333316921</v>
      </c>
      <c r="Y6784">
        <f t="shared" si="222"/>
        <v>6341.25</v>
      </c>
    </row>
    <row r="6785" spans="24:25" x14ac:dyDescent="0.4">
      <c r="X6785" s="79">
        <f t="shared" si="221"/>
        <v>44843.999999983585</v>
      </c>
      <c r="Y6785">
        <f t="shared" si="222"/>
        <v>6341.25</v>
      </c>
    </row>
    <row r="6786" spans="24:25" x14ac:dyDescent="0.4">
      <c r="X6786" s="79">
        <f t="shared" si="221"/>
        <v>44844.04166665025</v>
      </c>
      <c r="Y6786">
        <f t="shared" si="222"/>
        <v>6341.25</v>
      </c>
    </row>
    <row r="6787" spans="24:25" x14ac:dyDescent="0.4">
      <c r="X6787" s="79">
        <f t="shared" si="221"/>
        <v>44844.083333316914</v>
      </c>
      <c r="Y6787">
        <f t="shared" si="222"/>
        <v>6341.25</v>
      </c>
    </row>
    <row r="6788" spans="24:25" x14ac:dyDescent="0.4">
      <c r="X6788" s="79">
        <f t="shared" si="221"/>
        <v>44844.124999983578</v>
      </c>
      <c r="Y6788">
        <f t="shared" si="222"/>
        <v>6341.25</v>
      </c>
    </row>
    <row r="6789" spans="24:25" x14ac:dyDescent="0.4">
      <c r="X6789" s="79">
        <f t="shared" si="221"/>
        <v>44844.166666650242</v>
      </c>
      <c r="Y6789">
        <f t="shared" si="222"/>
        <v>6341.25</v>
      </c>
    </row>
    <row r="6790" spans="24:25" x14ac:dyDescent="0.4">
      <c r="X6790" s="79">
        <f t="shared" ref="X6790:X6853" si="223">X6789+1/24</f>
        <v>44844.208333316907</v>
      </c>
      <c r="Y6790">
        <f t="shared" si="222"/>
        <v>6341.25</v>
      </c>
    </row>
    <row r="6791" spans="24:25" x14ac:dyDescent="0.4">
      <c r="X6791" s="79">
        <f t="shared" si="223"/>
        <v>44844.249999983571</v>
      </c>
      <c r="Y6791">
        <f t="shared" si="222"/>
        <v>6341.25</v>
      </c>
    </row>
    <row r="6792" spans="24:25" x14ac:dyDescent="0.4">
      <c r="X6792" s="79">
        <f t="shared" si="223"/>
        <v>44844.291666650235</v>
      </c>
      <c r="Y6792">
        <f t="shared" si="222"/>
        <v>6341.25</v>
      </c>
    </row>
    <row r="6793" spans="24:25" x14ac:dyDescent="0.4">
      <c r="X6793" s="79">
        <f t="shared" si="223"/>
        <v>44844.333333316899</v>
      </c>
      <c r="Y6793">
        <f t="shared" si="222"/>
        <v>6341.25</v>
      </c>
    </row>
    <row r="6794" spans="24:25" x14ac:dyDescent="0.4">
      <c r="X6794" s="79">
        <f t="shared" si="223"/>
        <v>44844.374999983564</v>
      </c>
      <c r="Y6794">
        <f t="shared" si="222"/>
        <v>6341.25</v>
      </c>
    </row>
    <row r="6795" spans="24:25" x14ac:dyDescent="0.4">
      <c r="X6795" s="79">
        <f t="shared" si="223"/>
        <v>44844.416666650228</v>
      </c>
      <c r="Y6795">
        <f t="shared" si="222"/>
        <v>6341.25</v>
      </c>
    </row>
    <row r="6796" spans="24:25" x14ac:dyDescent="0.4">
      <c r="X6796" s="79">
        <f t="shared" si="223"/>
        <v>44844.458333316892</v>
      </c>
      <c r="Y6796">
        <f t="shared" si="222"/>
        <v>6341.25</v>
      </c>
    </row>
    <row r="6797" spans="24:25" x14ac:dyDescent="0.4">
      <c r="X6797" s="79">
        <f t="shared" si="223"/>
        <v>44844.499999983556</v>
      </c>
      <c r="Y6797">
        <f t="shared" si="222"/>
        <v>6341.25</v>
      </c>
    </row>
    <row r="6798" spans="24:25" x14ac:dyDescent="0.4">
      <c r="X6798" s="79">
        <f t="shared" si="223"/>
        <v>44844.541666650221</v>
      </c>
      <c r="Y6798">
        <f t="shared" si="222"/>
        <v>6341.25</v>
      </c>
    </row>
    <row r="6799" spans="24:25" x14ac:dyDescent="0.4">
      <c r="X6799" s="79">
        <f t="shared" si="223"/>
        <v>44844.583333316885</v>
      </c>
      <c r="Y6799">
        <f t="shared" si="222"/>
        <v>6341.25</v>
      </c>
    </row>
    <row r="6800" spans="24:25" x14ac:dyDescent="0.4">
      <c r="X6800" s="79">
        <f t="shared" si="223"/>
        <v>44844.624999983549</v>
      </c>
      <c r="Y6800">
        <f t="shared" si="222"/>
        <v>6341.25</v>
      </c>
    </row>
    <row r="6801" spans="24:25" x14ac:dyDescent="0.4">
      <c r="X6801" s="79">
        <f t="shared" si="223"/>
        <v>44844.666666650213</v>
      </c>
      <c r="Y6801">
        <f t="shared" si="222"/>
        <v>6341.25</v>
      </c>
    </row>
    <row r="6802" spans="24:25" x14ac:dyDescent="0.4">
      <c r="X6802" s="79">
        <f t="shared" si="223"/>
        <v>44844.708333316878</v>
      </c>
      <c r="Y6802">
        <f t="shared" ref="Y6802:Y6865" si="224">VLOOKUP(MONTH(X6802),$T$28:$V$39,3)</f>
        <v>6341.25</v>
      </c>
    </row>
    <row r="6803" spans="24:25" x14ac:dyDescent="0.4">
      <c r="X6803" s="79">
        <f t="shared" si="223"/>
        <v>44844.749999983542</v>
      </c>
      <c r="Y6803">
        <f t="shared" si="224"/>
        <v>6341.25</v>
      </c>
    </row>
    <row r="6804" spans="24:25" x14ac:dyDescent="0.4">
      <c r="X6804" s="79">
        <f t="shared" si="223"/>
        <v>44844.791666650206</v>
      </c>
      <c r="Y6804">
        <f t="shared" si="224"/>
        <v>6341.25</v>
      </c>
    </row>
    <row r="6805" spans="24:25" x14ac:dyDescent="0.4">
      <c r="X6805" s="79">
        <f t="shared" si="223"/>
        <v>44844.83333331687</v>
      </c>
      <c r="Y6805">
        <f t="shared" si="224"/>
        <v>6341.25</v>
      </c>
    </row>
    <row r="6806" spans="24:25" x14ac:dyDescent="0.4">
      <c r="X6806" s="79">
        <f t="shared" si="223"/>
        <v>44844.874999983535</v>
      </c>
      <c r="Y6806">
        <f t="shared" si="224"/>
        <v>6341.25</v>
      </c>
    </row>
    <row r="6807" spans="24:25" x14ac:dyDescent="0.4">
      <c r="X6807" s="79">
        <f t="shared" si="223"/>
        <v>44844.916666650199</v>
      </c>
      <c r="Y6807">
        <f t="shared" si="224"/>
        <v>6341.25</v>
      </c>
    </row>
    <row r="6808" spans="24:25" x14ac:dyDescent="0.4">
      <c r="X6808" s="79">
        <f t="shared" si="223"/>
        <v>44844.958333316863</v>
      </c>
      <c r="Y6808">
        <f t="shared" si="224"/>
        <v>6341.25</v>
      </c>
    </row>
    <row r="6809" spans="24:25" x14ac:dyDescent="0.4">
      <c r="X6809" s="79">
        <f t="shared" si="223"/>
        <v>44844.999999983527</v>
      </c>
      <c r="Y6809">
        <f t="shared" si="224"/>
        <v>6341.25</v>
      </c>
    </row>
    <row r="6810" spans="24:25" x14ac:dyDescent="0.4">
      <c r="X6810" s="79">
        <f t="shared" si="223"/>
        <v>44845.041666650191</v>
      </c>
      <c r="Y6810">
        <f t="shared" si="224"/>
        <v>6341.25</v>
      </c>
    </row>
    <row r="6811" spans="24:25" x14ac:dyDescent="0.4">
      <c r="X6811" s="79">
        <f t="shared" si="223"/>
        <v>44845.083333316856</v>
      </c>
      <c r="Y6811">
        <f t="shared" si="224"/>
        <v>6341.25</v>
      </c>
    </row>
    <row r="6812" spans="24:25" x14ac:dyDescent="0.4">
      <c r="X6812" s="79">
        <f t="shared" si="223"/>
        <v>44845.12499998352</v>
      </c>
      <c r="Y6812">
        <f t="shared" si="224"/>
        <v>6341.25</v>
      </c>
    </row>
    <row r="6813" spans="24:25" x14ac:dyDescent="0.4">
      <c r="X6813" s="79">
        <f t="shared" si="223"/>
        <v>44845.166666650184</v>
      </c>
      <c r="Y6813">
        <f t="shared" si="224"/>
        <v>6341.25</v>
      </c>
    </row>
    <row r="6814" spans="24:25" x14ac:dyDescent="0.4">
      <c r="X6814" s="79">
        <f t="shared" si="223"/>
        <v>44845.208333316848</v>
      </c>
      <c r="Y6814">
        <f t="shared" si="224"/>
        <v>6341.25</v>
      </c>
    </row>
    <row r="6815" spans="24:25" x14ac:dyDescent="0.4">
      <c r="X6815" s="79">
        <f t="shared" si="223"/>
        <v>44845.249999983513</v>
      </c>
      <c r="Y6815">
        <f t="shared" si="224"/>
        <v>6341.25</v>
      </c>
    </row>
    <row r="6816" spans="24:25" x14ac:dyDescent="0.4">
      <c r="X6816" s="79">
        <f t="shared" si="223"/>
        <v>44845.291666650177</v>
      </c>
      <c r="Y6816">
        <f t="shared" si="224"/>
        <v>6341.25</v>
      </c>
    </row>
    <row r="6817" spans="24:25" x14ac:dyDescent="0.4">
      <c r="X6817" s="79">
        <f t="shared" si="223"/>
        <v>44845.333333316841</v>
      </c>
      <c r="Y6817">
        <f t="shared" si="224"/>
        <v>6341.25</v>
      </c>
    </row>
    <row r="6818" spans="24:25" x14ac:dyDescent="0.4">
      <c r="X6818" s="79">
        <f t="shared" si="223"/>
        <v>44845.374999983505</v>
      </c>
      <c r="Y6818">
        <f t="shared" si="224"/>
        <v>6341.25</v>
      </c>
    </row>
    <row r="6819" spans="24:25" x14ac:dyDescent="0.4">
      <c r="X6819" s="79">
        <f t="shared" si="223"/>
        <v>44845.41666665017</v>
      </c>
      <c r="Y6819">
        <f t="shared" si="224"/>
        <v>6341.25</v>
      </c>
    </row>
    <row r="6820" spans="24:25" x14ac:dyDescent="0.4">
      <c r="X6820" s="79">
        <f t="shared" si="223"/>
        <v>44845.458333316834</v>
      </c>
      <c r="Y6820">
        <f t="shared" si="224"/>
        <v>6341.25</v>
      </c>
    </row>
    <row r="6821" spans="24:25" x14ac:dyDescent="0.4">
      <c r="X6821" s="79">
        <f t="shared" si="223"/>
        <v>44845.499999983498</v>
      </c>
      <c r="Y6821">
        <f t="shared" si="224"/>
        <v>6341.25</v>
      </c>
    </row>
    <row r="6822" spans="24:25" x14ac:dyDescent="0.4">
      <c r="X6822" s="79">
        <f t="shared" si="223"/>
        <v>44845.541666650162</v>
      </c>
      <c r="Y6822">
        <f t="shared" si="224"/>
        <v>6341.25</v>
      </c>
    </row>
    <row r="6823" spans="24:25" x14ac:dyDescent="0.4">
      <c r="X6823" s="79">
        <f t="shared" si="223"/>
        <v>44845.583333316827</v>
      </c>
      <c r="Y6823">
        <f t="shared" si="224"/>
        <v>6341.25</v>
      </c>
    </row>
    <row r="6824" spans="24:25" x14ac:dyDescent="0.4">
      <c r="X6824" s="79">
        <f t="shared" si="223"/>
        <v>44845.624999983491</v>
      </c>
      <c r="Y6824">
        <f t="shared" si="224"/>
        <v>6341.25</v>
      </c>
    </row>
    <row r="6825" spans="24:25" x14ac:dyDescent="0.4">
      <c r="X6825" s="79">
        <f t="shared" si="223"/>
        <v>44845.666666650155</v>
      </c>
      <c r="Y6825">
        <f t="shared" si="224"/>
        <v>6341.25</v>
      </c>
    </row>
    <row r="6826" spans="24:25" x14ac:dyDescent="0.4">
      <c r="X6826" s="79">
        <f t="shared" si="223"/>
        <v>44845.708333316819</v>
      </c>
      <c r="Y6826">
        <f t="shared" si="224"/>
        <v>6341.25</v>
      </c>
    </row>
    <row r="6827" spans="24:25" x14ac:dyDescent="0.4">
      <c r="X6827" s="79">
        <f t="shared" si="223"/>
        <v>44845.749999983484</v>
      </c>
      <c r="Y6827">
        <f t="shared" si="224"/>
        <v>6341.25</v>
      </c>
    </row>
    <row r="6828" spans="24:25" x14ac:dyDescent="0.4">
      <c r="X6828" s="79">
        <f t="shared" si="223"/>
        <v>44845.791666650148</v>
      </c>
      <c r="Y6828">
        <f t="shared" si="224"/>
        <v>6341.25</v>
      </c>
    </row>
    <row r="6829" spans="24:25" x14ac:dyDescent="0.4">
      <c r="X6829" s="79">
        <f t="shared" si="223"/>
        <v>44845.833333316812</v>
      </c>
      <c r="Y6829">
        <f t="shared" si="224"/>
        <v>6341.25</v>
      </c>
    </row>
    <row r="6830" spans="24:25" x14ac:dyDescent="0.4">
      <c r="X6830" s="79">
        <f t="shared" si="223"/>
        <v>44845.874999983476</v>
      </c>
      <c r="Y6830">
        <f t="shared" si="224"/>
        <v>6341.25</v>
      </c>
    </row>
    <row r="6831" spans="24:25" x14ac:dyDescent="0.4">
      <c r="X6831" s="79">
        <f t="shared" si="223"/>
        <v>44845.916666650141</v>
      </c>
      <c r="Y6831">
        <f t="shared" si="224"/>
        <v>6341.25</v>
      </c>
    </row>
    <row r="6832" spans="24:25" x14ac:dyDescent="0.4">
      <c r="X6832" s="79">
        <f t="shared" si="223"/>
        <v>44845.958333316805</v>
      </c>
      <c r="Y6832">
        <f t="shared" si="224"/>
        <v>6341.25</v>
      </c>
    </row>
    <row r="6833" spans="24:25" x14ac:dyDescent="0.4">
      <c r="X6833" s="79">
        <f t="shared" si="223"/>
        <v>44845.999999983469</v>
      </c>
      <c r="Y6833">
        <f t="shared" si="224"/>
        <v>6341.25</v>
      </c>
    </row>
    <row r="6834" spans="24:25" x14ac:dyDescent="0.4">
      <c r="X6834" s="79">
        <f t="shared" si="223"/>
        <v>44846.041666650133</v>
      </c>
      <c r="Y6834">
        <f t="shared" si="224"/>
        <v>6341.25</v>
      </c>
    </row>
    <row r="6835" spans="24:25" x14ac:dyDescent="0.4">
      <c r="X6835" s="79">
        <f t="shared" si="223"/>
        <v>44846.083333316798</v>
      </c>
      <c r="Y6835">
        <f t="shared" si="224"/>
        <v>6341.25</v>
      </c>
    </row>
    <row r="6836" spans="24:25" x14ac:dyDescent="0.4">
      <c r="X6836" s="79">
        <f t="shared" si="223"/>
        <v>44846.124999983462</v>
      </c>
      <c r="Y6836">
        <f t="shared" si="224"/>
        <v>6341.25</v>
      </c>
    </row>
    <row r="6837" spans="24:25" x14ac:dyDescent="0.4">
      <c r="X6837" s="79">
        <f t="shared" si="223"/>
        <v>44846.166666650126</v>
      </c>
      <c r="Y6837">
        <f t="shared" si="224"/>
        <v>6341.25</v>
      </c>
    </row>
    <row r="6838" spans="24:25" x14ac:dyDescent="0.4">
      <c r="X6838" s="79">
        <f t="shared" si="223"/>
        <v>44846.20833331679</v>
      </c>
      <c r="Y6838">
        <f t="shared" si="224"/>
        <v>6341.25</v>
      </c>
    </row>
    <row r="6839" spans="24:25" x14ac:dyDescent="0.4">
      <c r="X6839" s="79">
        <f t="shared" si="223"/>
        <v>44846.249999983454</v>
      </c>
      <c r="Y6839">
        <f t="shared" si="224"/>
        <v>6341.25</v>
      </c>
    </row>
    <row r="6840" spans="24:25" x14ac:dyDescent="0.4">
      <c r="X6840" s="79">
        <f t="shared" si="223"/>
        <v>44846.291666650119</v>
      </c>
      <c r="Y6840">
        <f t="shared" si="224"/>
        <v>6341.25</v>
      </c>
    </row>
    <row r="6841" spans="24:25" x14ac:dyDescent="0.4">
      <c r="X6841" s="79">
        <f t="shared" si="223"/>
        <v>44846.333333316783</v>
      </c>
      <c r="Y6841">
        <f t="shared" si="224"/>
        <v>6341.25</v>
      </c>
    </row>
    <row r="6842" spans="24:25" x14ac:dyDescent="0.4">
      <c r="X6842" s="79">
        <f t="shared" si="223"/>
        <v>44846.374999983447</v>
      </c>
      <c r="Y6842">
        <f t="shared" si="224"/>
        <v>6341.25</v>
      </c>
    </row>
    <row r="6843" spans="24:25" x14ac:dyDescent="0.4">
      <c r="X6843" s="79">
        <f t="shared" si="223"/>
        <v>44846.416666650111</v>
      </c>
      <c r="Y6843">
        <f t="shared" si="224"/>
        <v>6341.25</v>
      </c>
    </row>
    <row r="6844" spans="24:25" x14ac:dyDescent="0.4">
      <c r="X6844" s="79">
        <f t="shared" si="223"/>
        <v>44846.458333316776</v>
      </c>
      <c r="Y6844">
        <f t="shared" si="224"/>
        <v>6341.25</v>
      </c>
    </row>
    <row r="6845" spans="24:25" x14ac:dyDescent="0.4">
      <c r="X6845" s="79">
        <f t="shared" si="223"/>
        <v>44846.49999998344</v>
      </c>
      <c r="Y6845">
        <f t="shared" si="224"/>
        <v>6341.25</v>
      </c>
    </row>
    <row r="6846" spans="24:25" x14ac:dyDescent="0.4">
      <c r="X6846" s="79">
        <f t="shared" si="223"/>
        <v>44846.541666650104</v>
      </c>
      <c r="Y6846">
        <f t="shared" si="224"/>
        <v>6341.25</v>
      </c>
    </row>
    <row r="6847" spans="24:25" x14ac:dyDescent="0.4">
      <c r="X6847" s="79">
        <f t="shared" si="223"/>
        <v>44846.583333316768</v>
      </c>
      <c r="Y6847">
        <f t="shared" si="224"/>
        <v>6341.25</v>
      </c>
    </row>
    <row r="6848" spans="24:25" x14ac:dyDescent="0.4">
      <c r="X6848" s="79">
        <f t="shared" si="223"/>
        <v>44846.624999983433</v>
      </c>
      <c r="Y6848">
        <f t="shared" si="224"/>
        <v>6341.25</v>
      </c>
    </row>
    <row r="6849" spans="24:25" x14ac:dyDescent="0.4">
      <c r="X6849" s="79">
        <f t="shared" si="223"/>
        <v>44846.666666650097</v>
      </c>
      <c r="Y6849">
        <f t="shared" si="224"/>
        <v>6341.25</v>
      </c>
    </row>
    <row r="6850" spans="24:25" x14ac:dyDescent="0.4">
      <c r="X6850" s="79">
        <f t="shared" si="223"/>
        <v>44846.708333316761</v>
      </c>
      <c r="Y6850">
        <f t="shared" si="224"/>
        <v>6341.25</v>
      </c>
    </row>
    <row r="6851" spans="24:25" x14ac:dyDescent="0.4">
      <c r="X6851" s="79">
        <f t="shared" si="223"/>
        <v>44846.749999983425</v>
      </c>
      <c r="Y6851">
        <f t="shared" si="224"/>
        <v>6341.25</v>
      </c>
    </row>
    <row r="6852" spans="24:25" x14ac:dyDescent="0.4">
      <c r="X6852" s="79">
        <f t="shared" si="223"/>
        <v>44846.79166665009</v>
      </c>
      <c r="Y6852">
        <f t="shared" si="224"/>
        <v>6341.25</v>
      </c>
    </row>
    <row r="6853" spans="24:25" x14ac:dyDescent="0.4">
      <c r="X6853" s="79">
        <f t="shared" si="223"/>
        <v>44846.833333316754</v>
      </c>
      <c r="Y6853">
        <f t="shared" si="224"/>
        <v>6341.25</v>
      </c>
    </row>
    <row r="6854" spans="24:25" x14ac:dyDescent="0.4">
      <c r="X6854" s="79">
        <f t="shared" ref="X6854:X6917" si="225">X6853+1/24</f>
        <v>44846.874999983418</v>
      </c>
      <c r="Y6854">
        <f t="shared" si="224"/>
        <v>6341.25</v>
      </c>
    </row>
    <row r="6855" spans="24:25" x14ac:dyDescent="0.4">
      <c r="X6855" s="79">
        <f t="shared" si="225"/>
        <v>44846.916666650082</v>
      </c>
      <c r="Y6855">
        <f t="shared" si="224"/>
        <v>6341.25</v>
      </c>
    </row>
    <row r="6856" spans="24:25" x14ac:dyDescent="0.4">
      <c r="X6856" s="79">
        <f t="shared" si="225"/>
        <v>44846.958333316747</v>
      </c>
      <c r="Y6856">
        <f t="shared" si="224"/>
        <v>6341.25</v>
      </c>
    </row>
    <row r="6857" spans="24:25" x14ac:dyDescent="0.4">
      <c r="X6857" s="79">
        <f t="shared" si="225"/>
        <v>44846.999999983411</v>
      </c>
      <c r="Y6857">
        <f t="shared" si="224"/>
        <v>6341.25</v>
      </c>
    </row>
    <row r="6858" spans="24:25" x14ac:dyDescent="0.4">
      <c r="X6858" s="79">
        <f t="shared" si="225"/>
        <v>44847.041666650075</v>
      </c>
      <c r="Y6858">
        <f t="shared" si="224"/>
        <v>6341.25</v>
      </c>
    </row>
    <row r="6859" spans="24:25" x14ac:dyDescent="0.4">
      <c r="X6859" s="79">
        <f t="shared" si="225"/>
        <v>44847.083333316739</v>
      </c>
      <c r="Y6859">
        <f t="shared" si="224"/>
        <v>6341.25</v>
      </c>
    </row>
    <row r="6860" spans="24:25" x14ac:dyDescent="0.4">
      <c r="X6860" s="79">
        <f t="shared" si="225"/>
        <v>44847.124999983404</v>
      </c>
      <c r="Y6860">
        <f t="shared" si="224"/>
        <v>6341.25</v>
      </c>
    </row>
    <row r="6861" spans="24:25" x14ac:dyDescent="0.4">
      <c r="X6861" s="79">
        <f t="shared" si="225"/>
        <v>44847.166666650068</v>
      </c>
      <c r="Y6861">
        <f t="shared" si="224"/>
        <v>6341.25</v>
      </c>
    </row>
    <row r="6862" spans="24:25" x14ac:dyDescent="0.4">
      <c r="X6862" s="79">
        <f t="shared" si="225"/>
        <v>44847.208333316732</v>
      </c>
      <c r="Y6862">
        <f t="shared" si="224"/>
        <v>6341.25</v>
      </c>
    </row>
    <row r="6863" spans="24:25" x14ac:dyDescent="0.4">
      <c r="X6863" s="79">
        <f t="shared" si="225"/>
        <v>44847.249999983396</v>
      </c>
      <c r="Y6863">
        <f t="shared" si="224"/>
        <v>6341.25</v>
      </c>
    </row>
    <row r="6864" spans="24:25" x14ac:dyDescent="0.4">
      <c r="X6864" s="79">
        <f t="shared" si="225"/>
        <v>44847.291666650061</v>
      </c>
      <c r="Y6864">
        <f t="shared" si="224"/>
        <v>6341.25</v>
      </c>
    </row>
    <row r="6865" spans="24:25" x14ac:dyDescent="0.4">
      <c r="X6865" s="79">
        <f t="shared" si="225"/>
        <v>44847.333333316725</v>
      </c>
      <c r="Y6865">
        <f t="shared" si="224"/>
        <v>6341.25</v>
      </c>
    </row>
    <row r="6866" spans="24:25" x14ac:dyDescent="0.4">
      <c r="X6866" s="79">
        <f t="shared" si="225"/>
        <v>44847.374999983389</v>
      </c>
      <c r="Y6866">
        <f t="shared" ref="Y6866:Y6929" si="226">VLOOKUP(MONTH(X6866),$T$28:$V$39,3)</f>
        <v>6341.25</v>
      </c>
    </row>
    <row r="6867" spans="24:25" x14ac:dyDescent="0.4">
      <c r="X6867" s="79">
        <f t="shared" si="225"/>
        <v>44847.416666650053</v>
      </c>
      <c r="Y6867">
        <f t="shared" si="226"/>
        <v>6341.25</v>
      </c>
    </row>
    <row r="6868" spans="24:25" x14ac:dyDescent="0.4">
      <c r="X6868" s="79">
        <f t="shared" si="225"/>
        <v>44847.458333316717</v>
      </c>
      <c r="Y6868">
        <f t="shared" si="226"/>
        <v>6341.25</v>
      </c>
    </row>
    <row r="6869" spans="24:25" x14ac:dyDescent="0.4">
      <c r="X6869" s="79">
        <f t="shared" si="225"/>
        <v>44847.499999983382</v>
      </c>
      <c r="Y6869">
        <f t="shared" si="226"/>
        <v>6341.25</v>
      </c>
    </row>
    <row r="6870" spans="24:25" x14ac:dyDescent="0.4">
      <c r="X6870" s="79">
        <f t="shared" si="225"/>
        <v>44847.541666650046</v>
      </c>
      <c r="Y6870">
        <f t="shared" si="226"/>
        <v>6341.25</v>
      </c>
    </row>
    <row r="6871" spans="24:25" x14ac:dyDescent="0.4">
      <c r="X6871" s="79">
        <f t="shared" si="225"/>
        <v>44847.58333331671</v>
      </c>
      <c r="Y6871">
        <f t="shared" si="226"/>
        <v>6341.25</v>
      </c>
    </row>
    <row r="6872" spans="24:25" x14ac:dyDescent="0.4">
      <c r="X6872" s="79">
        <f t="shared" si="225"/>
        <v>44847.624999983374</v>
      </c>
      <c r="Y6872">
        <f t="shared" si="226"/>
        <v>6341.25</v>
      </c>
    </row>
    <row r="6873" spans="24:25" x14ac:dyDescent="0.4">
      <c r="X6873" s="79">
        <f t="shared" si="225"/>
        <v>44847.666666650039</v>
      </c>
      <c r="Y6873">
        <f t="shared" si="226"/>
        <v>6341.25</v>
      </c>
    </row>
    <row r="6874" spans="24:25" x14ac:dyDescent="0.4">
      <c r="X6874" s="79">
        <f t="shared" si="225"/>
        <v>44847.708333316703</v>
      </c>
      <c r="Y6874">
        <f t="shared" si="226"/>
        <v>6341.25</v>
      </c>
    </row>
    <row r="6875" spans="24:25" x14ac:dyDescent="0.4">
      <c r="X6875" s="79">
        <f t="shared" si="225"/>
        <v>44847.749999983367</v>
      </c>
      <c r="Y6875">
        <f t="shared" si="226"/>
        <v>6341.25</v>
      </c>
    </row>
    <row r="6876" spans="24:25" x14ac:dyDescent="0.4">
      <c r="X6876" s="79">
        <f t="shared" si="225"/>
        <v>44847.791666650031</v>
      </c>
      <c r="Y6876">
        <f t="shared" si="226"/>
        <v>6341.25</v>
      </c>
    </row>
    <row r="6877" spans="24:25" x14ac:dyDescent="0.4">
      <c r="X6877" s="79">
        <f t="shared" si="225"/>
        <v>44847.833333316696</v>
      </c>
      <c r="Y6877">
        <f t="shared" si="226"/>
        <v>6341.25</v>
      </c>
    </row>
    <row r="6878" spans="24:25" x14ac:dyDescent="0.4">
      <c r="X6878" s="79">
        <f t="shared" si="225"/>
        <v>44847.87499998336</v>
      </c>
      <c r="Y6878">
        <f t="shared" si="226"/>
        <v>6341.25</v>
      </c>
    </row>
    <row r="6879" spans="24:25" x14ac:dyDescent="0.4">
      <c r="X6879" s="79">
        <f t="shared" si="225"/>
        <v>44847.916666650024</v>
      </c>
      <c r="Y6879">
        <f t="shared" si="226"/>
        <v>6341.25</v>
      </c>
    </row>
    <row r="6880" spans="24:25" x14ac:dyDescent="0.4">
      <c r="X6880" s="79">
        <f t="shared" si="225"/>
        <v>44847.958333316688</v>
      </c>
      <c r="Y6880">
        <f t="shared" si="226"/>
        <v>6341.25</v>
      </c>
    </row>
    <row r="6881" spans="24:25" x14ac:dyDescent="0.4">
      <c r="X6881" s="79">
        <f t="shared" si="225"/>
        <v>44847.999999983353</v>
      </c>
      <c r="Y6881">
        <f t="shared" si="226"/>
        <v>6341.25</v>
      </c>
    </row>
    <row r="6882" spans="24:25" x14ac:dyDescent="0.4">
      <c r="X6882" s="79">
        <f t="shared" si="225"/>
        <v>44848.041666650017</v>
      </c>
      <c r="Y6882">
        <f t="shared" si="226"/>
        <v>6341.25</v>
      </c>
    </row>
    <row r="6883" spans="24:25" x14ac:dyDescent="0.4">
      <c r="X6883" s="79">
        <f t="shared" si="225"/>
        <v>44848.083333316681</v>
      </c>
      <c r="Y6883">
        <f t="shared" si="226"/>
        <v>6341.25</v>
      </c>
    </row>
    <row r="6884" spans="24:25" x14ac:dyDescent="0.4">
      <c r="X6884" s="79">
        <f t="shared" si="225"/>
        <v>44848.124999983345</v>
      </c>
      <c r="Y6884">
        <f t="shared" si="226"/>
        <v>6341.25</v>
      </c>
    </row>
    <row r="6885" spans="24:25" x14ac:dyDescent="0.4">
      <c r="X6885" s="79">
        <f t="shared" si="225"/>
        <v>44848.16666665001</v>
      </c>
      <c r="Y6885">
        <f t="shared" si="226"/>
        <v>6341.25</v>
      </c>
    </row>
    <row r="6886" spans="24:25" x14ac:dyDescent="0.4">
      <c r="X6886" s="79">
        <f t="shared" si="225"/>
        <v>44848.208333316674</v>
      </c>
      <c r="Y6886">
        <f t="shared" si="226"/>
        <v>6341.25</v>
      </c>
    </row>
    <row r="6887" spans="24:25" x14ac:dyDescent="0.4">
      <c r="X6887" s="79">
        <f t="shared" si="225"/>
        <v>44848.249999983338</v>
      </c>
      <c r="Y6887">
        <f t="shared" si="226"/>
        <v>6341.25</v>
      </c>
    </row>
    <row r="6888" spans="24:25" x14ac:dyDescent="0.4">
      <c r="X6888" s="79">
        <f t="shared" si="225"/>
        <v>44848.291666650002</v>
      </c>
      <c r="Y6888">
        <f t="shared" si="226"/>
        <v>6341.25</v>
      </c>
    </row>
    <row r="6889" spans="24:25" x14ac:dyDescent="0.4">
      <c r="X6889" s="79">
        <f t="shared" si="225"/>
        <v>44848.333333316667</v>
      </c>
      <c r="Y6889">
        <f t="shared" si="226"/>
        <v>6341.25</v>
      </c>
    </row>
    <row r="6890" spans="24:25" x14ac:dyDescent="0.4">
      <c r="X6890" s="79">
        <f t="shared" si="225"/>
        <v>44848.374999983331</v>
      </c>
      <c r="Y6890">
        <f t="shared" si="226"/>
        <v>6341.25</v>
      </c>
    </row>
    <row r="6891" spans="24:25" x14ac:dyDescent="0.4">
      <c r="X6891" s="79">
        <f t="shared" si="225"/>
        <v>44848.416666649995</v>
      </c>
      <c r="Y6891">
        <f t="shared" si="226"/>
        <v>6341.25</v>
      </c>
    </row>
    <row r="6892" spans="24:25" x14ac:dyDescent="0.4">
      <c r="X6892" s="79">
        <f t="shared" si="225"/>
        <v>44848.458333316659</v>
      </c>
      <c r="Y6892">
        <f t="shared" si="226"/>
        <v>6341.25</v>
      </c>
    </row>
    <row r="6893" spans="24:25" x14ac:dyDescent="0.4">
      <c r="X6893" s="79">
        <f t="shared" si="225"/>
        <v>44848.499999983324</v>
      </c>
      <c r="Y6893">
        <f t="shared" si="226"/>
        <v>6341.25</v>
      </c>
    </row>
    <row r="6894" spans="24:25" x14ac:dyDescent="0.4">
      <c r="X6894" s="79">
        <f t="shared" si="225"/>
        <v>44848.541666649988</v>
      </c>
      <c r="Y6894">
        <f t="shared" si="226"/>
        <v>6341.25</v>
      </c>
    </row>
    <row r="6895" spans="24:25" x14ac:dyDescent="0.4">
      <c r="X6895" s="79">
        <f t="shared" si="225"/>
        <v>44848.583333316652</v>
      </c>
      <c r="Y6895">
        <f t="shared" si="226"/>
        <v>6341.25</v>
      </c>
    </row>
    <row r="6896" spans="24:25" x14ac:dyDescent="0.4">
      <c r="X6896" s="79">
        <f t="shared" si="225"/>
        <v>44848.624999983316</v>
      </c>
      <c r="Y6896">
        <f t="shared" si="226"/>
        <v>6341.25</v>
      </c>
    </row>
    <row r="6897" spans="24:25" x14ac:dyDescent="0.4">
      <c r="X6897" s="79">
        <f t="shared" si="225"/>
        <v>44848.66666664998</v>
      </c>
      <c r="Y6897">
        <f t="shared" si="226"/>
        <v>6341.25</v>
      </c>
    </row>
    <row r="6898" spans="24:25" x14ac:dyDescent="0.4">
      <c r="X6898" s="79">
        <f t="shared" si="225"/>
        <v>44848.708333316645</v>
      </c>
      <c r="Y6898">
        <f t="shared" si="226"/>
        <v>6341.25</v>
      </c>
    </row>
    <row r="6899" spans="24:25" x14ac:dyDescent="0.4">
      <c r="X6899" s="79">
        <f t="shared" si="225"/>
        <v>44848.749999983309</v>
      </c>
      <c r="Y6899">
        <f t="shared" si="226"/>
        <v>6341.25</v>
      </c>
    </row>
    <row r="6900" spans="24:25" x14ac:dyDescent="0.4">
      <c r="X6900" s="79">
        <f t="shared" si="225"/>
        <v>44848.791666649973</v>
      </c>
      <c r="Y6900">
        <f t="shared" si="226"/>
        <v>6341.25</v>
      </c>
    </row>
    <row r="6901" spans="24:25" x14ac:dyDescent="0.4">
      <c r="X6901" s="79">
        <f t="shared" si="225"/>
        <v>44848.833333316637</v>
      </c>
      <c r="Y6901">
        <f t="shared" si="226"/>
        <v>6341.25</v>
      </c>
    </row>
    <row r="6902" spans="24:25" x14ac:dyDescent="0.4">
      <c r="X6902" s="79">
        <f t="shared" si="225"/>
        <v>44848.874999983302</v>
      </c>
      <c r="Y6902">
        <f t="shared" si="226"/>
        <v>6341.25</v>
      </c>
    </row>
    <row r="6903" spans="24:25" x14ac:dyDescent="0.4">
      <c r="X6903" s="79">
        <f t="shared" si="225"/>
        <v>44848.916666649966</v>
      </c>
      <c r="Y6903">
        <f t="shared" si="226"/>
        <v>6341.25</v>
      </c>
    </row>
    <row r="6904" spans="24:25" x14ac:dyDescent="0.4">
      <c r="X6904" s="79">
        <f t="shared" si="225"/>
        <v>44848.95833331663</v>
      </c>
      <c r="Y6904">
        <f t="shared" si="226"/>
        <v>6341.25</v>
      </c>
    </row>
    <row r="6905" spans="24:25" x14ac:dyDescent="0.4">
      <c r="X6905" s="79">
        <f t="shared" si="225"/>
        <v>44848.999999983294</v>
      </c>
      <c r="Y6905">
        <f t="shared" si="226"/>
        <v>6341.25</v>
      </c>
    </row>
    <row r="6906" spans="24:25" x14ac:dyDescent="0.4">
      <c r="X6906" s="79">
        <f t="shared" si="225"/>
        <v>44849.041666649959</v>
      </c>
      <c r="Y6906">
        <f t="shared" si="226"/>
        <v>6341.25</v>
      </c>
    </row>
    <row r="6907" spans="24:25" x14ac:dyDescent="0.4">
      <c r="X6907" s="79">
        <f t="shared" si="225"/>
        <v>44849.083333316623</v>
      </c>
      <c r="Y6907">
        <f t="shared" si="226"/>
        <v>6341.25</v>
      </c>
    </row>
    <row r="6908" spans="24:25" x14ac:dyDescent="0.4">
      <c r="X6908" s="79">
        <f t="shared" si="225"/>
        <v>44849.124999983287</v>
      </c>
      <c r="Y6908">
        <f t="shared" si="226"/>
        <v>6341.25</v>
      </c>
    </row>
    <row r="6909" spans="24:25" x14ac:dyDescent="0.4">
      <c r="X6909" s="79">
        <f t="shared" si="225"/>
        <v>44849.166666649951</v>
      </c>
      <c r="Y6909">
        <f t="shared" si="226"/>
        <v>6341.25</v>
      </c>
    </row>
    <row r="6910" spans="24:25" x14ac:dyDescent="0.4">
      <c r="X6910" s="79">
        <f t="shared" si="225"/>
        <v>44849.208333316616</v>
      </c>
      <c r="Y6910">
        <f t="shared" si="226"/>
        <v>6341.25</v>
      </c>
    </row>
    <row r="6911" spans="24:25" x14ac:dyDescent="0.4">
      <c r="X6911" s="79">
        <f t="shared" si="225"/>
        <v>44849.24999998328</v>
      </c>
      <c r="Y6911">
        <f t="shared" si="226"/>
        <v>6341.25</v>
      </c>
    </row>
    <row r="6912" spans="24:25" x14ac:dyDescent="0.4">
      <c r="X6912" s="79">
        <f t="shared" si="225"/>
        <v>44849.291666649944</v>
      </c>
      <c r="Y6912">
        <f t="shared" si="226"/>
        <v>6341.25</v>
      </c>
    </row>
    <row r="6913" spans="24:25" x14ac:dyDescent="0.4">
      <c r="X6913" s="79">
        <f t="shared" si="225"/>
        <v>44849.333333316608</v>
      </c>
      <c r="Y6913">
        <f t="shared" si="226"/>
        <v>6341.25</v>
      </c>
    </row>
    <row r="6914" spans="24:25" x14ac:dyDescent="0.4">
      <c r="X6914" s="79">
        <f t="shared" si="225"/>
        <v>44849.374999983273</v>
      </c>
      <c r="Y6914">
        <f t="shared" si="226"/>
        <v>6341.25</v>
      </c>
    </row>
    <row r="6915" spans="24:25" x14ac:dyDescent="0.4">
      <c r="X6915" s="79">
        <f t="shared" si="225"/>
        <v>44849.416666649937</v>
      </c>
      <c r="Y6915">
        <f t="shared" si="226"/>
        <v>6341.25</v>
      </c>
    </row>
    <row r="6916" spans="24:25" x14ac:dyDescent="0.4">
      <c r="X6916" s="79">
        <f t="shared" si="225"/>
        <v>44849.458333316601</v>
      </c>
      <c r="Y6916">
        <f t="shared" si="226"/>
        <v>6341.25</v>
      </c>
    </row>
    <row r="6917" spans="24:25" x14ac:dyDescent="0.4">
      <c r="X6917" s="79">
        <f t="shared" si="225"/>
        <v>44849.499999983265</v>
      </c>
      <c r="Y6917">
        <f t="shared" si="226"/>
        <v>6341.25</v>
      </c>
    </row>
    <row r="6918" spans="24:25" x14ac:dyDescent="0.4">
      <c r="X6918" s="79">
        <f t="shared" ref="X6918:X6981" si="227">X6917+1/24</f>
        <v>44849.54166664993</v>
      </c>
      <c r="Y6918">
        <f t="shared" si="226"/>
        <v>6341.25</v>
      </c>
    </row>
    <row r="6919" spans="24:25" x14ac:dyDescent="0.4">
      <c r="X6919" s="79">
        <f t="shared" si="227"/>
        <v>44849.583333316594</v>
      </c>
      <c r="Y6919">
        <f t="shared" si="226"/>
        <v>6341.25</v>
      </c>
    </row>
    <row r="6920" spans="24:25" x14ac:dyDescent="0.4">
      <c r="X6920" s="79">
        <f t="shared" si="227"/>
        <v>44849.624999983258</v>
      </c>
      <c r="Y6920">
        <f t="shared" si="226"/>
        <v>6341.25</v>
      </c>
    </row>
    <row r="6921" spans="24:25" x14ac:dyDescent="0.4">
      <c r="X6921" s="79">
        <f t="shared" si="227"/>
        <v>44849.666666649922</v>
      </c>
      <c r="Y6921">
        <f t="shared" si="226"/>
        <v>6341.25</v>
      </c>
    </row>
    <row r="6922" spans="24:25" x14ac:dyDescent="0.4">
      <c r="X6922" s="79">
        <f t="shared" si="227"/>
        <v>44849.708333316587</v>
      </c>
      <c r="Y6922">
        <f t="shared" si="226"/>
        <v>6341.25</v>
      </c>
    </row>
    <row r="6923" spans="24:25" x14ac:dyDescent="0.4">
      <c r="X6923" s="79">
        <f t="shared" si="227"/>
        <v>44849.749999983251</v>
      </c>
      <c r="Y6923">
        <f t="shared" si="226"/>
        <v>6341.25</v>
      </c>
    </row>
    <row r="6924" spans="24:25" x14ac:dyDescent="0.4">
      <c r="X6924" s="79">
        <f t="shared" si="227"/>
        <v>44849.791666649915</v>
      </c>
      <c r="Y6924">
        <f t="shared" si="226"/>
        <v>6341.25</v>
      </c>
    </row>
    <row r="6925" spans="24:25" x14ac:dyDescent="0.4">
      <c r="X6925" s="79">
        <f t="shared" si="227"/>
        <v>44849.833333316579</v>
      </c>
      <c r="Y6925">
        <f t="shared" si="226"/>
        <v>6341.25</v>
      </c>
    </row>
    <row r="6926" spans="24:25" x14ac:dyDescent="0.4">
      <c r="X6926" s="79">
        <f t="shared" si="227"/>
        <v>44849.874999983243</v>
      </c>
      <c r="Y6926">
        <f t="shared" si="226"/>
        <v>6341.25</v>
      </c>
    </row>
    <row r="6927" spans="24:25" x14ac:dyDescent="0.4">
      <c r="X6927" s="79">
        <f t="shared" si="227"/>
        <v>44849.916666649908</v>
      </c>
      <c r="Y6927">
        <f t="shared" si="226"/>
        <v>6341.25</v>
      </c>
    </row>
    <row r="6928" spans="24:25" x14ac:dyDescent="0.4">
      <c r="X6928" s="79">
        <f t="shared" si="227"/>
        <v>44849.958333316572</v>
      </c>
      <c r="Y6928">
        <f t="shared" si="226"/>
        <v>6341.25</v>
      </c>
    </row>
    <row r="6929" spans="24:25" x14ac:dyDescent="0.4">
      <c r="X6929" s="79">
        <f t="shared" si="227"/>
        <v>44849.999999983236</v>
      </c>
      <c r="Y6929">
        <f t="shared" si="226"/>
        <v>6341.25</v>
      </c>
    </row>
    <row r="6930" spans="24:25" x14ac:dyDescent="0.4">
      <c r="X6930" s="79">
        <f t="shared" si="227"/>
        <v>44850.0416666499</v>
      </c>
      <c r="Y6930">
        <f t="shared" ref="Y6930:Y6993" si="228">VLOOKUP(MONTH(X6930),$T$28:$V$39,3)</f>
        <v>6341.25</v>
      </c>
    </row>
    <row r="6931" spans="24:25" x14ac:dyDescent="0.4">
      <c r="X6931" s="79">
        <f t="shared" si="227"/>
        <v>44850.083333316565</v>
      </c>
      <c r="Y6931">
        <f t="shared" si="228"/>
        <v>6341.25</v>
      </c>
    </row>
    <row r="6932" spans="24:25" x14ac:dyDescent="0.4">
      <c r="X6932" s="79">
        <f t="shared" si="227"/>
        <v>44850.124999983229</v>
      </c>
      <c r="Y6932">
        <f t="shared" si="228"/>
        <v>6341.25</v>
      </c>
    </row>
    <row r="6933" spans="24:25" x14ac:dyDescent="0.4">
      <c r="X6933" s="79">
        <f t="shared" si="227"/>
        <v>44850.166666649893</v>
      </c>
      <c r="Y6933">
        <f t="shared" si="228"/>
        <v>6341.25</v>
      </c>
    </row>
    <row r="6934" spans="24:25" x14ac:dyDescent="0.4">
      <c r="X6934" s="79">
        <f t="shared" si="227"/>
        <v>44850.208333316557</v>
      </c>
      <c r="Y6934">
        <f t="shared" si="228"/>
        <v>6341.25</v>
      </c>
    </row>
    <row r="6935" spans="24:25" x14ac:dyDescent="0.4">
      <c r="X6935" s="79">
        <f t="shared" si="227"/>
        <v>44850.249999983222</v>
      </c>
      <c r="Y6935">
        <f t="shared" si="228"/>
        <v>6341.25</v>
      </c>
    </row>
    <row r="6936" spans="24:25" x14ac:dyDescent="0.4">
      <c r="X6936" s="79">
        <f t="shared" si="227"/>
        <v>44850.291666649886</v>
      </c>
      <c r="Y6936">
        <f t="shared" si="228"/>
        <v>6341.25</v>
      </c>
    </row>
    <row r="6937" spans="24:25" x14ac:dyDescent="0.4">
      <c r="X6937" s="79">
        <f t="shared" si="227"/>
        <v>44850.33333331655</v>
      </c>
      <c r="Y6937">
        <f t="shared" si="228"/>
        <v>6341.25</v>
      </c>
    </row>
    <row r="6938" spans="24:25" x14ac:dyDescent="0.4">
      <c r="X6938" s="79">
        <f t="shared" si="227"/>
        <v>44850.374999983214</v>
      </c>
      <c r="Y6938">
        <f t="shared" si="228"/>
        <v>6341.25</v>
      </c>
    </row>
    <row r="6939" spans="24:25" x14ac:dyDescent="0.4">
      <c r="X6939" s="79">
        <f t="shared" si="227"/>
        <v>44850.416666649879</v>
      </c>
      <c r="Y6939">
        <f t="shared" si="228"/>
        <v>6341.25</v>
      </c>
    </row>
    <row r="6940" spans="24:25" x14ac:dyDescent="0.4">
      <c r="X6940" s="79">
        <f t="shared" si="227"/>
        <v>44850.458333316543</v>
      </c>
      <c r="Y6940">
        <f t="shared" si="228"/>
        <v>6341.25</v>
      </c>
    </row>
    <row r="6941" spans="24:25" x14ac:dyDescent="0.4">
      <c r="X6941" s="79">
        <f t="shared" si="227"/>
        <v>44850.499999983207</v>
      </c>
      <c r="Y6941">
        <f t="shared" si="228"/>
        <v>6341.25</v>
      </c>
    </row>
    <row r="6942" spans="24:25" x14ac:dyDescent="0.4">
      <c r="X6942" s="79">
        <f t="shared" si="227"/>
        <v>44850.541666649871</v>
      </c>
      <c r="Y6942">
        <f t="shared" si="228"/>
        <v>6341.25</v>
      </c>
    </row>
    <row r="6943" spans="24:25" x14ac:dyDescent="0.4">
      <c r="X6943" s="79">
        <f t="shared" si="227"/>
        <v>44850.583333316536</v>
      </c>
      <c r="Y6943">
        <f t="shared" si="228"/>
        <v>6341.25</v>
      </c>
    </row>
    <row r="6944" spans="24:25" x14ac:dyDescent="0.4">
      <c r="X6944" s="79">
        <f t="shared" si="227"/>
        <v>44850.6249999832</v>
      </c>
      <c r="Y6944">
        <f t="shared" si="228"/>
        <v>6341.25</v>
      </c>
    </row>
    <row r="6945" spans="24:25" x14ac:dyDescent="0.4">
      <c r="X6945" s="79">
        <f t="shared" si="227"/>
        <v>44850.666666649864</v>
      </c>
      <c r="Y6945">
        <f t="shared" si="228"/>
        <v>6341.25</v>
      </c>
    </row>
    <row r="6946" spans="24:25" x14ac:dyDescent="0.4">
      <c r="X6946" s="79">
        <f t="shared" si="227"/>
        <v>44850.708333316528</v>
      </c>
      <c r="Y6946">
        <f t="shared" si="228"/>
        <v>6341.25</v>
      </c>
    </row>
    <row r="6947" spans="24:25" x14ac:dyDescent="0.4">
      <c r="X6947" s="79">
        <f t="shared" si="227"/>
        <v>44850.749999983193</v>
      </c>
      <c r="Y6947">
        <f t="shared" si="228"/>
        <v>6341.25</v>
      </c>
    </row>
    <row r="6948" spans="24:25" x14ac:dyDescent="0.4">
      <c r="X6948" s="79">
        <f t="shared" si="227"/>
        <v>44850.791666649857</v>
      </c>
      <c r="Y6948">
        <f t="shared" si="228"/>
        <v>6341.25</v>
      </c>
    </row>
    <row r="6949" spans="24:25" x14ac:dyDescent="0.4">
      <c r="X6949" s="79">
        <f t="shared" si="227"/>
        <v>44850.833333316521</v>
      </c>
      <c r="Y6949">
        <f t="shared" si="228"/>
        <v>6341.25</v>
      </c>
    </row>
    <row r="6950" spans="24:25" x14ac:dyDescent="0.4">
      <c r="X6950" s="79">
        <f t="shared" si="227"/>
        <v>44850.874999983185</v>
      </c>
      <c r="Y6950">
        <f t="shared" si="228"/>
        <v>6341.25</v>
      </c>
    </row>
    <row r="6951" spans="24:25" x14ac:dyDescent="0.4">
      <c r="X6951" s="79">
        <f t="shared" si="227"/>
        <v>44850.91666664985</v>
      </c>
      <c r="Y6951">
        <f t="shared" si="228"/>
        <v>6341.25</v>
      </c>
    </row>
    <row r="6952" spans="24:25" x14ac:dyDescent="0.4">
      <c r="X6952" s="79">
        <f t="shared" si="227"/>
        <v>44850.958333316514</v>
      </c>
      <c r="Y6952">
        <f t="shared" si="228"/>
        <v>6341.25</v>
      </c>
    </row>
    <row r="6953" spans="24:25" x14ac:dyDescent="0.4">
      <c r="X6953" s="79">
        <f t="shared" si="227"/>
        <v>44850.999999983178</v>
      </c>
      <c r="Y6953">
        <f t="shared" si="228"/>
        <v>6341.25</v>
      </c>
    </row>
    <row r="6954" spans="24:25" x14ac:dyDescent="0.4">
      <c r="X6954" s="79">
        <f t="shared" si="227"/>
        <v>44851.041666649842</v>
      </c>
      <c r="Y6954">
        <f t="shared" si="228"/>
        <v>6341.25</v>
      </c>
    </row>
    <row r="6955" spans="24:25" x14ac:dyDescent="0.4">
      <c r="X6955" s="79">
        <f t="shared" si="227"/>
        <v>44851.083333316506</v>
      </c>
      <c r="Y6955">
        <f t="shared" si="228"/>
        <v>6341.25</v>
      </c>
    </row>
    <row r="6956" spans="24:25" x14ac:dyDescent="0.4">
      <c r="X6956" s="79">
        <f t="shared" si="227"/>
        <v>44851.124999983171</v>
      </c>
      <c r="Y6956">
        <f t="shared" si="228"/>
        <v>6341.25</v>
      </c>
    </row>
    <row r="6957" spans="24:25" x14ac:dyDescent="0.4">
      <c r="X6957" s="79">
        <f t="shared" si="227"/>
        <v>44851.166666649835</v>
      </c>
      <c r="Y6957">
        <f t="shared" si="228"/>
        <v>6341.25</v>
      </c>
    </row>
    <row r="6958" spans="24:25" x14ac:dyDescent="0.4">
      <c r="X6958" s="79">
        <f t="shared" si="227"/>
        <v>44851.208333316499</v>
      </c>
      <c r="Y6958">
        <f t="shared" si="228"/>
        <v>6341.25</v>
      </c>
    </row>
    <row r="6959" spans="24:25" x14ac:dyDescent="0.4">
      <c r="X6959" s="79">
        <f t="shared" si="227"/>
        <v>44851.249999983163</v>
      </c>
      <c r="Y6959">
        <f t="shared" si="228"/>
        <v>6341.25</v>
      </c>
    </row>
    <row r="6960" spans="24:25" x14ac:dyDescent="0.4">
      <c r="X6960" s="79">
        <f t="shared" si="227"/>
        <v>44851.291666649828</v>
      </c>
      <c r="Y6960">
        <f t="shared" si="228"/>
        <v>6341.25</v>
      </c>
    </row>
    <row r="6961" spans="24:25" x14ac:dyDescent="0.4">
      <c r="X6961" s="79">
        <f t="shared" si="227"/>
        <v>44851.333333316492</v>
      </c>
      <c r="Y6961">
        <f t="shared" si="228"/>
        <v>6341.25</v>
      </c>
    </row>
    <row r="6962" spans="24:25" x14ac:dyDescent="0.4">
      <c r="X6962" s="79">
        <f t="shared" si="227"/>
        <v>44851.374999983156</v>
      </c>
      <c r="Y6962">
        <f t="shared" si="228"/>
        <v>6341.25</v>
      </c>
    </row>
    <row r="6963" spans="24:25" x14ac:dyDescent="0.4">
      <c r="X6963" s="79">
        <f t="shared" si="227"/>
        <v>44851.41666664982</v>
      </c>
      <c r="Y6963">
        <f t="shared" si="228"/>
        <v>6341.25</v>
      </c>
    </row>
    <row r="6964" spans="24:25" x14ac:dyDescent="0.4">
      <c r="X6964" s="79">
        <f t="shared" si="227"/>
        <v>44851.458333316485</v>
      </c>
      <c r="Y6964">
        <f t="shared" si="228"/>
        <v>6341.25</v>
      </c>
    </row>
    <row r="6965" spans="24:25" x14ac:dyDescent="0.4">
      <c r="X6965" s="79">
        <f t="shared" si="227"/>
        <v>44851.499999983149</v>
      </c>
      <c r="Y6965">
        <f t="shared" si="228"/>
        <v>6341.25</v>
      </c>
    </row>
    <row r="6966" spans="24:25" x14ac:dyDescent="0.4">
      <c r="X6966" s="79">
        <f t="shared" si="227"/>
        <v>44851.541666649813</v>
      </c>
      <c r="Y6966">
        <f t="shared" si="228"/>
        <v>6341.25</v>
      </c>
    </row>
    <row r="6967" spans="24:25" x14ac:dyDescent="0.4">
      <c r="X6967" s="79">
        <f t="shared" si="227"/>
        <v>44851.583333316477</v>
      </c>
      <c r="Y6967">
        <f t="shared" si="228"/>
        <v>6341.25</v>
      </c>
    </row>
    <row r="6968" spans="24:25" x14ac:dyDescent="0.4">
      <c r="X6968" s="79">
        <f t="shared" si="227"/>
        <v>44851.624999983142</v>
      </c>
      <c r="Y6968">
        <f t="shared" si="228"/>
        <v>6341.25</v>
      </c>
    </row>
    <row r="6969" spans="24:25" x14ac:dyDescent="0.4">
      <c r="X6969" s="79">
        <f t="shared" si="227"/>
        <v>44851.666666649806</v>
      </c>
      <c r="Y6969">
        <f t="shared" si="228"/>
        <v>6341.25</v>
      </c>
    </row>
    <row r="6970" spans="24:25" x14ac:dyDescent="0.4">
      <c r="X6970" s="79">
        <f t="shared" si="227"/>
        <v>44851.70833331647</v>
      </c>
      <c r="Y6970">
        <f t="shared" si="228"/>
        <v>6341.25</v>
      </c>
    </row>
    <row r="6971" spans="24:25" x14ac:dyDescent="0.4">
      <c r="X6971" s="79">
        <f t="shared" si="227"/>
        <v>44851.749999983134</v>
      </c>
      <c r="Y6971">
        <f t="shared" si="228"/>
        <v>6341.25</v>
      </c>
    </row>
    <row r="6972" spans="24:25" x14ac:dyDescent="0.4">
      <c r="X6972" s="79">
        <f t="shared" si="227"/>
        <v>44851.791666649799</v>
      </c>
      <c r="Y6972">
        <f t="shared" si="228"/>
        <v>6341.25</v>
      </c>
    </row>
    <row r="6973" spans="24:25" x14ac:dyDescent="0.4">
      <c r="X6973" s="79">
        <f t="shared" si="227"/>
        <v>44851.833333316463</v>
      </c>
      <c r="Y6973">
        <f t="shared" si="228"/>
        <v>6341.25</v>
      </c>
    </row>
    <row r="6974" spans="24:25" x14ac:dyDescent="0.4">
      <c r="X6974" s="79">
        <f t="shared" si="227"/>
        <v>44851.874999983127</v>
      </c>
      <c r="Y6974">
        <f t="shared" si="228"/>
        <v>6341.25</v>
      </c>
    </row>
    <row r="6975" spans="24:25" x14ac:dyDescent="0.4">
      <c r="X6975" s="79">
        <f t="shared" si="227"/>
        <v>44851.916666649791</v>
      </c>
      <c r="Y6975">
        <f t="shared" si="228"/>
        <v>6341.25</v>
      </c>
    </row>
    <row r="6976" spans="24:25" x14ac:dyDescent="0.4">
      <c r="X6976" s="79">
        <f t="shared" si="227"/>
        <v>44851.958333316456</v>
      </c>
      <c r="Y6976">
        <f t="shared" si="228"/>
        <v>6341.25</v>
      </c>
    </row>
    <row r="6977" spans="24:25" x14ac:dyDescent="0.4">
      <c r="X6977" s="79">
        <f t="shared" si="227"/>
        <v>44851.99999998312</v>
      </c>
      <c r="Y6977">
        <f t="shared" si="228"/>
        <v>6341.25</v>
      </c>
    </row>
    <row r="6978" spans="24:25" x14ac:dyDescent="0.4">
      <c r="X6978" s="79">
        <f t="shared" si="227"/>
        <v>44852.041666649784</v>
      </c>
      <c r="Y6978">
        <f t="shared" si="228"/>
        <v>6341.25</v>
      </c>
    </row>
    <row r="6979" spans="24:25" x14ac:dyDescent="0.4">
      <c r="X6979" s="79">
        <f t="shared" si="227"/>
        <v>44852.083333316448</v>
      </c>
      <c r="Y6979">
        <f t="shared" si="228"/>
        <v>6341.25</v>
      </c>
    </row>
    <row r="6980" spans="24:25" x14ac:dyDescent="0.4">
      <c r="X6980" s="79">
        <f t="shared" si="227"/>
        <v>44852.124999983113</v>
      </c>
      <c r="Y6980">
        <f t="shared" si="228"/>
        <v>6341.25</v>
      </c>
    </row>
    <row r="6981" spans="24:25" x14ac:dyDescent="0.4">
      <c r="X6981" s="79">
        <f t="shared" si="227"/>
        <v>44852.166666649777</v>
      </c>
      <c r="Y6981">
        <f t="shared" si="228"/>
        <v>6341.25</v>
      </c>
    </row>
    <row r="6982" spans="24:25" x14ac:dyDescent="0.4">
      <c r="X6982" s="79">
        <f t="shared" ref="X6982:X7045" si="229">X6981+1/24</f>
        <v>44852.208333316441</v>
      </c>
      <c r="Y6982">
        <f t="shared" si="228"/>
        <v>6341.25</v>
      </c>
    </row>
    <row r="6983" spans="24:25" x14ac:dyDescent="0.4">
      <c r="X6983" s="79">
        <f t="shared" si="229"/>
        <v>44852.249999983105</v>
      </c>
      <c r="Y6983">
        <f t="shared" si="228"/>
        <v>6341.25</v>
      </c>
    </row>
    <row r="6984" spans="24:25" x14ac:dyDescent="0.4">
      <c r="X6984" s="79">
        <f t="shared" si="229"/>
        <v>44852.291666649769</v>
      </c>
      <c r="Y6984">
        <f t="shared" si="228"/>
        <v>6341.25</v>
      </c>
    </row>
    <row r="6985" spans="24:25" x14ac:dyDescent="0.4">
      <c r="X6985" s="79">
        <f t="shared" si="229"/>
        <v>44852.333333316434</v>
      </c>
      <c r="Y6985">
        <f t="shared" si="228"/>
        <v>6341.25</v>
      </c>
    </row>
    <row r="6986" spans="24:25" x14ac:dyDescent="0.4">
      <c r="X6986" s="79">
        <f t="shared" si="229"/>
        <v>44852.374999983098</v>
      </c>
      <c r="Y6986">
        <f t="shared" si="228"/>
        <v>6341.25</v>
      </c>
    </row>
    <row r="6987" spans="24:25" x14ac:dyDescent="0.4">
      <c r="X6987" s="79">
        <f t="shared" si="229"/>
        <v>44852.416666649762</v>
      </c>
      <c r="Y6987">
        <f t="shared" si="228"/>
        <v>6341.25</v>
      </c>
    </row>
    <row r="6988" spans="24:25" x14ac:dyDescent="0.4">
      <c r="X6988" s="79">
        <f t="shared" si="229"/>
        <v>44852.458333316426</v>
      </c>
      <c r="Y6988">
        <f t="shared" si="228"/>
        <v>6341.25</v>
      </c>
    </row>
    <row r="6989" spans="24:25" x14ac:dyDescent="0.4">
      <c r="X6989" s="79">
        <f t="shared" si="229"/>
        <v>44852.499999983091</v>
      </c>
      <c r="Y6989">
        <f t="shared" si="228"/>
        <v>6341.25</v>
      </c>
    </row>
    <row r="6990" spans="24:25" x14ac:dyDescent="0.4">
      <c r="X6990" s="79">
        <f t="shared" si="229"/>
        <v>44852.541666649755</v>
      </c>
      <c r="Y6990">
        <f t="shared" si="228"/>
        <v>6341.25</v>
      </c>
    </row>
    <row r="6991" spans="24:25" x14ac:dyDescent="0.4">
      <c r="X6991" s="79">
        <f t="shared" si="229"/>
        <v>44852.583333316419</v>
      </c>
      <c r="Y6991">
        <f t="shared" si="228"/>
        <v>6341.25</v>
      </c>
    </row>
    <row r="6992" spans="24:25" x14ac:dyDescent="0.4">
      <c r="X6992" s="79">
        <f t="shared" si="229"/>
        <v>44852.624999983083</v>
      </c>
      <c r="Y6992">
        <f t="shared" si="228"/>
        <v>6341.25</v>
      </c>
    </row>
    <row r="6993" spans="24:25" x14ac:dyDescent="0.4">
      <c r="X6993" s="79">
        <f t="shared" si="229"/>
        <v>44852.666666649748</v>
      </c>
      <c r="Y6993">
        <f t="shared" si="228"/>
        <v>6341.25</v>
      </c>
    </row>
    <row r="6994" spans="24:25" x14ac:dyDescent="0.4">
      <c r="X6994" s="79">
        <f t="shared" si="229"/>
        <v>44852.708333316412</v>
      </c>
      <c r="Y6994">
        <f t="shared" ref="Y6994:Y7057" si="230">VLOOKUP(MONTH(X6994),$T$28:$V$39,3)</f>
        <v>6341.25</v>
      </c>
    </row>
    <row r="6995" spans="24:25" x14ac:dyDescent="0.4">
      <c r="X6995" s="79">
        <f t="shared" si="229"/>
        <v>44852.749999983076</v>
      </c>
      <c r="Y6995">
        <f t="shared" si="230"/>
        <v>6341.25</v>
      </c>
    </row>
    <row r="6996" spans="24:25" x14ac:dyDescent="0.4">
      <c r="X6996" s="79">
        <f t="shared" si="229"/>
        <v>44852.79166664974</v>
      </c>
      <c r="Y6996">
        <f t="shared" si="230"/>
        <v>6341.25</v>
      </c>
    </row>
    <row r="6997" spans="24:25" x14ac:dyDescent="0.4">
      <c r="X6997" s="79">
        <f t="shared" si="229"/>
        <v>44852.833333316405</v>
      </c>
      <c r="Y6997">
        <f t="shared" si="230"/>
        <v>6341.25</v>
      </c>
    </row>
    <row r="6998" spans="24:25" x14ac:dyDescent="0.4">
      <c r="X6998" s="79">
        <f t="shared" si="229"/>
        <v>44852.874999983069</v>
      </c>
      <c r="Y6998">
        <f t="shared" si="230"/>
        <v>6341.25</v>
      </c>
    </row>
    <row r="6999" spans="24:25" x14ac:dyDescent="0.4">
      <c r="X6999" s="79">
        <f t="shared" si="229"/>
        <v>44852.916666649733</v>
      </c>
      <c r="Y6999">
        <f t="shared" si="230"/>
        <v>6341.25</v>
      </c>
    </row>
    <row r="7000" spans="24:25" x14ac:dyDescent="0.4">
      <c r="X7000" s="79">
        <f t="shared" si="229"/>
        <v>44852.958333316397</v>
      </c>
      <c r="Y7000">
        <f t="shared" si="230"/>
        <v>6341.25</v>
      </c>
    </row>
    <row r="7001" spans="24:25" x14ac:dyDescent="0.4">
      <c r="X7001" s="79">
        <f t="shared" si="229"/>
        <v>44852.999999983062</v>
      </c>
      <c r="Y7001">
        <f t="shared" si="230"/>
        <v>6341.25</v>
      </c>
    </row>
    <row r="7002" spans="24:25" x14ac:dyDescent="0.4">
      <c r="X7002" s="79">
        <f t="shared" si="229"/>
        <v>44853.041666649726</v>
      </c>
      <c r="Y7002">
        <f t="shared" si="230"/>
        <v>6341.25</v>
      </c>
    </row>
    <row r="7003" spans="24:25" x14ac:dyDescent="0.4">
      <c r="X7003" s="79">
        <f t="shared" si="229"/>
        <v>44853.08333331639</v>
      </c>
      <c r="Y7003">
        <f t="shared" si="230"/>
        <v>6341.25</v>
      </c>
    </row>
    <row r="7004" spans="24:25" x14ac:dyDescent="0.4">
      <c r="X7004" s="79">
        <f t="shared" si="229"/>
        <v>44853.124999983054</v>
      </c>
      <c r="Y7004">
        <f t="shared" si="230"/>
        <v>6341.25</v>
      </c>
    </row>
    <row r="7005" spans="24:25" x14ac:dyDescent="0.4">
      <c r="X7005" s="79">
        <f t="shared" si="229"/>
        <v>44853.166666649719</v>
      </c>
      <c r="Y7005">
        <f t="shared" si="230"/>
        <v>6341.25</v>
      </c>
    </row>
    <row r="7006" spans="24:25" x14ac:dyDescent="0.4">
      <c r="X7006" s="79">
        <f t="shared" si="229"/>
        <v>44853.208333316383</v>
      </c>
      <c r="Y7006">
        <f t="shared" si="230"/>
        <v>6341.25</v>
      </c>
    </row>
    <row r="7007" spans="24:25" x14ac:dyDescent="0.4">
      <c r="X7007" s="79">
        <f t="shared" si="229"/>
        <v>44853.249999983047</v>
      </c>
      <c r="Y7007">
        <f t="shared" si="230"/>
        <v>6341.25</v>
      </c>
    </row>
    <row r="7008" spans="24:25" x14ac:dyDescent="0.4">
      <c r="X7008" s="79">
        <f t="shared" si="229"/>
        <v>44853.291666649711</v>
      </c>
      <c r="Y7008">
        <f t="shared" si="230"/>
        <v>6341.25</v>
      </c>
    </row>
    <row r="7009" spans="24:25" x14ac:dyDescent="0.4">
      <c r="X7009" s="79">
        <f t="shared" si="229"/>
        <v>44853.333333316376</v>
      </c>
      <c r="Y7009">
        <f t="shared" si="230"/>
        <v>6341.25</v>
      </c>
    </row>
    <row r="7010" spans="24:25" x14ac:dyDescent="0.4">
      <c r="X7010" s="79">
        <f t="shared" si="229"/>
        <v>44853.37499998304</v>
      </c>
      <c r="Y7010">
        <f t="shared" si="230"/>
        <v>6341.25</v>
      </c>
    </row>
    <row r="7011" spans="24:25" x14ac:dyDescent="0.4">
      <c r="X7011" s="79">
        <f t="shared" si="229"/>
        <v>44853.416666649704</v>
      </c>
      <c r="Y7011">
        <f t="shared" si="230"/>
        <v>6341.25</v>
      </c>
    </row>
    <row r="7012" spans="24:25" x14ac:dyDescent="0.4">
      <c r="X7012" s="79">
        <f t="shared" si="229"/>
        <v>44853.458333316368</v>
      </c>
      <c r="Y7012">
        <f t="shared" si="230"/>
        <v>6341.25</v>
      </c>
    </row>
    <row r="7013" spans="24:25" x14ac:dyDescent="0.4">
      <c r="X7013" s="79">
        <f t="shared" si="229"/>
        <v>44853.499999983032</v>
      </c>
      <c r="Y7013">
        <f t="shared" si="230"/>
        <v>6341.25</v>
      </c>
    </row>
    <row r="7014" spans="24:25" x14ac:dyDescent="0.4">
      <c r="X7014" s="79">
        <f t="shared" si="229"/>
        <v>44853.541666649697</v>
      </c>
      <c r="Y7014">
        <f t="shared" si="230"/>
        <v>6341.25</v>
      </c>
    </row>
    <row r="7015" spans="24:25" x14ac:dyDescent="0.4">
      <c r="X7015" s="79">
        <f t="shared" si="229"/>
        <v>44853.583333316361</v>
      </c>
      <c r="Y7015">
        <f t="shared" si="230"/>
        <v>6341.25</v>
      </c>
    </row>
    <row r="7016" spans="24:25" x14ac:dyDescent="0.4">
      <c r="X7016" s="79">
        <f t="shared" si="229"/>
        <v>44853.624999983025</v>
      </c>
      <c r="Y7016">
        <f t="shared" si="230"/>
        <v>6341.25</v>
      </c>
    </row>
    <row r="7017" spans="24:25" x14ac:dyDescent="0.4">
      <c r="X7017" s="79">
        <f t="shared" si="229"/>
        <v>44853.666666649689</v>
      </c>
      <c r="Y7017">
        <f t="shared" si="230"/>
        <v>6341.25</v>
      </c>
    </row>
    <row r="7018" spans="24:25" x14ac:dyDescent="0.4">
      <c r="X7018" s="79">
        <f t="shared" si="229"/>
        <v>44853.708333316354</v>
      </c>
      <c r="Y7018">
        <f t="shared" si="230"/>
        <v>6341.25</v>
      </c>
    </row>
    <row r="7019" spans="24:25" x14ac:dyDescent="0.4">
      <c r="X7019" s="79">
        <f t="shared" si="229"/>
        <v>44853.749999983018</v>
      </c>
      <c r="Y7019">
        <f t="shared" si="230"/>
        <v>6341.25</v>
      </c>
    </row>
    <row r="7020" spans="24:25" x14ac:dyDescent="0.4">
      <c r="X7020" s="79">
        <f t="shared" si="229"/>
        <v>44853.791666649682</v>
      </c>
      <c r="Y7020">
        <f t="shared" si="230"/>
        <v>6341.25</v>
      </c>
    </row>
    <row r="7021" spans="24:25" x14ac:dyDescent="0.4">
      <c r="X7021" s="79">
        <f t="shared" si="229"/>
        <v>44853.833333316346</v>
      </c>
      <c r="Y7021">
        <f t="shared" si="230"/>
        <v>6341.25</v>
      </c>
    </row>
    <row r="7022" spans="24:25" x14ac:dyDescent="0.4">
      <c r="X7022" s="79">
        <f t="shared" si="229"/>
        <v>44853.874999983011</v>
      </c>
      <c r="Y7022">
        <f t="shared" si="230"/>
        <v>6341.25</v>
      </c>
    </row>
    <row r="7023" spans="24:25" x14ac:dyDescent="0.4">
      <c r="X7023" s="79">
        <f t="shared" si="229"/>
        <v>44853.916666649675</v>
      </c>
      <c r="Y7023">
        <f t="shared" si="230"/>
        <v>6341.25</v>
      </c>
    </row>
    <row r="7024" spans="24:25" x14ac:dyDescent="0.4">
      <c r="X7024" s="79">
        <f t="shared" si="229"/>
        <v>44853.958333316339</v>
      </c>
      <c r="Y7024">
        <f t="shared" si="230"/>
        <v>6341.25</v>
      </c>
    </row>
    <row r="7025" spans="24:25" x14ac:dyDescent="0.4">
      <c r="X7025" s="79">
        <f t="shared" si="229"/>
        <v>44853.999999983003</v>
      </c>
      <c r="Y7025">
        <f t="shared" si="230"/>
        <v>6341.25</v>
      </c>
    </row>
    <row r="7026" spans="24:25" x14ac:dyDescent="0.4">
      <c r="X7026" s="79">
        <f t="shared" si="229"/>
        <v>44854.041666649668</v>
      </c>
      <c r="Y7026">
        <f t="shared" si="230"/>
        <v>6341.25</v>
      </c>
    </row>
    <row r="7027" spans="24:25" x14ac:dyDescent="0.4">
      <c r="X7027" s="79">
        <f t="shared" si="229"/>
        <v>44854.083333316332</v>
      </c>
      <c r="Y7027">
        <f t="shared" si="230"/>
        <v>6341.25</v>
      </c>
    </row>
    <row r="7028" spans="24:25" x14ac:dyDescent="0.4">
      <c r="X7028" s="79">
        <f t="shared" si="229"/>
        <v>44854.124999982996</v>
      </c>
      <c r="Y7028">
        <f t="shared" si="230"/>
        <v>6341.25</v>
      </c>
    </row>
    <row r="7029" spans="24:25" x14ac:dyDescent="0.4">
      <c r="X7029" s="79">
        <f t="shared" si="229"/>
        <v>44854.16666664966</v>
      </c>
      <c r="Y7029">
        <f t="shared" si="230"/>
        <v>6341.25</v>
      </c>
    </row>
    <row r="7030" spans="24:25" x14ac:dyDescent="0.4">
      <c r="X7030" s="79">
        <f t="shared" si="229"/>
        <v>44854.208333316325</v>
      </c>
      <c r="Y7030">
        <f t="shared" si="230"/>
        <v>6341.25</v>
      </c>
    </row>
    <row r="7031" spans="24:25" x14ac:dyDescent="0.4">
      <c r="X7031" s="79">
        <f t="shared" si="229"/>
        <v>44854.249999982989</v>
      </c>
      <c r="Y7031">
        <f t="shared" si="230"/>
        <v>6341.25</v>
      </c>
    </row>
    <row r="7032" spans="24:25" x14ac:dyDescent="0.4">
      <c r="X7032" s="79">
        <f t="shared" si="229"/>
        <v>44854.291666649653</v>
      </c>
      <c r="Y7032">
        <f t="shared" si="230"/>
        <v>6341.25</v>
      </c>
    </row>
    <row r="7033" spans="24:25" x14ac:dyDescent="0.4">
      <c r="X7033" s="79">
        <f t="shared" si="229"/>
        <v>44854.333333316317</v>
      </c>
      <c r="Y7033">
        <f t="shared" si="230"/>
        <v>6341.25</v>
      </c>
    </row>
    <row r="7034" spans="24:25" x14ac:dyDescent="0.4">
      <c r="X7034" s="79">
        <f t="shared" si="229"/>
        <v>44854.374999982982</v>
      </c>
      <c r="Y7034">
        <f t="shared" si="230"/>
        <v>6341.25</v>
      </c>
    </row>
    <row r="7035" spans="24:25" x14ac:dyDescent="0.4">
      <c r="X7035" s="79">
        <f t="shared" si="229"/>
        <v>44854.416666649646</v>
      </c>
      <c r="Y7035">
        <f t="shared" si="230"/>
        <v>6341.25</v>
      </c>
    </row>
    <row r="7036" spans="24:25" x14ac:dyDescent="0.4">
      <c r="X7036" s="79">
        <f t="shared" si="229"/>
        <v>44854.45833331631</v>
      </c>
      <c r="Y7036">
        <f t="shared" si="230"/>
        <v>6341.25</v>
      </c>
    </row>
    <row r="7037" spans="24:25" x14ac:dyDescent="0.4">
      <c r="X7037" s="79">
        <f t="shared" si="229"/>
        <v>44854.499999982974</v>
      </c>
      <c r="Y7037">
        <f t="shared" si="230"/>
        <v>6341.25</v>
      </c>
    </row>
    <row r="7038" spans="24:25" x14ac:dyDescent="0.4">
      <c r="X7038" s="79">
        <f t="shared" si="229"/>
        <v>44854.541666649639</v>
      </c>
      <c r="Y7038">
        <f t="shared" si="230"/>
        <v>6341.25</v>
      </c>
    </row>
    <row r="7039" spans="24:25" x14ac:dyDescent="0.4">
      <c r="X7039" s="79">
        <f t="shared" si="229"/>
        <v>44854.583333316303</v>
      </c>
      <c r="Y7039">
        <f t="shared" si="230"/>
        <v>6341.25</v>
      </c>
    </row>
    <row r="7040" spans="24:25" x14ac:dyDescent="0.4">
      <c r="X7040" s="79">
        <f t="shared" si="229"/>
        <v>44854.624999982967</v>
      </c>
      <c r="Y7040">
        <f t="shared" si="230"/>
        <v>6341.25</v>
      </c>
    </row>
    <row r="7041" spans="24:25" x14ac:dyDescent="0.4">
      <c r="X7041" s="79">
        <f t="shared" si="229"/>
        <v>44854.666666649631</v>
      </c>
      <c r="Y7041">
        <f t="shared" si="230"/>
        <v>6341.25</v>
      </c>
    </row>
    <row r="7042" spans="24:25" x14ac:dyDescent="0.4">
      <c r="X7042" s="79">
        <f t="shared" si="229"/>
        <v>44854.708333316295</v>
      </c>
      <c r="Y7042">
        <f t="shared" si="230"/>
        <v>6341.25</v>
      </c>
    </row>
    <row r="7043" spans="24:25" x14ac:dyDescent="0.4">
      <c r="X7043" s="79">
        <f t="shared" si="229"/>
        <v>44854.74999998296</v>
      </c>
      <c r="Y7043">
        <f t="shared" si="230"/>
        <v>6341.25</v>
      </c>
    </row>
    <row r="7044" spans="24:25" x14ac:dyDescent="0.4">
      <c r="X7044" s="79">
        <f t="shared" si="229"/>
        <v>44854.791666649624</v>
      </c>
      <c r="Y7044">
        <f t="shared" si="230"/>
        <v>6341.25</v>
      </c>
    </row>
    <row r="7045" spans="24:25" x14ac:dyDescent="0.4">
      <c r="X7045" s="79">
        <f t="shared" si="229"/>
        <v>44854.833333316288</v>
      </c>
      <c r="Y7045">
        <f t="shared" si="230"/>
        <v>6341.25</v>
      </c>
    </row>
    <row r="7046" spans="24:25" x14ac:dyDescent="0.4">
      <c r="X7046" s="79">
        <f t="shared" ref="X7046:X7109" si="231">X7045+1/24</f>
        <v>44854.874999982952</v>
      </c>
      <c r="Y7046">
        <f t="shared" si="230"/>
        <v>6341.25</v>
      </c>
    </row>
    <row r="7047" spans="24:25" x14ac:dyDescent="0.4">
      <c r="X7047" s="79">
        <f t="shared" si="231"/>
        <v>44854.916666649617</v>
      </c>
      <c r="Y7047">
        <f t="shared" si="230"/>
        <v>6341.25</v>
      </c>
    </row>
    <row r="7048" spans="24:25" x14ac:dyDescent="0.4">
      <c r="X7048" s="79">
        <f t="shared" si="231"/>
        <v>44854.958333316281</v>
      </c>
      <c r="Y7048">
        <f t="shared" si="230"/>
        <v>6341.25</v>
      </c>
    </row>
    <row r="7049" spans="24:25" x14ac:dyDescent="0.4">
      <c r="X7049" s="79">
        <f t="shared" si="231"/>
        <v>44854.999999982945</v>
      </c>
      <c r="Y7049">
        <f t="shared" si="230"/>
        <v>6341.25</v>
      </c>
    </row>
    <row r="7050" spans="24:25" x14ac:dyDescent="0.4">
      <c r="X7050" s="79">
        <f t="shared" si="231"/>
        <v>44855.041666649609</v>
      </c>
      <c r="Y7050">
        <f t="shared" si="230"/>
        <v>6341.25</v>
      </c>
    </row>
    <row r="7051" spans="24:25" x14ac:dyDescent="0.4">
      <c r="X7051" s="79">
        <f t="shared" si="231"/>
        <v>44855.083333316274</v>
      </c>
      <c r="Y7051">
        <f t="shared" si="230"/>
        <v>6341.25</v>
      </c>
    </row>
    <row r="7052" spans="24:25" x14ac:dyDescent="0.4">
      <c r="X7052" s="79">
        <f t="shared" si="231"/>
        <v>44855.124999982938</v>
      </c>
      <c r="Y7052">
        <f t="shared" si="230"/>
        <v>6341.25</v>
      </c>
    </row>
    <row r="7053" spans="24:25" x14ac:dyDescent="0.4">
      <c r="X7053" s="79">
        <f t="shared" si="231"/>
        <v>44855.166666649602</v>
      </c>
      <c r="Y7053">
        <f t="shared" si="230"/>
        <v>6341.25</v>
      </c>
    </row>
    <row r="7054" spans="24:25" x14ac:dyDescent="0.4">
      <c r="X7054" s="79">
        <f t="shared" si="231"/>
        <v>44855.208333316266</v>
      </c>
      <c r="Y7054">
        <f t="shared" si="230"/>
        <v>6341.25</v>
      </c>
    </row>
    <row r="7055" spans="24:25" x14ac:dyDescent="0.4">
      <c r="X7055" s="79">
        <f t="shared" si="231"/>
        <v>44855.249999982931</v>
      </c>
      <c r="Y7055">
        <f t="shared" si="230"/>
        <v>6341.25</v>
      </c>
    </row>
    <row r="7056" spans="24:25" x14ac:dyDescent="0.4">
      <c r="X7056" s="79">
        <f t="shared" si="231"/>
        <v>44855.291666649595</v>
      </c>
      <c r="Y7056">
        <f t="shared" si="230"/>
        <v>6341.25</v>
      </c>
    </row>
    <row r="7057" spans="24:25" x14ac:dyDescent="0.4">
      <c r="X7057" s="79">
        <f t="shared" si="231"/>
        <v>44855.333333316259</v>
      </c>
      <c r="Y7057">
        <f t="shared" si="230"/>
        <v>6341.25</v>
      </c>
    </row>
    <row r="7058" spans="24:25" x14ac:dyDescent="0.4">
      <c r="X7058" s="79">
        <f t="shared" si="231"/>
        <v>44855.374999982923</v>
      </c>
      <c r="Y7058">
        <f t="shared" ref="Y7058:Y7121" si="232">VLOOKUP(MONTH(X7058),$T$28:$V$39,3)</f>
        <v>6341.25</v>
      </c>
    </row>
    <row r="7059" spans="24:25" x14ac:dyDescent="0.4">
      <c r="X7059" s="79">
        <f t="shared" si="231"/>
        <v>44855.416666649588</v>
      </c>
      <c r="Y7059">
        <f t="shared" si="232"/>
        <v>6341.25</v>
      </c>
    </row>
    <row r="7060" spans="24:25" x14ac:dyDescent="0.4">
      <c r="X7060" s="79">
        <f t="shared" si="231"/>
        <v>44855.458333316252</v>
      </c>
      <c r="Y7060">
        <f t="shared" si="232"/>
        <v>6341.25</v>
      </c>
    </row>
    <row r="7061" spans="24:25" x14ac:dyDescent="0.4">
      <c r="X7061" s="79">
        <f t="shared" si="231"/>
        <v>44855.499999982916</v>
      </c>
      <c r="Y7061">
        <f t="shared" si="232"/>
        <v>6341.25</v>
      </c>
    </row>
    <row r="7062" spans="24:25" x14ac:dyDescent="0.4">
      <c r="X7062" s="79">
        <f t="shared" si="231"/>
        <v>44855.54166664958</v>
      </c>
      <c r="Y7062">
        <f t="shared" si="232"/>
        <v>6341.25</v>
      </c>
    </row>
    <row r="7063" spans="24:25" x14ac:dyDescent="0.4">
      <c r="X7063" s="79">
        <f t="shared" si="231"/>
        <v>44855.583333316245</v>
      </c>
      <c r="Y7063">
        <f t="shared" si="232"/>
        <v>6341.25</v>
      </c>
    </row>
    <row r="7064" spans="24:25" x14ac:dyDescent="0.4">
      <c r="X7064" s="79">
        <f t="shared" si="231"/>
        <v>44855.624999982909</v>
      </c>
      <c r="Y7064">
        <f t="shared" si="232"/>
        <v>6341.25</v>
      </c>
    </row>
    <row r="7065" spans="24:25" x14ac:dyDescent="0.4">
      <c r="X7065" s="79">
        <f t="shared" si="231"/>
        <v>44855.666666649573</v>
      </c>
      <c r="Y7065">
        <f t="shared" si="232"/>
        <v>6341.25</v>
      </c>
    </row>
    <row r="7066" spans="24:25" x14ac:dyDescent="0.4">
      <c r="X7066" s="79">
        <f t="shared" si="231"/>
        <v>44855.708333316237</v>
      </c>
      <c r="Y7066">
        <f t="shared" si="232"/>
        <v>6341.25</v>
      </c>
    </row>
    <row r="7067" spans="24:25" x14ac:dyDescent="0.4">
      <c r="X7067" s="79">
        <f t="shared" si="231"/>
        <v>44855.749999982901</v>
      </c>
      <c r="Y7067">
        <f t="shared" si="232"/>
        <v>6341.25</v>
      </c>
    </row>
    <row r="7068" spans="24:25" x14ac:dyDescent="0.4">
      <c r="X7068" s="79">
        <f t="shared" si="231"/>
        <v>44855.791666649566</v>
      </c>
      <c r="Y7068">
        <f t="shared" si="232"/>
        <v>6341.25</v>
      </c>
    </row>
    <row r="7069" spans="24:25" x14ac:dyDescent="0.4">
      <c r="X7069" s="79">
        <f t="shared" si="231"/>
        <v>44855.83333331623</v>
      </c>
      <c r="Y7069">
        <f t="shared" si="232"/>
        <v>6341.25</v>
      </c>
    </row>
    <row r="7070" spans="24:25" x14ac:dyDescent="0.4">
      <c r="X7070" s="79">
        <f t="shared" si="231"/>
        <v>44855.874999982894</v>
      </c>
      <c r="Y7070">
        <f t="shared" si="232"/>
        <v>6341.25</v>
      </c>
    </row>
    <row r="7071" spans="24:25" x14ac:dyDescent="0.4">
      <c r="X7071" s="79">
        <f t="shared" si="231"/>
        <v>44855.916666649558</v>
      </c>
      <c r="Y7071">
        <f t="shared" si="232"/>
        <v>6341.25</v>
      </c>
    </row>
    <row r="7072" spans="24:25" x14ac:dyDescent="0.4">
      <c r="X7072" s="79">
        <f t="shared" si="231"/>
        <v>44855.958333316223</v>
      </c>
      <c r="Y7072">
        <f t="shared" si="232"/>
        <v>6341.25</v>
      </c>
    </row>
    <row r="7073" spans="24:25" x14ac:dyDescent="0.4">
      <c r="X7073" s="79">
        <f t="shared" si="231"/>
        <v>44855.999999982887</v>
      </c>
      <c r="Y7073">
        <f t="shared" si="232"/>
        <v>6341.25</v>
      </c>
    </row>
    <row r="7074" spans="24:25" x14ac:dyDescent="0.4">
      <c r="X7074" s="79">
        <f t="shared" si="231"/>
        <v>44856.041666649551</v>
      </c>
      <c r="Y7074">
        <f t="shared" si="232"/>
        <v>6341.25</v>
      </c>
    </row>
    <row r="7075" spans="24:25" x14ac:dyDescent="0.4">
      <c r="X7075" s="79">
        <f t="shared" si="231"/>
        <v>44856.083333316215</v>
      </c>
      <c r="Y7075">
        <f t="shared" si="232"/>
        <v>6341.25</v>
      </c>
    </row>
    <row r="7076" spans="24:25" x14ac:dyDescent="0.4">
      <c r="X7076" s="79">
        <f t="shared" si="231"/>
        <v>44856.12499998288</v>
      </c>
      <c r="Y7076">
        <f t="shared" si="232"/>
        <v>6341.25</v>
      </c>
    </row>
    <row r="7077" spans="24:25" x14ac:dyDescent="0.4">
      <c r="X7077" s="79">
        <f t="shared" si="231"/>
        <v>44856.166666649544</v>
      </c>
      <c r="Y7077">
        <f t="shared" si="232"/>
        <v>6341.25</v>
      </c>
    </row>
    <row r="7078" spans="24:25" x14ac:dyDescent="0.4">
      <c r="X7078" s="79">
        <f t="shared" si="231"/>
        <v>44856.208333316208</v>
      </c>
      <c r="Y7078">
        <f t="shared" si="232"/>
        <v>6341.25</v>
      </c>
    </row>
    <row r="7079" spans="24:25" x14ac:dyDescent="0.4">
      <c r="X7079" s="79">
        <f t="shared" si="231"/>
        <v>44856.249999982872</v>
      </c>
      <c r="Y7079">
        <f t="shared" si="232"/>
        <v>6341.25</v>
      </c>
    </row>
    <row r="7080" spans="24:25" x14ac:dyDescent="0.4">
      <c r="X7080" s="79">
        <f t="shared" si="231"/>
        <v>44856.291666649537</v>
      </c>
      <c r="Y7080">
        <f t="shared" si="232"/>
        <v>6341.25</v>
      </c>
    </row>
    <row r="7081" spans="24:25" x14ac:dyDescent="0.4">
      <c r="X7081" s="79">
        <f t="shared" si="231"/>
        <v>44856.333333316201</v>
      </c>
      <c r="Y7081">
        <f t="shared" si="232"/>
        <v>6341.25</v>
      </c>
    </row>
    <row r="7082" spans="24:25" x14ac:dyDescent="0.4">
      <c r="X7082" s="79">
        <f t="shared" si="231"/>
        <v>44856.374999982865</v>
      </c>
      <c r="Y7082">
        <f t="shared" si="232"/>
        <v>6341.25</v>
      </c>
    </row>
    <row r="7083" spans="24:25" x14ac:dyDescent="0.4">
      <c r="X7083" s="79">
        <f t="shared" si="231"/>
        <v>44856.416666649529</v>
      </c>
      <c r="Y7083">
        <f t="shared" si="232"/>
        <v>6341.25</v>
      </c>
    </row>
    <row r="7084" spans="24:25" x14ac:dyDescent="0.4">
      <c r="X7084" s="79">
        <f t="shared" si="231"/>
        <v>44856.458333316194</v>
      </c>
      <c r="Y7084">
        <f t="shared" si="232"/>
        <v>6341.25</v>
      </c>
    </row>
    <row r="7085" spans="24:25" x14ac:dyDescent="0.4">
      <c r="X7085" s="79">
        <f t="shared" si="231"/>
        <v>44856.499999982858</v>
      </c>
      <c r="Y7085">
        <f t="shared" si="232"/>
        <v>6341.25</v>
      </c>
    </row>
    <row r="7086" spans="24:25" x14ac:dyDescent="0.4">
      <c r="X7086" s="79">
        <f t="shared" si="231"/>
        <v>44856.541666649522</v>
      </c>
      <c r="Y7086">
        <f t="shared" si="232"/>
        <v>6341.25</v>
      </c>
    </row>
    <row r="7087" spans="24:25" x14ac:dyDescent="0.4">
      <c r="X7087" s="79">
        <f t="shared" si="231"/>
        <v>44856.583333316186</v>
      </c>
      <c r="Y7087">
        <f t="shared" si="232"/>
        <v>6341.25</v>
      </c>
    </row>
    <row r="7088" spans="24:25" x14ac:dyDescent="0.4">
      <c r="X7088" s="79">
        <f t="shared" si="231"/>
        <v>44856.624999982851</v>
      </c>
      <c r="Y7088">
        <f t="shared" si="232"/>
        <v>6341.25</v>
      </c>
    </row>
    <row r="7089" spans="24:25" x14ac:dyDescent="0.4">
      <c r="X7089" s="79">
        <f t="shared" si="231"/>
        <v>44856.666666649515</v>
      </c>
      <c r="Y7089">
        <f t="shared" si="232"/>
        <v>6341.25</v>
      </c>
    </row>
    <row r="7090" spans="24:25" x14ac:dyDescent="0.4">
      <c r="X7090" s="79">
        <f t="shared" si="231"/>
        <v>44856.708333316179</v>
      </c>
      <c r="Y7090">
        <f t="shared" si="232"/>
        <v>6341.25</v>
      </c>
    </row>
    <row r="7091" spans="24:25" x14ac:dyDescent="0.4">
      <c r="X7091" s="79">
        <f t="shared" si="231"/>
        <v>44856.749999982843</v>
      </c>
      <c r="Y7091">
        <f t="shared" si="232"/>
        <v>6341.25</v>
      </c>
    </row>
    <row r="7092" spans="24:25" x14ac:dyDescent="0.4">
      <c r="X7092" s="79">
        <f t="shared" si="231"/>
        <v>44856.791666649508</v>
      </c>
      <c r="Y7092">
        <f t="shared" si="232"/>
        <v>6341.25</v>
      </c>
    </row>
    <row r="7093" spans="24:25" x14ac:dyDescent="0.4">
      <c r="X7093" s="79">
        <f t="shared" si="231"/>
        <v>44856.833333316172</v>
      </c>
      <c r="Y7093">
        <f t="shared" si="232"/>
        <v>6341.25</v>
      </c>
    </row>
    <row r="7094" spans="24:25" x14ac:dyDescent="0.4">
      <c r="X7094" s="79">
        <f t="shared" si="231"/>
        <v>44856.874999982836</v>
      </c>
      <c r="Y7094">
        <f t="shared" si="232"/>
        <v>6341.25</v>
      </c>
    </row>
    <row r="7095" spans="24:25" x14ac:dyDescent="0.4">
      <c r="X7095" s="79">
        <f t="shared" si="231"/>
        <v>44856.9166666495</v>
      </c>
      <c r="Y7095">
        <f t="shared" si="232"/>
        <v>6341.25</v>
      </c>
    </row>
    <row r="7096" spans="24:25" x14ac:dyDescent="0.4">
      <c r="X7096" s="79">
        <f t="shared" si="231"/>
        <v>44856.958333316164</v>
      </c>
      <c r="Y7096">
        <f t="shared" si="232"/>
        <v>6341.25</v>
      </c>
    </row>
    <row r="7097" spans="24:25" x14ac:dyDescent="0.4">
      <c r="X7097" s="79">
        <f t="shared" si="231"/>
        <v>44856.999999982829</v>
      </c>
      <c r="Y7097">
        <f t="shared" si="232"/>
        <v>6341.25</v>
      </c>
    </row>
    <row r="7098" spans="24:25" x14ac:dyDescent="0.4">
      <c r="X7098" s="79">
        <f t="shared" si="231"/>
        <v>44857.041666649493</v>
      </c>
      <c r="Y7098">
        <f t="shared" si="232"/>
        <v>6341.25</v>
      </c>
    </row>
    <row r="7099" spans="24:25" x14ac:dyDescent="0.4">
      <c r="X7099" s="79">
        <f t="shared" si="231"/>
        <v>44857.083333316157</v>
      </c>
      <c r="Y7099">
        <f t="shared" si="232"/>
        <v>6341.25</v>
      </c>
    </row>
    <row r="7100" spans="24:25" x14ac:dyDescent="0.4">
      <c r="X7100" s="79">
        <f t="shared" si="231"/>
        <v>44857.124999982821</v>
      </c>
      <c r="Y7100">
        <f t="shared" si="232"/>
        <v>6341.25</v>
      </c>
    </row>
    <row r="7101" spans="24:25" x14ac:dyDescent="0.4">
      <c r="X7101" s="79">
        <f t="shared" si="231"/>
        <v>44857.166666649486</v>
      </c>
      <c r="Y7101">
        <f t="shared" si="232"/>
        <v>6341.25</v>
      </c>
    </row>
    <row r="7102" spans="24:25" x14ac:dyDescent="0.4">
      <c r="X7102" s="79">
        <f t="shared" si="231"/>
        <v>44857.20833331615</v>
      </c>
      <c r="Y7102">
        <f t="shared" si="232"/>
        <v>6341.25</v>
      </c>
    </row>
    <row r="7103" spans="24:25" x14ac:dyDescent="0.4">
      <c r="X7103" s="79">
        <f t="shared" si="231"/>
        <v>44857.249999982814</v>
      </c>
      <c r="Y7103">
        <f t="shared" si="232"/>
        <v>6341.25</v>
      </c>
    </row>
    <row r="7104" spans="24:25" x14ac:dyDescent="0.4">
      <c r="X7104" s="79">
        <f t="shared" si="231"/>
        <v>44857.291666649478</v>
      </c>
      <c r="Y7104">
        <f t="shared" si="232"/>
        <v>6341.25</v>
      </c>
    </row>
    <row r="7105" spans="24:25" x14ac:dyDescent="0.4">
      <c r="X7105" s="79">
        <f t="shared" si="231"/>
        <v>44857.333333316143</v>
      </c>
      <c r="Y7105">
        <f t="shared" si="232"/>
        <v>6341.25</v>
      </c>
    </row>
    <row r="7106" spans="24:25" x14ac:dyDescent="0.4">
      <c r="X7106" s="79">
        <f t="shared" si="231"/>
        <v>44857.374999982807</v>
      </c>
      <c r="Y7106">
        <f t="shared" si="232"/>
        <v>6341.25</v>
      </c>
    </row>
    <row r="7107" spans="24:25" x14ac:dyDescent="0.4">
      <c r="X7107" s="79">
        <f t="shared" si="231"/>
        <v>44857.416666649471</v>
      </c>
      <c r="Y7107">
        <f t="shared" si="232"/>
        <v>6341.25</v>
      </c>
    </row>
    <row r="7108" spans="24:25" x14ac:dyDescent="0.4">
      <c r="X7108" s="79">
        <f t="shared" si="231"/>
        <v>44857.458333316135</v>
      </c>
      <c r="Y7108">
        <f t="shared" si="232"/>
        <v>6341.25</v>
      </c>
    </row>
    <row r="7109" spans="24:25" x14ac:dyDescent="0.4">
      <c r="X7109" s="79">
        <f t="shared" si="231"/>
        <v>44857.4999999828</v>
      </c>
      <c r="Y7109">
        <f t="shared" si="232"/>
        <v>6341.25</v>
      </c>
    </row>
    <row r="7110" spans="24:25" x14ac:dyDescent="0.4">
      <c r="X7110" s="79">
        <f t="shared" ref="X7110:X7173" si="233">X7109+1/24</f>
        <v>44857.541666649464</v>
      </c>
      <c r="Y7110">
        <f t="shared" si="232"/>
        <v>6341.25</v>
      </c>
    </row>
    <row r="7111" spans="24:25" x14ac:dyDescent="0.4">
      <c r="X7111" s="79">
        <f t="shared" si="233"/>
        <v>44857.583333316128</v>
      </c>
      <c r="Y7111">
        <f t="shared" si="232"/>
        <v>6341.25</v>
      </c>
    </row>
    <row r="7112" spans="24:25" x14ac:dyDescent="0.4">
      <c r="X7112" s="79">
        <f t="shared" si="233"/>
        <v>44857.624999982792</v>
      </c>
      <c r="Y7112">
        <f t="shared" si="232"/>
        <v>6341.25</v>
      </c>
    </row>
    <row r="7113" spans="24:25" x14ac:dyDescent="0.4">
      <c r="X7113" s="79">
        <f t="shared" si="233"/>
        <v>44857.666666649457</v>
      </c>
      <c r="Y7113">
        <f t="shared" si="232"/>
        <v>6341.25</v>
      </c>
    </row>
    <row r="7114" spans="24:25" x14ac:dyDescent="0.4">
      <c r="X7114" s="79">
        <f t="shared" si="233"/>
        <v>44857.708333316121</v>
      </c>
      <c r="Y7114">
        <f t="shared" si="232"/>
        <v>6341.25</v>
      </c>
    </row>
    <row r="7115" spans="24:25" x14ac:dyDescent="0.4">
      <c r="X7115" s="79">
        <f t="shared" si="233"/>
        <v>44857.749999982785</v>
      </c>
      <c r="Y7115">
        <f t="shared" si="232"/>
        <v>6341.25</v>
      </c>
    </row>
    <row r="7116" spans="24:25" x14ac:dyDescent="0.4">
      <c r="X7116" s="79">
        <f t="shared" si="233"/>
        <v>44857.791666649449</v>
      </c>
      <c r="Y7116">
        <f t="shared" si="232"/>
        <v>6341.25</v>
      </c>
    </row>
    <row r="7117" spans="24:25" x14ac:dyDescent="0.4">
      <c r="X7117" s="79">
        <f t="shared" si="233"/>
        <v>44857.833333316114</v>
      </c>
      <c r="Y7117">
        <f t="shared" si="232"/>
        <v>6341.25</v>
      </c>
    </row>
    <row r="7118" spans="24:25" x14ac:dyDescent="0.4">
      <c r="X7118" s="79">
        <f t="shared" si="233"/>
        <v>44857.874999982778</v>
      </c>
      <c r="Y7118">
        <f t="shared" si="232"/>
        <v>6341.25</v>
      </c>
    </row>
    <row r="7119" spans="24:25" x14ac:dyDescent="0.4">
      <c r="X7119" s="79">
        <f t="shared" si="233"/>
        <v>44857.916666649442</v>
      </c>
      <c r="Y7119">
        <f t="shared" si="232"/>
        <v>6341.25</v>
      </c>
    </row>
    <row r="7120" spans="24:25" x14ac:dyDescent="0.4">
      <c r="X7120" s="79">
        <f t="shared" si="233"/>
        <v>44857.958333316106</v>
      </c>
      <c r="Y7120">
        <f t="shared" si="232"/>
        <v>6341.25</v>
      </c>
    </row>
    <row r="7121" spans="24:25" x14ac:dyDescent="0.4">
      <c r="X7121" s="79">
        <f t="shared" si="233"/>
        <v>44857.999999982771</v>
      </c>
      <c r="Y7121">
        <f t="shared" si="232"/>
        <v>6341.25</v>
      </c>
    </row>
    <row r="7122" spans="24:25" x14ac:dyDescent="0.4">
      <c r="X7122" s="79">
        <f t="shared" si="233"/>
        <v>44858.041666649435</v>
      </c>
      <c r="Y7122">
        <f t="shared" ref="Y7122:Y7185" si="234">VLOOKUP(MONTH(X7122),$T$28:$V$39,3)</f>
        <v>6341.25</v>
      </c>
    </row>
    <row r="7123" spans="24:25" x14ac:dyDescent="0.4">
      <c r="X7123" s="79">
        <f t="shared" si="233"/>
        <v>44858.083333316099</v>
      </c>
      <c r="Y7123">
        <f t="shared" si="234"/>
        <v>6341.25</v>
      </c>
    </row>
    <row r="7124" spans="24:25" x14ac:dyDescent="0.4">
      <c r="X7124" s="79">
        <f t="shared" si="233"/>
        <v>44858.124999982763</v>
      </c>
      <c r="Y7124">
        <f t="shared" si="234"/>
        <v>6341.25</v>
      </c>
    </row>
    <row r="7125" spans="24:25" x14ac:dyDescent="0.4">
      <c r="X7125" s="79">
        <f t="shared" si="233"/>
        <v>44858.166666649427</v>
      </c>
      <c r="Y7125">
        <f t="shared" si="234"/>
        <v>6341.25</v>
      </c>
    </row>
    <row r="7126" spans="24:25" x14ac:dyDescent="0.4">
      <c r="X7126" s="79">
        <f t="shared" si="233"/>
        <v>44858.208333316092</v>
      </c>
      <c r="Y7126">
        <f t="shared" si="234"/>
        <v>6341.25</v>
      </c>
    </row>
    <row r="7127" spans="24:25" x14ac:dyDescent="0.4">
      <c r="X7127" s="79">
        <f t="shared" si="233"/>
        <v>44858.249999982756</v>
      </c>
      <c r="Y7127">
        <f t="shared" si="234"/>
        <v>6341.25</v>
      </c>
    </row>
    <row r="7128" spans="24:25" x14ac:dyDescent="0.4">
      <c r="X7128" s="79">
        <f t="shared" si="233"/>
        <v>44858.29166664942</v>
      </c>
      <c r="Y7128">
        <f t="shared" si="234"/>
        <v>6341.25</v>
      </c>
    </row>
    <row r="7129" spans="24:25" x14ac:dyDescent="0.4">
      <c r="X7129" s="79">
        <f t="shared" si="233"/>
        <v>44858.333333316084</v>
      </c>
      <c r="Y7129">
        <f t="shared" si="234"/>
        <v>6341.25</v>
      </c>
    </row>
    <row r="7130" spans="24:25" x14ac:dyDescent="0.4">
      <c r="X7130" s="79">
        <f t="shared" si="233"/>
        <v>44858.374999982749</v>
      </c>
      <c r="Y7130">
        <f t="shared" si="234"/>
        <v>6341.25</v>
      </c>
    </row>
    <row r="7131" spans="24:25" x14ac:dyDescent="0.4">
      <c r="X7131" s="79">
        <f t="shared" si="233"/>
        <v>44858.416666649413</v>
      </c>
      <c r="Y7131">
        <f t="shared" si="234"/>
        <v>6341.25</v>
      </c>
    </row>
    <row r="7132" spans="24:25" x14ac:dyDescent="0.4">
      <c r="X7132" s="79">
        <f t="shared" si="233"/>
        <v>44858.458333316077</v>
      </c>
      <c r="Y7132">
        <f t="shared" si="234"/>
        <v>6341.25</v>
      </c>
    </row>
    <row r="7133" spans="24:25" x14ac:dyDescent="0.4">
      <c r="X7133" s="79">
        <f t="shared" si="233"/>
        <v>44858.499999982741</v>
      </c>
      <c r="Y7133">
        <f t="shared" si="234"/>
        <v>6341.25</v>
      </c>
    </row>
    <row r="7134" spans="24:25" x14ac:dyDescent="0.4">
      <c r="X7134" s="79">
        <f t="shared" si="233"/>
        <v>44858.541666649406</v>
      </c>
      <c r="Y7134">
        <f t="shared" si="234"/>
        <v>6341.25</v>
      </c>
    </row>
    <row r="7135" spans="24:25" x14ac:dyDescent="0.4">
      <c r="X7135" s="79">
        <f t="shared" si="233"/>
        <v>44858.58333331607</v>
      </c>
      <c r="Y7135">
        <f t="shared" si="234"/>
        <v>6341.25</v>
      </c>
    </row>
    <row r="7136" spans="24:25" x14ac:dyDescent="0.4">
      <c r="X7136" s="79">
        <f t="shared" si="233"/>
        <v>44858.624999982734</v>
      </c>
      <c r="Y7136">
        <f t="shared" si="234"/>
        <v>6341.25</v>
      </c>
    </row>
    <row r="7137" spans="24:25" x14ac:dyDescent="0.4">
      <c r="X7137" s="79">
        <f t="shared" si="233"/>
        <v>44858.666666649398</v>
      </c>
      <c r="Y7137">
        <f t="shared" si="234"/>
        <v>6341.25</v>
      </c>
    </row>
    <row r="7138" spans="24:25" x14ac:dyDescent="0.4">
      <c r="X7138" s="79">
        <f t="shared" si="233"/>
        <v>44858.708333316063</v>
      </c>
      <c r="Y7138">
        <f t="shared" si="234"/>
        <v>6341.25</v>
      </c>
    </row>
    <row r="7139" spans="24:25" x14ac:dyDescent="0.4">
      <c r="X7139" s="79">
        <f t="shared" si="233"/>
        <v>44858.749999982727</v>
      </c>
      <c r="Y7139">
        <f t="shared" si="234"/>
        <v>6341.25</v>
      </c>
    </row>
    <row r="7140" spans="24:25" x14ac:dyDescent="0.4">
      <c r="X7140" s="79">
        <f t="shared" si="233"/>
        <v>44858.791666649391</v>
      </c>
      <c r="Y7140">
        <f t="shared" si="234"/>
        <v>6341.25</v>
      </c>
    </row>
    <row r="7141" spans="24:25" x14ac:dyDescent="0.4">
      <c r="X7141" s="79">
        <f t="shared" si="233"/>
        <v>44858.833333316055</v>
      </c>
      <c r="Y7141">
        <f t="shared" si="234"/>
        <v>6341.25</v>
      </c>
    </row>
    <row r="7142" spans="24:25" x14ac:dyDescent="0.4">
      <c r="X7142" s="79">
        <f t="shared" si="233"/>
        <v>44858.87499998272</v>
      </c>
      <c r="Y7142">
        <f t="shared" si="234"/>
        <v>6341.25</v>
      </c>
    </row>
    <row r="7143" spans="24:25" x14ac:dyDescent="0.4">
      <c r="X7143" s="79">
        <f t="shared" si="233"/>
        <v>44858.916666649384</v>
      </c>
      <c r="Y7143">
        <f t="shared" si="234"/>
        <v>6341.25</v>
      </c>
    </row>
    <row r="7144" spans="24:25" x14ac:dyDescent="0.4">
      <c r="X7144" s="79">
        <f t="shared" si="233"/>
        <v>44858.958333316048</v>
      </c>
      <c r="Y7144">
        <f t="shared" si="234"/>
        <v>6341.25</v>
      </c>
    </row>
    <row r="7145" spans="24:25" x14ac:dyDescent="0.4">
      <c r="X7145" s="79">
        <f t="shared" si="233"/>
        <v>44858.999999982712</v>
      </c>
      <c r="Y7145">
        <f t="shared" si="234"/>
        <v>6341.25</v>
      </c>
    </row>
    <row r="7146" spans="24:25" x14ac:dyDescent="0.4">
      <c r="X7146" s="79">
        <f t="shared" si="233"/>
        <v>44859.041666649377</v>
      </c>
      <c r="Y7146">
        <f t="shared" si="234"/>
        <v>6341.25</v>
      </c>
    </row>
    <row r="7147" spans="24:25" x14ac:dyDescent="0.4">
      <c r="X7147" s="79">
        <f t="shared" si="233"/>
        <v>44859.083333316041</v>
      </c>
      <c r="Y7147">
        <f t="shared" si="234"/>
        <v>6341.25</v>
      </c>
    </row>
    <row r="7148" spans="24:25" x14ac:dyDescent="0.4">
      <c r="X7148" s="79">
        <f t="shared" si="233"/>
        <v>44859.124999982705</v>
      </c>
      <c r="Y7148">
        <f t="shared" si="234"/>
        <v>6341.25</v>
      </c>
    </row>
    <row r="7149" spans="24:25" x14ac:dyDescent="0.4">
      <c r="X7149" s="79">
        <f t="shared" si="233"/>
        <v>44859.166666649369</v>
      </c>
      <c r="Y7149">
        <f t="shared" si="234"/>
        <v>6341.25</v>
      </c>
    </row>
    <row r="7150" spans="24:25" x14ac:dyDescent="0.4">
      <c r="X7150" s="79">
        <f t="shared" si="233"/>
        <v>44859.208333316034</v>
      </c>
      <c r="Y7150">
        <f t="shared" si="234"/>
        <v>6341.25</v>
      </c>
    </row>
    <row r="7151" spans="24:25" x14ac:dyDescent="0.4">
      <c r="X7151" s="79">
        <f t="shared" si="233"/>
        <v>44859.249999982698</v>
      </c>
      <c r="Y7151">
        <f t="shared" si="234"/>
        <v>6341.25</v>
      </c>
    </row>
    <row r="7152" spans="24:25" x14ac:dyDescent="0.4">
      <c r="X7152" s="79">
        <f t="shared" si="233"/>
        <v>44859.291666649362</v>
      </c>
      <c r="Y7152">
        <f t="shared" si="234"/>
        <v>6341.25</v>
      </c>
    </row>
    <row r="7153" spans="24:25" x14ac:dyDescent="0.4">
      <c r="X7153" s="79">
        <f t="shared" si="233"/>
        <v>44859.333333316026</v>
      </c>
      <c r="Y7153">
        <f t="shared" si="234"/>
        <v>6341.25</v>
      </c>
    </row>
    <row r="7154" spans="24:25" x14ac:dyDescent="0.4">
      <c r="X7154" s="79">
        <f t="shared" si="233"/>
        <v>44859.37499998269</v>
      </c>
      <c r="Y7154">
        <f t="shared" si="234"/>
        <v>6341.25</v>
      </c>
    </row>
    <row r="7155" spans="24:25" x14ac:dyDescent="0.4">
      <c r="X7155" s="79">
        <f t="shared" si="233"/>
        <v>44859.416666649355</v>
      </c>
      <c r="Y7155">
        <f t="shared" si="234"/>
        <v>6341.25</v>
      </c>
    </row>
    <row r="7156" spans="24:25" x14ac:dyDescent="0.4">
      <c r="X7156" s="79">
        <f t="shared" si="233"/>
        <v>44859.458333316019</v>
      </c>
      <c r="Y7156">
        <f t="shared" si="234"/>
        <v>6341.25</v>
      </c>
    </row>
    <row r="7157" spans="24:25" x14ac:dyDescent="0.4">
      <c r="X7157" s="79">
        <f t="shared" si="233"/>
        <v>44859.499999982683</v>
      </c>
      <c r="Y7157">
        <f t="shared" si="234"/>
        <v>6341.25</v>
      </c>
    </row>
    <row r="7158" spans="24:25" x14ac:dyDescent="0.4">
      <c r="X7158" s="79">
        <f t="shared" si="233"/>
        <v>44859.541666649347</v>
      </c>
      <c r="Y7158">
        <f t="shared" si="234"/>
        <v>6341.25</v>
      </c>
    </row>
    <row r="7159" spans="24:25" x14ac:dyDescent="0.4">
      <c r="X7159" s="79">
        <f t="shared" si="233"/>
        <v>44859.583333316012</v>
      </c>
      <c r="Y7159">
        <f t="shared" si="234"/>
        <v>6341.25</v>
      </c>
    </row>
    <row r="7160" spans="24:25" x14ac:dyDescent="0.4">
      <c r="X7160" s="79">
        <f t="shared" si="233"/>
        <v>44859.624999982676</v>
      </c>
      <c r="Y7160">
        <f t="shared" si="234"/>
        <v>6341.25</v>
      </c>
    </row>
    <row r="7161" spans="24:25" x14ac:dyDescent="0.4">
      <c r="X7161" s="79">
        <f t="shared" si="233"/>
        <v>44859.66666664934</v>
      </c>
      <c r="Y7161">
        <f t="shared" si="234"/>
        <v>6341.25</v>
      </c>
    </row>
    <row r="7162" spans="24:25" x14ac:dyDescent="0.4">
      <c r="X7162" s="79">
        <f t="shared" si="233"/>
        <v>44859.708333316004</v>
      </c>
      <c r="Y7162">
        <f t="shared" si="234"/>
        <v>6341.25</v>
      </c>
    </row>
    <row r="7163" spans="24:25" x14ac:dyDescent="0.4">
      <c r="X7163" s="79">
        <f t="shared" si="233"/>
        <v>44859.749999982669</v>
      </c>
      <c r="Y7163">
        <f t="shared" si="234"/>
        <v>6341.25</v>
      </c>
    </row>
    <row r="7164" spans="24:25" x14ac:dyDescent="0.4">
      <c r="X7164" s="79">
        <f t="shared" si="233"/>
        <v>44859.791666649333</v>
      </c>
      <c r="Y7164">
        <f t="shared" si="234"/>
        <v>6341.25</v>
      </c>
    </row>
    <row r="7165" spans="24:25" x14ac:dyDescent="0.4">
      <c r="X7165" s="79">
        <f t="shared" si="233"/>
        <v>44859.833333315997</v>
      </c>
      <c r="Y7165">
        <f t="shared" si="234"/>
        <v>6341.25</v>
      </c>
    </row>
    <row r="7166" spans="24:25" x14ac:dyDescent="0.4">
      <c r="X7166" s="79">
        <f t="shared" si="233"/>
        <v>44859.874999982661</v>
      </c>
      <c r="Y7166">
        <f t="shared" si="234"/>
        <v>6341.25</v>
      </c>
    </row>
    <row r="7167" spans="24:25" x14ac:dyDescent="0.4">
      <c r="X7167" s="79">
        <f t="shared" si="233"/>
        <v>44859.916666649326</v>
      </c>
      <c r="Y7167">
        <f t="shared" si="234"/>
        <v>6341.25</v>
      </c>
    </row>
    <row r="7168" spans="24:25" x14ac:dyDescent="0.4">
      <c r="X7168" s="79">
        <f t="shared" si="233"/>
        <v>44859.95833331599</v>
      </c>
      <c r="Y7168">
        <f t="shared" si="234"/>
        <v>6341.25</v>
      </c>
    </row>
    <row r="7169" spans="24:25" x14ac:dyDescent="0.4">
      <c r="X7169" s="79">
        <f t="shared" si="233"/>
        <v>44859.999999982654</v>
      </c>
      <c r="Y7169">
        <f t="shared" si="234"/>
        <v>6341.25</v>
      </c>
    </row>
    <row r="7170" spans="24:25" x14ac:dyDescent="0.4">
      <c r="X7170" s="79">
        <f t="shared" si="233"/>
        <v>44860.041666649318</v>
      </c>
      <c r="Y7170">
        <f t="shared" si="234"/>
        <v>6341.25</v>
      </c>
    </row>
    <row r="7171" spans="24:25" x14ac:dyDescent="0.4">
      <c r="X7171" s="79">
        <f t="shared" si="233"/>
        <v>44860.083333315983</v>
      </c>
      <c r="Y7171">
        <f t="shared" si="234"/>
        <v>6341.25</v>
      </c>
    </row>
    <row r="7172" spans="24:25" x14ac:dyDescent="0.4">
      <c r="X7172" s="79">
        <f t="shared" si="233"/>
        <v>44860.124999982647</v>
      </c>
      <c r="Y7172">
        <f t="shared" si="234"/>
        <v>6341.25</v>
      </c>
    </row>
    <row r="7173" spans="24:25" x14ac:dyDescent="0.4">
      <c r="X7173" s="79">
        <f t="shared" si="233"/>
        <v>44860.166666649311</v>
      </c>
      <c r="Y7173">
        <f t="shared" si="234"/>
        <v>6341.25</v>
      </c>
    </row>
    <row r="7174" spans="24:25" x14ac:dyDescent="0.4">
      <c r="X7174" s="79">
        <f t="shared" ref="X7174:X7237" si="235">X7173+1/24</f>
        <v>44860.208333315975</v>
      </c>
      <c r="Y7174">
        <f t="shared" si="234"/>
        <v>6341.25</v>
      </c>
    </row>
    <row r="7175" spans="24:25" x14ac:dyDescent="0.4">
      <c r="X7175" s="79">
        <f t="shared" si="235"/>
        <v>44860.24999998264</v>
      </c>
      <c r="Y7175">
        <f t="shared" si="234"/>
        <v>6341.25</v>
      </c>
    </row>
    <row r="7176" spans="24:25" x14ac:dyDescent="0.4">
      <c r="X7176" s="79">
        <f t="shared" si="235"/>
        <v>44860.291666649304</v>
      </c>
      <c r="Y7176">
        <f t="shared" si="234"/>
        <v>6341.25</v>
      </c>
    </row>
    <row r="7177" spans="24:25" x14ac:dyDescent="0.4">
      <c r="X7177" s="79">
        <f t="shared" si="235"/>
        <v>44860.333333315968</v>
      </c>
      <c r="Y7177">
        <f t="shared" si="234"/>
        <v>6341.25</v>
      </c>
    </row>
    <row r="7178" spans="24:25" x14ac:dyDescent="0.4">
      <c r="X7178" s="79">
        <f t="shared" si="235"/>
        <v>44860.374999982632</v>
      </c>
      <c r="Y7178">
        <f t="shared" si="234"/>
        <v>6341.25</v>
      </c>
    </row>
    <row r="7179" spans="24:25" x14ac:dyDescent="0.4">
      <c r="X7179" s="79">
        <f t="shared" si="235"/>
        <v>44860.416666649297</v>
      </c>
      <c r="Y7179">
        <f t="shared" si="234"/>
        <v>6341.25</v>
      </c>
    </row>
    <row r="7180" spans="24:25" x14ac:dyDescent="0.4">
      <c r="X7180" s="79">
        <f t="shared" si="235"/>
        <v>44860.458333315961</v>
      </c>
      <c r="Y7180">
        <f t="shared" si="234"/>
        <v>6341.25</v>
      </c>
    </row>
    <row r="7181" spans="24:25" x14ac:dyDescent="0.4">
      <c r="X7181" s="79">
        <f t="shared" si="235"/>
        <v>44860.499999982625</v>
      </c>
      <c r="Y7181">
        <f t="shared" si="234"/>
        <v>6341.25</v>
      </c>
    </row>
    <row r="7182" spans="24:25" x14ac:dyDescent="0.4">
      <c r="X7182" s="79">
        <f t="shared" si="235"/>
        <v>44860.541666649289</v>
      </c>
      <c r="Y7182">
        <f t="shared" si="234"/>
        <v>6341.25</v>
      </c>
    </row>
    <row r="7183" spans="24:25" x14ac:dyDescent="0.4">
      <c r="X7183" s="79">
        <f t="shared" si="235"/>
        <v>44860.583333315953</v>
      </c>
      <c r="Y7183">
        <f t="shared" si="234"/>
        <v>6341.25</v>
      </c>
    </row>
    <row r="7184" spans="24:25" x14ac:dyDescent="0.4">
      <c r="X7184" s="79">
        <f t="shared" si="235"/>
        <v>44860.624999982618</v>
      </c>
      <c r="Y7184">
        <f t="shared" si="234"/>
        <v>6341.25</v>
      </c>
    </row>
    <row r="7185" spans="24:25" x14ac:dyDescent="0.4">
      <c r="X7185" s="79">
        <f t="shared" si="235"/>
        <v>44860.666666649282</v>
      </c>
      <c r="Y7185">
        <f t="shared" si="234"/>
        <v>6341.25</v>
      </c>
    </row>
    <row r="7186" spans="24:25" x14ac:dyDescent="0.4">
      <c r="X7186" s="79">
        <f t="shared" si="235"/>
        <v>44860.708333315946</v>
      </c>
      <c r="Y7186">
        <f t="shared" ref="Y7186:Y7249" si="236">VLOOKUP(MONTH(X7186),$T$28:$V$39,3)</f>
        <v>6341.25</v>
      </c>
    </row>
    <row r="7187" spans="24:25" x14ac:dyDescent="0.4">
      <c r="X7187" s="79">
        <f t="shared" si="235"/>
        <v>44860.74999998261</v>
      </c>
      <c r="Y7187">
        <f t="shared" si="236"/>
        <v>6341.25</v>
      </c>
    </row>
    <row r="7188" spans="24:25" x14ac:dyDescent="0.4">
      <c r="X7188" s="79">
        <f t="shared" si="235"/>
        <v>44860.791666649275</v>
      </c>
      <c r="Y7188">
        <f t="shared" si="236"/>
        <v>6341.25</v>
      </c>
    </row>
    <row r="7189" spans="24:25" x14ac:dyDescent="0.4">
      <c r="X7189" s="79">
        <f t="shared" si="235"/>
        <v>44860.833333315939</v>
      </c>
      <c r="Y7189">
        <f t="shared" si="236"/>
        <v>6341.25</v>
      </c>
    </row>
    <row r="7190" spans="24:25" x14ac:dyDescent="0.4">
      <c r="X7190" s="79">
        <f t="shared" si="235"/>
        <v>44860.874999982603</v>
      </c>
      <c r="Y7190">
        <f t="shared" si="236"/>
        <v>6341.25</v>
      </c>
    </row>
    <row r="7191" spans="24:25" x14ac:dyDescent="0.4">
      <c r="X7191" s="79">
        <f t="shared" si="235"/>
        <v>44860.916666649267</v>
      </c>
      <c r="Y7191">
        <f t="shared" si="236"/>
        <v>6341.25</v>
      </c>
    </row>
    <row r="7192" spans="24:25" x14ac:dyDescent="0.4">
      <c r="X7192" s="79">
        <f t="shared" si="235"/>
        <v>44860.958333315932</v>
      </c>
      <c r="Y7192">
        <f t="shared" si="236"/>
        <v>6341.25</v>
      </c>
    </row>
    <row r="7193" spans="24:25" x14ac:dyDescent="0.4">
      <c r="X7193" s="79">
        <f t="shared" si="235"/>
        <v>44860.999999982596</v>
      </c>
      <c r="Y7193">
        <f t="shared" si="236"/>
        <v>6341.25</v>
      </c>
    </row>
    <row r="7194" spans="24:25" x14ac:dyDescent="0.4">
      <c r="X7194" s="79">
        <f t="shared" si="235"/>
        <v>44861.04166664926</v>
      </c>
      <c r="Y7194">
        <f t="shared" si="236"/>
        <v>6341.25</v>
      </c>
    </row>
    <row r="7195" spans="24:25" x14ac:dyDescent="0.4">
      <c r="X7195" s="79">
        <f t="shared" si="235"/>
        <v>44861.083333315924</v>
      </c>
      <c r="Y7195">
        <f t="shared" si="236"/>
        <v>6341.25</v>
      </c>
    </row>
    <row r="7196" spans="24:25" x14ac:dyDescent="0.4">
      <c r="X7196" s="79">
        <f t="shared" si="235"/>
        <v>44861.124999982589</v>
      </c>
      <c r="Y7196">
        <f t="shared" si="236"/>
        <v>6341.25</v>
      </c>
    </row>
    <row r="7197" spans="24:25" x14ac:dyDescent="0.4">
      <c r="X7197" s="79">
        <f t="shared" si="235"/>
        <v>44861.166666649253</v>
      </c>
      <c r="Y7197">
        <f t="shared" si="236"/>
        <v>6341.25</v>
      </c>
    </row>
    <row r="7198" spans="24:25" x14ac:dyDescent="0.4">
      <c r="X7198" s="79">
        <f t="shared" si="235"/>
        <v>44861.208333315917</v>
      </c>
      <c r="Y7198">
        <f t="shared" si="236"/>
        <v>6341.25</v>
      </c>
    </row>
    <row r="7199" spans="24:25" x14ac:dyDescent="0.4">
      <c r="X7199" s="79">
        <f t="shared" si="235"/>
        <v>44861.249999982581</v>
      </c>
      <c r="Y7199">
        <f t="shared" si="236"/>
        <v>6341.25</v>
      </c>
    </row>
    <row r="7200" spans="24:25" x14ac:dyDescent="0.4">
      <c r="X7200" s="79">
        <f t="shared" si="235"/>
        <v>44861.291666649246</v>
      </c>
      <c r="Y7200">
        <f t="shared" si="236"/>
        <v>6341.25</v>
      </c>
    </row>
    <row r="7201" spans="24:25" x14ac:dyDescent="0.4">
      <c r="X7201" s="79">
        <f t="shared" si="235"/>
        <v>44861.33333331591</v>
      </c>
      <c r="Y7201">
        <f t="shared" si="236"/>
        <v>6341.25</v>
      </c>
    </row>
    <row r="7202" spans="24:25" x14ac:dyDescent="0.4">
      <c r="X7202" s="79">
        <f t="shared" si="235"/>
        <v>44861.374999982574</v>
      </c>
      <c r="Y7202">
        <f t="shared" si="236"/>
        <v>6341.25</v>
      </c>
    </row>
    <row r="7203" spans="24:25" x14ac:dyDescent="0.4">
      <c r="X7203" s="79">
        <f t="shared" si="235"/>
        <v>44861.416666649238</v>
      </c>
      <c r="Y7203">
        <f t="shared" si="236"/>
        <v>6341.25</v>
      </c>
    </row>
    <row r="7204" spans="24:25" x14ac:dyDescent="0.4">
      <c r="X7204" s="79">
        <f t="shared" si="235"/>
        <v>44861.458333315903</v>
      </c>
      <c r="Y7204">
        <f t="shared" si="236"/>
        <v>6341.25</v>
      </c>
    </row>
    <row r="7205" spans="24:25" x14ac:dyDescent="0.4">
      <c r="X7205" s="79">
        <f t="shared" si="235"/>
        <v>44861.499999982567</v>
      </c>
      <c r="Y7205">
        <f t="shared" si="236"/>
        <v>6341.25</v>
      </c>
    </row>
    <row r="7206" spans="24:25" x14ac:dyDescent="0.4">
      <c r="X7206" s="79">
        <f t="shared" si="235"/>
        <v>44861.541666649231</v>
      </c>
      <c r="Y7206">
        <f t="shared" si="236"/>
        <v>6341.25</v>
      </c>
    </row>
    <row r="7207" spans="24:25" x14ac:dyDescent="0.4">
      <c r="X7207" s="79">
        <f t="shared" si="235"/>
        <v>44861.583333315895</v>
      </c>
      <c r="Y7207">
        <f t="shared" si="236"/>
        <v>6341.25</v>
      </c>
    </row>
    <row r="7208" spans="24:25" x14ac:dyDescent="0.4">
      <c r="X7208" s="79">
        <f t="shared" si="235"/>
        <v>44861.62499998256</v>
      </c>
      <c r="Y7208">
        <f t="shared" si="236"/>
        <v>6341.25</v>
      </c>
    </row>
    <row r="7209" spans="24:25" x14ac:dyDescent="0.4">
      <c r="X7209" s="79">
        <f t="shared" si="235"/>
        <v>44861.666666649224</v>
      </c>
      <c r="Y7209">
        <f t="shared" si="236"/>
        <v>6341.25</v>
      </c>
    </row>
    <row r="7210" spans="24:25" x14ac:dyDescent="0.4">
      <c r="X7210" s="79">
        <f t="shared" si="235"/>
        <v>44861.708333315888</v>
      </c>
      <c r="Y7210">
        <f t="shared" si="236"/>
        <v>6341.25</v>
      </c>
    </row>
    <row r="7211" spans="24:25" x14ac:dyDescent="0.4">
      <c r="X7211" s="79">
        <f t="shared" si="235"/>
        <v>44861.749999982552</v>
      </c>
      <c r="Y7211">
        <f t="shared" si="236"/>
        <v>6341.25</v>
      </c>
    </row>
    <row r="7212" spans="24:25" x14ac:dyDescent="0.4">
      <c r="X7212" s="79">
        <f t="shared" si="235"/>
        <v>44861.791666649216</v>
      </c>
      <c r="Y7212">
        <f t="shared" si="236"/>
        <v>6341.25</v>
      </c>
    </row>
    <row r="7213" spans="24:25" x14ac:dyDescent="0.4">
      <c r="X7213" s="79">
        <f t="shared" si="235"/>
        <v>44861.833333315881</v>
      </c>
      <c r="Y7213">
        <f t="shared" si="236"/>
        <v>6341.25</v>
      </c>
    </row>
    <row r="7214" spans="24:25" x14ac:dyDescent="0.4">
      <c r="X7214" s="79">
        <f t="shared" si="235"/>
        <v>44861.874999982545</v>
      </c>
      <c r="Y7214">
        <f t="shared" si="236"/>
        <v>6341.25</v>
      </c>
    </row>
    <row r="7215" spans="24:25" x14ac:dyDescent="0.4">
      <c r="X7215" s="79">
        <f t="shared" si="235"/>
        <v>44861.916666649209</v>
      </c>
      <c r="Y7215">
        <f t="shared" si="236"/>
        <v>6341.25</v>
      </c>
    </row>
    <row r="7216" spans="24:25" x14ac:dyDescent="0.4">
      <c r="X7216" s="79">
        <f t="shared" si="235"/>
        <v>44861.958333315873</v>
      </c>
      <c r="Y7216">
        <f t="shared" si="236"/>
        <v>6341.25</v>
      </c>
    </row>
    <row r="7217" spans="24:25" x14ac:dyDescent="0.4">
      <c r="X7217" s="79">
        <f t="shared" si="235"/>
        <v>44861.999999982538</v>
      </c>
      <c r="Y7217">
        <f t="shared" si="236"/>
        <v>6341.25</v>
      </c>
    </row>
    <row r="7218" spans="24:25" x14ac:dyDescent="0.4">
      <c r="X7218" s="79">
        <f t="shared" si="235"/>
        <v>44862.041666649202</v>
      </c>
      <c r="Y7218">
        <f t="shared" si="236"/>
        <v>6341.25</v>
      </c>
    </row>
    <row r="7219" spans="24:25" x14ac:dyDescent="0.4">
      <c r="X7219" s="79">
        <f t="shared" si="235"/>
        <v>44862.083333315866</v>
      </c>
      <c r="Y7219">
        <f t="shared" si="236"/>
        <v>6341.25</v>
      </c>
    </row>
    <row r="7220" spans="24:25" x14ac:dyDescent="0.4">
      <c r="X7220" s="79">
        <f t="shared" si="235"/>
        <v>44862.12499998253</v>
      </c>
      <c r="Y7220">
        <f t="shared" si="236"/>
        <v>6341.25</v>
      </c>
    </row>
    <row r="7221" spans="24:25" x14ac:dyDescent="0.4">
      <c r="X7221" s="79">
        <f t="shared" si="235"/>
        <v>44862.166666649195</v>
      </c>
      <c r="Y7221">
        <f t="shared" si="236"/>
        <v>6341.25</v>
      </c>
    </row>
    <row r="7222" spans="24:25" x14ac:dyDescent="0.4">
      <c r="X7222" s="79">
        <f t="shared" si="235"/>
        <v>44862.208333315859</v>
      </c>
      <c r="Y7222">
        <f t="shared" si="236"/>
        <v>6341.25</v>
      </c>
    </row>
    <row r="7223" spans="24:25" x14ac:dyDescent="0.4">
      <c r="X7223" s="79">
        <f t="shared" si="235"/>
        <v>44862.249999982523</v>
      </c>
      <c r="Y7223">
        <f t="shared" si="236"/>
        <v>6341.25</v>
      </c>
    </row>
    <row r="7224" spans="24:25" x14ac:dyDescent="0.4">
      <c r="X7224" s="79">
        <f t="shared" si="235"/>
        <v>44862.291666649187</v>
      </c>
      <c r="Y7224">
        <f t="shared" si="236"/>
        <v>6341.25</v>
      </c>
    </row>
    <row r="7225" spans="24:25" x14ac:dyDescent="0.4">
      <c r="X7225" s="79">
        <f t="shared" si="235"/>
        <v>44862.333333315852</v>
      </c>
      <c r="Y7225">
        <f t="shared" si="236"/>
        <v>6341.25</v>
      </c>
    </row>
    <row r="7226" spans="24:25" x14ac:dyDescent="0.4">
      <c r="X7226" s="79">
        <f t="shared" si="235"/>
        <v>44862.374999982516</v>
      </c>
      <c r="Y7226">
        <f t="shared" si="236"/>
        <v>6341.25</v>
      </c>
    </row>
    <row r="7227" spans="24:25" x14ac:dyDescent="0.4">
      <c r="X7227" s="79">
        <f t="shared" si="235"/>
        <v>44862.41666664918</v>
      </c>
      <c r="Y7227">
        <f t="shared" si="236"/>
        <v>6341.25</v>
      </c>
    </row>
    <row r="7228" spans="24:25" x14ac:dyDescent="0.4">
      <c r="X7228" s="79">
        <f t="shared" si="235"/>
        <v>44862.458333315844</v>
      </c>
      <c r="Y7228">
        <f t="shared" si="236"/>
        <v>6341.25</v>
      </c>
    </row>
    <row r="7229" spans="24:25" x14ac:dyDescent="0.4">
      <c r="X7229" s="79">
        <f t="shared" si="235"/>
        <v>44862.499999982509</v>
      </c>
      <c r="Y7229">
        <f t="shared" si="236"/>
        <v>6341.25</v>
      </c>
    </row>
    <row r="7230" spans="24:25" x14ac:dyDescent="0.4">
      <c r="X7230" s="79">
        <f t="shared" si="235"/>
        <v>44862.541666649173</v>
      </c>
      <c r="Y7230">
        <f t="shared" si="236"/>
        <v>6341.25</v>
      </c>
    </row>
    <row r="7231" spans="24:25" x14ac:dyDescent="0.4">
      <c r="X7231" s="79">
        <f t="shared" si="235"/>
        <v>44862.583333315837</v>
      </c>
      <c r="Y7231">
        <f t="shared" si="236"/>
        <v>6341.25</v>
      </c>
    </row>
    <row r="7232" spans="24:25" x14ac:dyDescent="0.4">
      <c r="X7232" s="79">
        <f t="shared" si="235"/>
        <v>44862.624999982501</v>
      </c>
      <c r="Y7232">
        <f t="shared" si="236"/>
        <v>6341.25</v>
      </c>
    </row>
    <row r="7233" spans="24:25" x14ac:dyDescent="0.4">
      <c r="X7233" s="79">
        <f t="shared" si="235"/>
        <v>44862.666666649166</v>
      </c>
      <c r="Y7233">
        <f t="shared" si="236"/>
        <v>6341.25</v>
      </c>
    </row>
    <row r="7234" spans="24:25" x14ac:dyDescent="0.4">
      <c r="X7234" s="79">
        <f t="shared" si="235"/>
        <v>44862.70833331583</v>
      </c>
      <c r="Y7234">
        <f t="shared" si="236"/>
        <v>6341.25</v>
      </c>
    </row>
    <row r="7235" spans="24:25" x14ac:dyDescent="0.4">
      <c r="X7235" s="79">
        <f t="shared" si="235"/>
        <v>44862.749999982494</v>
      </c>
      <c r="Y7235">
        <f t="shared" si="236"/>
        <v>6341.25</v>
      </c>
    </row>
    <row r="7236" spans="24:25" x14ac:dyDescent="0.4">
      <c r="X7236" s="79">
        <f t="shared" si="235"/>
        <v>44862.791666649158</v>
      </c>
      <c r="Y7236">
        <f t="shared" si="236"/>
        <v>6341.25</v>
      </c>
    </row>
    <row r="7237" spans="24:25" x14ac:dyDescent="0.4">
      <c r="X7237" s="79">
        <f t="shared" si="235"/>
        <v>44862.833333315823</v>
      </c>
      <c r="Y7237">
        <f t="shared" si="236"/>
        <v>6341.25</v>
      </c>
    </row>
    <row r="7238" spans="24:25" x14ac:dyDescent="0.4">
      <c r="X7238" s="79">
        <f t="shared" ref="X7238:X7301" si="237">X7237+1/24</f>
        <v>44862.874999982487</v>
      </c>
      <c r="Y7238">
        <f t="shared" si="236"/>
        <v>6341.25</v>
      </c>
    </row>
    <row r="7239" spans="24:25" x14ac:dyDescent="0.4">
      <c r="X7239" s="79">
        <f t="shared" si="237"/>
        <v>44862.916666649151</v>
      </c>
      <c r="Y7239">
        <f t="shared" si="236"/>
        <v>6341.25</v>
      </c>
    </row>
    <row r="7240" spans="24:25" x14ac:dyDescent="0.4">
      <c r="X7240" s="79">
        <f t="shared" si="237"/>
        <v>44862.958333315815</v>
      </c>
      <c r="Y7240">
        <f t="shared" si="236"/>
        <v>6341.25</v>
      </c>
    </row>
    <row r="7241" spans="24:25" x14ac:dyDescent="0.4">
      <c r="X7241" s="79">
        <f t="shared" si="237"/>
        <v>44862.999999982479</v>
      </c>
      <c r="Y7241">
        <f t="shared" si="236"/>
        <v>6341.25</v>
      </c>
    </row>
    <row r="7242" spans="24:25" x14ac:dyDescent="0.4">
      <c r="X7242" s="79">
        <f t="shared" si="237"/>
        <v>44863.041666649144</v>
      </c>
      <c r="Y7242">
        <f t="shared" si="236"/>
        <v>6341.25</v>
      </c>
    </row>
    <row r="7243" spans="24:25" x14ac:dyDescent="0.4">
      <c r="X7243" s="79">
        <f t="shared" si="237"/>
        <v>44863.083333315808</v>
      </c>
      <c r="Y7243">
        <f t="shared" si="236"/>
        <v>6341.25</v>
      </c>
    </row>
    <row r="7244" spans="24:25" x14ac:dyDescent="0.4">
      <c r="X7244" s="79">
        <f t="shared" si="237"/>
        <v>44863.124999982472</v>
      </c>
      <c r="Y7244">
        <f t="shared" si="236"/>
        <v>6341.25</v>
      </c>
    </row>
    <row r="7245" spans="24:25" x14ac:dyDescent="0.4">
      <c r="X7245" s="79">
        <f t="shared" si="237"/>
        <v>44863.166666649136</v>
      </c>
      <c r="Y7245">
        <f t="shared" si="236"/>
        <v>6341.25</v>
      </c>
    </row>
    <row r="7246" spans="24:25" x14ac:dyDescent="0.4">
      <c r="X7246" s="79">
        <f t="shared" si="237"/>
        <v>44863.208333315801</v>
      </c>
      <c r="Y7246">
        <f t="shared" si="236"/>
        <v>6341.25</v>
      </c>
    </row>
    <row r="7247" spans="24:25" x14ac:dyDescent="0.4">
      <c r="X7247" s="79">
        <f t="shared" si="237"/>
        <v>44863.249999982465</v>
      </c>
      <c r="Y7247">
        <f t="shared" si="236"/>
        <v>6341.25</v>
      </c>
    </row>
    <row r="7248" spans="24:25" x14ac:dyDescent="0.4">
      <c r="X7248" s="79">
        <f t="shared" si="237"/>
        <v>44863.291666649129</v>
      </c>
      <c r="Y7248">
        <f t="shared" si="236"/>
        <v>6341.25</v>
      </c>
    </row>
    <row r="7249" spans="24:25" x14ac:dyDescent="0.4">
      <c r="X7249" s="79">
        <f t="shared" si="237"/>
        <v>44863.333333315793</v>
      </c>
      <c r="Y7249">
        <f t="shared" si="236"/>
        <v>6341.25</v>
      </c>
    </row>
    <row r="7250" spans="24:25" x14ac:dyDescent="0.4">
      <c r="X7250" s="79">
        <f t="shared" si="237"/>
        <v>44863.374999982458</v>
      </c>
      <c r="Y7250">
        <f t="shared" ref="Y7250:Y7313" si="238">VLOOKUP(MONTH(X7250),$T$28:$V$39,3)</f>
        <v>6341.25</v>
      </c>
    </row>
    <row r="7251" spans="24:25" x14ac:dyDescent="0.4">
      <c r="X7251" s="79">
        <f t="shared" si="237"/>
        <v>44863.416666649122</v>
      </c>
      <c r="Y7251">
        <f t="shared" si="238"/>
        <v>6341.25</v>
      </c>
    </row>
    <row r="7252" spans="24:25" x14ac:dyDescent="0.4">
      <c r="X7252" s="79">
        <f t="shared" si="237"/>
        <v>44863.458333315786</v>
      </c>
      <c r="Y7252">
        <f t="shared" si="238"/>
        <v>6341.25</v>
      </c>
    </row>
    <row r="7253" spans="24:25" x14ac:dyDescent="0.4">
      <c r="X7253" s="79">
        <f t="shared" si="237"/>
        <v>44863.49999998245</v>
      </c>
      <c r="Y7253">
        <f t="shared" si="238"/>
        <v>6341.25</v>
      </c>
    </row>
    <row r="7254" spans="24:25" x14ac:dyDescent="0.4">
      <c r="X7254" s="79">
        <f t="shared" si="237"/>
        <v>44863.541666649115</v>
      </c>
      <c r="Y7254">
        <f t="shared" si="238"/>
        <v>6341.25</v>
      </c>
    </row>
    <row r="7255" spans="24:25" x14ac:dyDescent="0.4">
      <c r="X7255" s="79">
        <f t="shared" si="237"/>
        <v>44863.583333315779</v>
      </c>
      <c r="Y7255">
        <f t="shared" si="238"/>
        <v>6341.25</v>
      </c>
    </row>
    <row r="7256" spans="24:25" x14ac:dyDescent="0.4">
      <c r="X7256" s="79">
        <f t="shared" si="237"/>
        <v>44863.624999982443</v>
      </c>
      <c r="Y7256">
        <f t="shared" si="238"/>
        <v>6341.25</v>
      </c>
    </row>
    <row r="7257" spans="24:25" x14ac:dyDescent="0.4">
      <c r="X7257" s="79">
        <f t="shared" si="237"/>
        <v>44863.666666649107</v>
      </c>
      <c r="Y7257">
        <f t="shared" si="238"/>
        <v>6341.25</v>
      </c>
    </row>
    <row r="7258" spans="24:25" x14ac:dyDescent="0.4">
      <c r="X7258" s="79">
        <f t="shared" si="237"/>
        <v>44863.708333315772</v>
      </c>
      <c r="Y7258">
        <f t="shared" si="238"/>
        <v>6341.25</v>
      </c>
    </row>
    <row r="7259" spans="24:25" x14ac:dyDescent="0.4">
      <c r="X7259" s="79">
        <f t="shared" si="237"/>
        <v>44863.749999982436</v>
      </c>
      <c r="Y7259">
        <f t="shared" si="238"/>
        <v>6341.25</v>
      </c>
    </row>
    <row r="7260" spans="24:25" x14ac:dyDescent="0.4">
      <c r="X7260" s="79">
        <f t="shared" si="237"/>
        <v>44863.7916666491</v>
      </c>
      <c r="Y7260">
        <f t="shared" si="238"/>
        <v>6341.25</v>
      </c>
    </row>
    <row r="7261" spans="24:25" x14ac:dyDescent="0.4">
      <c r="X7261" s="79">
        <f t="shared" si="237"/>
        <v>44863.833333315764</v>
      </c>
      <c r="Y7261">
        <f t="shared" si="238"/>
        <v>6341.25</v>
      </c>
    </row>
    <row r="7262" spans="24:25" x14ac:dyDescent="0.4">
      <c r="X7262" s="79">
        <f t="shared" si="237"/>
        <v>44863.874999982429</v>
      </c>
      <c r="Y7262">
        <f t="shared" si="238"/>
        <v>6341.25</v>
      </c>
    </row>
    <row r="7263" spans="24:25" x14ac:dyDescent="0.4">
      <c r="X7263" s="79">
        <f t="shared" si="237"/>
        <v>44863.916666649093</v>
      </c>
      <c r="Y7263">
        <f t="shared" si="238"/>
        <v>6341.25</v>
      </c>
    </row>
    <row r="7264" spans="24:25" x14ac:dyDescent="0.4">
      <c r="X7264" s="79">
        <f t="shared" si="237"/>
        <v>44863.958333315757</v>
      </c>
      <c r="Y7264">
        <f t="shared" si="238"/>
        <v>6341.25</v>
      </c>
    </row>
    <row r="7265" spans="24:25" x14ac:dyDescent="0.4">
      <c r="X7265" s="79">
        <f t="shared" si="237"/>
        <v>44863.999999982421</v>
      </c>
      <c r="Y7265">
        <f t="shared" si="238"/>
        <v>6341.25</v>
      </c>
    </row>
    <row r="7266" spans="24:25" x14ac:dyDescent="0.4">
      <c r="X7266" s="79">
        <f t="shared" si="237"/>
        <v>44864.041666649086</v>
      </c>
      <c r="Y7266">
        <f t="shared" si="238"/>
        <v>6341.25</v>
      </c>
    </row>
    <row r="7267" spans="24:25" x14ac:dyDescent="0.4">
      <c r="X7267" s="79">
        <f t="shared" si="237"/>
        <v>44864.08333331575</v>
      </c>
      <c r="Y7267">
        <f t="shared" si="238"/>
        <v>6341.25</v>
      </c>
    </row>
    <row r="7268" spans="24:25" x14ac:dyDescent="0.4">
      <c r="X7268" s="79">
        <f t="shared" si="237"/>
        <v>44864.124999982414</v>
      </c>
      <c r="Y7268">
        <f t="shared" si="238"/>
        <v>6341.25</v>
      </c>
    </row>
    <row r="7269" spans="24:25" x14ac:dyDescent="0.4">
      <c r="X7269" s="79">
        <f t="shared" si="237"/>
        <v>44864.166666649078</v>
      </c>
      <c r="Y7269">
        <f t="shared" si="238"/>
        <v>6341.25</v>
      </c>
    </row>
    <row r="7270" spans="24:25" x14ac:dyDescent="0.4">
      <c r="X7270" s="79">
        <f t="shared" si="237"/>
        <v>44864.208333315742</v>
      </c>
      <c r="Y7270">
        <f t="shared" si="238"/>
        <v>6341.25</v>
      </c>
    </row>
    <row r="7271" spans="24:25" x14ac:dyDescent="0.4">
      <c r="X7271" s="79">
        <f t="shared" si="237"/>
        <v>44864.249999982407</v>
      </c>
      <c r="Y7271">
        <f t="shared" si="238"/>
        <v>6341.25</v>
      </c>
    </row>
    <row r="7272" spans="24:25" x14ac:dyDescent="0.4">
      <c r="X7272" s="79">
        <f t="shared" si="237"/>
        <v>44864.291666649071</v>
      </c>
      <c r="Y7272">
        <f t="shared" si="238"/>
        <v>6341.25</v>
      </c>
    </row>
    <row r="7273" spans="24:25" x14ac:dyDescent="0.4">
      <c r="X7273" s="79">
        <f t="shared" si="237"/>
        <v>44864.333333315735</v>
      </c>
      <c r="Y7273">
        <f t="shared" si="238"/>
        <v>6341.25</v>
      </c>
    </row>
    <row r="7274" spans="24:25" x14ac:dyDescent="0.4">
      <c r="X7274" s="79">
        <f t="shared" si="237"/>
        <v>44864.374999982399</v>
      </c>
      <c r="Y7274">
        <f t="shared" si="238"/>
        <v>6341.25</v>
      </c>
    </row>
    <row r="7275" spans="24:25" x14ac:dyDescent="0.4">
      <c r="X7275" s="79">
        <f t="shared" si="237"/>
        <v>44864.416666649064</v>
      </c>
      <c r="Y7275">
        <f t="shared" si="238"/>
        <v>6341.25</v>
      </c>
    </row>
    <row r="7276" spans="24:25" x14ac:dyDescent="0.4">
      <c r="X7276" s="79">
        <f t="shared" si="237"/>
        <v>44864.458333315728</v>
      </c>
      <c r="Y7276">
        <f t="shared" si="238"/>
        <v>6341.25</v>
      </c>
    </row>
    <row r="7277" spans="24:25" x14ac:dyDescent="0.4">
      <c r="X7277" s="79">
        <f t="shared" si="237"/>
        <v>44864.499999982392</v>
      </c>
      <c r="Y7277">
        <f t="shared" si="238"/>
        <v>6341.25</v>
      </c>
    </row>
    <row r="7278" spans="24:25" x14ac:dyDescent="0.4">
      <c r="X7278" s="79">
        <f t="shared" si="237"/>
        <v>44864.541666649056</v>
      </c>
      <c r="Y7278">
        <f t="shared" si="238"/>
        <v>6341.25</v>
      </c>
    </row>
    <row r="7279" spans="24:25" x14ac:dyDescent="0.4">
      <c r="X7279" s="79">
        <f t="shared" si="237"/>
        <v>44864.583333315721</v>
      </c>
      <c r="Y7279">
        <f t="shared" si="238"/>
        <v>6341.25</v>
      </c>
    </row>
    <row r="7280" spans="24:25" x14ac:dyDescent="0.4">
      <c r="X7280" s="79">
        <f t="shared" si="237"/>
        <v>44864.624999982385</v>
      </c>
      <c r="Y7280">
        <f t="shared" si="238"/>
        <v>6341.25</v>
      </c>
    </row>
    <row r="7281" spans="24:25" x14ac:dyDescent="0.4">
      <c r="X7281" s="79">
        <f t="shared" si="237"/>
        <v>44864.666666649049</v>
      </c>
      <c r="Y7281">
        <f t="shared" si="238"/>
        <v>6341.25</v>
      </c>
    </row>
    <row r="7282" spans="24:25" x14ac:dyDescent="0.4">
      <c r="X7282" s="79">
        <f t="shared" si="237"/>
        <v>44864.708333315713</v>
      </c>
      <c r="Y7282">
        <f t="shared" si="238"/>
        <v>6341.25</v>
      </c>
    </row>
    <row r="7283" spans="24:25" x14ac:dyDescent="0.4">
      <c r="X7283" s="79">
        <f t="shared" si="237"/>
        <v>44864.749999982378</v>
      </c>
      <c r="Y7283">
        <f t="shared" si="238"/>
        <v>6341.25</v>
      </c>
    </row>
    <row r="7284" spans="24:25" x14ac:dyDescent="0.4">
      <c r="X7284" s="79">
        <f t="shared" si="237"/>
        <v>44864.791666649042</v>
      </c>
      <c r="Y7284">
        <f t="shared" si="238"/>
        <v>6341.25</v>
      </c>
    </row>
    <row r="7285" spans="24:25" x14ac:dyDescent="0.4">
      <c r="X7285" s="79">
        <f t="shared" si="237"/>
        <v>44864.833333315706</v>
      </c>
      <c r="Y7285">
        <f t="shared" si="238"/>
        <v>6341.25</v>
      </c>
    </row>
    <row r="7286" spans="24:25" x14ac:dyDescent="0.4">
      <c r="X7286" s="79">
        <f t="shared" si="237"/>
        <v>44864.87499998237</v>
      </c>
      <c r="Y7286">
        <f t="shared" si="238"/>
        <v>6341.25</v>
      </c>
    </row>
    <row r="7287" spans="24:25" x14ac:dyDescent="0.4">
      <c r="X7287" s="79">
        <f t="shared" si="237"/>
        <v>44864.916666649035</v>
      </c>
      <c r="Y7287">
        <f t="shared" si="238"/>
        <v>6341.25</v>
      </c>
    </row>
    <row r="7288" spans="24:25" x14ac:dyDescent="0.4">
      <c r="X7288" s="79">
        <f t="shared" si="237"/>
        <v>44864.958333315699</v>
      </c>
      <c r="Y7288">
        <f t="shared" si="238"/>
        <v>6341.25</v>
      </c>
    </row>
    <row r="7289" spans="24:25" x14ac:dyDescent="0.4">
      <c r="X7289" s="79">
        <f t="shared" si="237"/>
        <v>44864.999999982363</v>
      </c>
      <c r="Y7289">
        <f t="shared" si="238"/>
        <v>6341.25</v>
      </c>
    </row>
    <row r="7290" spans="24:25" x14ac:dyDescent="0.4">
      <c r="X7290" s="79">
        <f t="shared" si="237"/>
        <v>44865.041666649027</v>
      </c>
      <c r="Y7290">
        <f t="shared" si="238"/>
        <v>6341.25</v>
      </c>
    </row>
    <row r="7291" spans="24:25" x14ac:dyDescent="0.4">
      <c r="X7291" s="79">
        <f t="shared" si="237"/>
        <v>44865.083333315692</v>
      </c>
      <c r="Y7291">
        <f t="shared" si="238"/>
        <v>6341.25</v>
      </c>
    </row>
    <row r="7292" spans="24:25" x14ac:dyDescent="0.4">
      <c r="X7292" s="79">
        <f t="shared" si="237"/>
        <v>44865.124999982356</v>
      </c>
      <c r="Y7292">
        <f t="shared" si="238"/>
        <v>6341.25</v>
      </c>
    </row>
    <row r="7293" spans="24:25" x14ac:dyDescent="0.4">
      <c r="X7293" s="79">
        <f t="shared" si="237"/>
        <v>44865.16666664902</v>
      </c>
      <c r="Y7293">
        <f t="shared" si="238"/>
        <v>6341.25</v>
      </c>
    </row>
    <row r="7294" spans="24:25" x14ac:dyDescent="0.4">
      <c r="X7294" s="79">
        <f t="shared" si="237"/>
        <v>44865.208333315684</v>
      </c>
      <c r="Y7294">
        <f t="shared" si="238"/>
        <v>6341.25</v>
      </c>
    </row>
    <row r="7295" spans="24:25" x14ac:dyDescent="0.4">
      <c r="X7295" s="79">
        <f t="shared" si="237"/>
        <v>44865.249999982349</v>
      </c>
      <c r="Y7295">
        <f t="shared" si="238"/>
        <v>6341.25</v>
      </c>
    </row>
    <row r="7296" spans="24:25" x14ac:dyDescent="0.4">
      <c r="X7296" s="79">
        <f t="shared" si="237"/>
        <v>44865.291666649013</v>
      </c>
      <c r="Y7296">
        <f t="shared" si="238"/>
        <v>6341.25</v>
      </c>
    </row>
    <row r="7297" spans="24:25" x14ac:dyDescent="0.4">
      <c r="X7297" s="79">
        <f t="shared" si="237"/>
        <v>44865.333333315677</v>
      </c>
      <c r="Y7297">
        <f t="shared" si="238"/>
        <v>6341.25</v>
      </c>
    </row>
    <row r="7298" spans="24:25" x14ac:dyDescent="0.4">
      <c r="X7298" s="79">
        <f t="shared" si="237"/>
        <v>44865.374999982341</v>
      </c>
      <c r="Y7298">
        <f t="shared" si="238"/>
        <v>6341.25</v>
      </c>
    </row>
    <row r="7299" spans="24:25" x14ac:dyDescent="0.4">
      <c r="X7299" s="79">
        <f t="shared" si="237"/>
        <v>44865.416666649005</v>
      </c>
      <c r="Y7299">
        <f t="shared" si="238"/>
        <v>6341.25</v>
      </c>
    </row>
    <row r="7300" spans="24:25" x14ac:dyDescent="0.4">
      <c r="X7300" s="79">
        <f t="shared" si="237"/>
        <v>44865.45833331567</v>
      </c>
      <c r="Y7300">
        <f t="shared" si="238"/>
        <v>6341.25</v>
      </c>
    </row>
    <row r="7301" spans="24:25" x14ac:dyDescent="0.4">
      <c r="X7301" s="79">
        <f t="shared" si="237"/>
        <v>44865.499999982334</v>
      </c>
      <c r="Y7301">
        <f t="shared" si="238"/>
        <v>6341.25</v>
      </c>
    </row>
    <row r="7302" spans="24:25" x14ac:dyDescent="0.4">
      <c r="X7302" s="79">
        <f t="shared" ref="X7302:X7365" si="239">X7301+1/24</f>
        <v>44865.541666648998</v>
      </c>
      <c r="Y7302">
        <f t="shared" si="238"/>
        <v>6341.25</v>
      </c>
    </row>
    <row r="7303" spans="24:25" x14ac:dyDescent="0.4">
      <c r="X7303" s="79">
        <f t="shared" si="239"/>
        <v>44865.583333315662</v>
      </c>
      <c r="Y7303">
        <f t="shared" si="238"/>
        <v>6341.25</v>
      </c>
    </row>
    <row r="7304" spans="24:25" x14ac:dyDescent="0.4">
      <c r="X7304" s="79">
        <f t="shared" si="239"/>
        <v>44865.624999982327</v>
      </c>
      <c r="Y7304">
        <f t="shared" si="238"/>
        <v>6341.25</v>
      </c>
    </row>
    <row r="7305" spans="24:25" x14ac:dyDescent="0.4">
      <c r="X7305" s="79">
        <f t="shared" si="239"/>
        <v>44865.666666648991</v>
      </c>
      <c r="Y7305">
        <f t="shared" si="238"/>
        <v>6341.25</v>
      </c>
    </row>
    <row r="7306" spans="24:25" x14ac:dyDescent="0.4">
      <c r="X7306" s="79">
        <f t="shared" si="239"/>
        <v>44865.708333315655</v>
      </c>
      <c r="Y7306">
        <f t="shared" si="238"/>
        <v>6341.25</v>
      </c>
    </row>
    <row r="7307" spans="24:25" x14ac:dyDescent="0.4">
      <c r="X7307" s="79">
        <f t="shared" si="239"/>
        <v>44865.749999982319</v>
      </c>
      <c r="Y7307">
        <f t="shared" si="238"/>
        <v>6341.25</v>
      </c>
    </row>
    <row r="7308" spans="24:25" x14ac:dyDescent="0.4">
      <c r="X7308" s="79">
        <f t="shared" si="239"/>
        <v>44865.791666648984</v>
      </c>
      <c r="Y7308">
        <f t="shared" si="238"/>
        <v>6341.25</v>
      </c>
    </row>
    <row r="7309" spans="24:25" x14ac:dyDescent="0.4">
      <c r="X7309" s="79">
        <f t="shared" si="239"/>
        <v>44865.833333315648</v>
      </c>
      <c r="Y7309">
        <f t="shared" si="238"/>
        <v>6341.25</v>
      </c>
    </row>
    <row r="7310" spans="24:25" x14ac:dyDescent="0.4">
      <c r="X7310" s="79">
        <f t="shared" si="239"/>
        <v>44865.874999982312</v>
      </c>
      <c r="Y7310">
        <f t="shared" si="238"/>
        <v>6341.25</v>
      </c>
    </row>
    <row r="7311" spans="24:25" x14ac:dyDescent="0.4">
      <c r="X7311" s="79">
        <f t="shared" si="239"/>
        <v>44865.916666648976</v>
      </c>
      <c r="Y7311">
        <f t="shared" si="238"/>
        <v>6341.25</v>
      </c>
    </row>
    <row r="7312" spans="24:25" x14ac:dyDescent="0.4">
      <c r="X7312" s="79">
        <f t="shared" si="239"/>
        <v>44865.958333315641</v>
      </c>
      <c r="Y7312">
        <f t="shared" si="238"/>
        <v>6341.25</v>
      </c>
    </row>
    <row r="7313" spans="24:25" x14ac:dyDescent="0.4">
      <c r="X7313" s="79">
        <f t="shared" si="239"/>
        <v>44865.999999982305</v>
      </c>
      <c r="Y7313">
        <f t="shared" si="238"/>
        <v>4504.0357142856965</v>
      </c>
    </row>
    <row r="7314" spans="24:25" x14ac:dyDescent="0.4">
      <c r="X7314" s="79">
        <f t="shared" si="239"/>
        <v>44866.041666648969</v>
      </c>
      <c r="Y7314">
        <f t="shared" ref="Y7314:Y7377" si="240">VLOOKUP(MONTH(X7314),$T$28:$V$39,3)</f>
        <v>4504.0357142856965</v>
      </c>
    </row>
    <row r="7315" spans="24:25" x14ac:dyDescent="0.4">
      <c r="X7315" s="79">
        <f t="shared" si="239"/>
        <v>44866.083333315633</v>
      </c>
      <c r="Y7315">
        <f t="shared" si="240"/>
        <v>4504.0357142856965</v>
      </c>
    </row>
    <row r="7316" spans="24:25" x14ac:dyDescent="0.4">
      <c r="X7316" s="79">
        <f t="shared" si="239"/>
        <v>44866.124999982298</v>
      </c>
      <c r="Y7316">
        <f t="shared" si="240"/>
        <v>4504.0357142856965</v>
      </c>
    </row>
    <row r="7317" spans="24:25" x14ac:dyDescent="0.4">
      <c r="X7317" s="79">
        <f t="shared" si="239"/>
        <v>44866.166666648962</v>
      </c>
      <c r="Y7317">
        <f t="shared" si="240"/>
        <v>4504.0357142856965</v>
      </c>
    </row>
    <row r="7318" spans="24:25" x14ac:dyDescent="0.4">
      <c r="X7318" s="79">
        <f t="shared" si="239"/>
        <v>44866.208333315626</v>
      </c>
      <c r="Y7318">
        <f t="shared" si="240"/>
        <v>4504.0357142856965</v>
      </c>
    </row>
    <row r="7319" spans="24:25" x14ac:dyDescent="0.4">
      <c r="X7319" s="79">
        <f t="shared" si="239"/>
        <v>44866.24999998229</v>
      </c>
      <c r="Y7319">
        <f t="shared" si="240"/>
        <v>4504.0357142856965</v>
      </c>
    </row>
    <row r="7320" spans="24:25" x14ac:dyDescent="0.4">
      <c r="X7320" s="79">
        <f t="shared" si="239"/>
        <v>44866.291666648955</v>
      </c>
      <c r="Y7320">
        <f t="shared" si="240"/>
        <v>4504.0357142856965</v>
      </c>
    </row>
    <row r="7321" spans="24:25" x14ac:dyDescent="0.4">
      <c r="X7321" s="79">
        <f t="shared" si="239"/>
        <v>44866.333333315619</v>
      </c>
      <c r="Y7321">
        <f t="shared" si="240"/>
        <v>4504.0357142856965</v>
      </c>
    </row>
    <row r="7322" spans="24:25" x14ac:dyDescent="0.4">
      <c r="X7322" s="79">
        <f t="shared" si="239"/>
        <v>44866.374999982283</v>
      </c>
      <c r="Y7322">
        <f t="shared" si="240"/>
        <v>4504.0357142856965</v>
      </c>
    </row>
    <row r="7323" spans="24:25" x14ac:dyDescent="0.4">
      <c r="X7323" s="79">
        <f t="shared" si="239"/>
        <v>44866.416666648947</v>
      </c>
      <c r="Y7323">
        <f t="shared" si="240"/>
        <v>4504.0357142856965</v>
      </c>
    </row>
    <row r="7324" spans="24:25" x14ac:dyDescent="0.4">
      <c r="X7324" s="79">
        <f t="shared" si="239"/>
        <v>44866.458333315612</v>
      </c>
      <c r="Y7324">
        <f t="shared" si="240"/>
        <v>4504.0357142856965</v>
      </c>
    </row>
    <row r="7325" spans="24:25" x14ac:dyDescent="0.4">
      <c r="X7325" s="79">
        <f t="shared" si="239"/>
        <v>44866.499999982276</v>
      </c>
      <c r="Y7325">
        <f t="shared" si="240"/>
        <v>4504.0357142856965</v>
      </c>
    </row>
    <row r="7326" spans="24:25" x14ac:dyDescent="0.4">
      <c r="X7326" s="79">
        <f t="shared" si="239"/>
        <v>44866.54166664894</v>
      </c>
      <c r="Y7326">
        <f t="shared" si="240"/>
        <v>4504.0357142856965</v>
      </c>
    </row>
    <row r="7327" spans="24:25" x14ac:dyDescent="0.4">
      <c r="X7327" s="79">
        <f t="shared" si="239"/>
        <v>44866.583333315604</v>
      </c>
      <c r="Y7327">
        <f t="shared" si="240"/>
        <v>4504.0357142856965</v>
      </c>
    </row>
    <row r="7328" spans="24:25" x14ac:dyDescent="0.4">
      <c r="X7328" s="79">
        <f t="shared" si="239"/>
        <v>44866.624999982268</v>
      </c>
      <c r="Y7328">
        <f t="shared" si="240"/>
        <v>4504.0357142856965</v>
      </c>
    </row>
    <row r="7329" spans="24:25" x14ac:dyDescent="0.4">
      <c r="X7329" s="79">
        <f t="shared" si="239"/>
        <v>44866.666666648933</v>
      </c>
      <c r="Y7329">
        <f t="shared" si="240"/>
        <v>4504.0357142856965</v>
      </c>
    </row>
    <row r="7330" spans="24:25" x14ac:dyDescent="0.4">
      <c r="X7330" s="79">
        <f t="shared" si="239"/>
        <v>44866.708333315597</v>
      </c>
      <c r="Y7330">
        <f t="shared" si="240"/>
        <v>4504.0357142856965</v>
      </c>
    </row>
    <row r="7331" spans="24:25" x14ac:dyDescent="0.4">
      <c r="X7331" s="79">
        <f t="shared" si="239"/>
        <v>44866.749999982261</v>
      </c>
      <c r="Y7331">
        <f t="shared" si="240"/>
        <v>4504.0357142856965</v>
      </c>
    </row>
    <row r="7332" spans="24:25" x14ac:dyDescent="0.4">
      <c r="X7332" s="79">
        <f t="shared" si="239"/>
        <v>44866.791666648925</v>
      </c>
      <c r="Y7332">
        <f t="shared" si="240"/>
        <v>4504.0357142856965</v>
      </c>
    </row>
    <row r="7333" spans="24:25" x14ac:dyDescent="0.4">
      <c r="X7333" s="79">
        <f t="shared" si="239"/>
        <v>44866.83333331559</v>
      </c>
      <c r="Y7333">
        <f t="shared" si="240"/>
        <v>4504.0357142856965</v>
      </c>
    </row>
    <row r="7334" spans="24:25" x14ac:dyDescent="0.4">
      <c r="X7334" s="79">
        <f t="shared" si="239"/>
        <v>44866.874999982254</v>
      </c>
      <c r="Y7334">
        <f t="shared" si="240"/>
        <v>4504.0357142856965</v>
      </c>
    </row>
    <row r="7335" spans="24:25" x14ac:dyDescent="0.4">
      <c r="X7335" s="79">
        <f t="shared" si="239"/>
        <v>44866.916666648918</v>
      </c>
      <c r="Y7335">
        <f t="shared" si="240"/>
        <v>4504.0357142856965</v>
      </c>
    </row>
    <row r="7336" spans="24:25" x14ac:dyDescent="0.4">
      <c r="X7336" s="79">
        <f t="shared" si="239"/>
        <v>44866.958333315582</v>
      </c>
      <c r="Y7336">
        <f t="shared" si="240"/>
        <v>4504.0357142856965</v>
      </c>
    </row>
    <row r="7337" spans="24:25" x14ac:dyDescent="0.4">
      <c r="X7337" s="79">
        <f t="shared" si="239"/>
        <v>44866.999999982247</v>
      </c>
      <c r="Y7337">
        <f t="shared" si="240"/>
        <v>4504.0357142856965</v>
      </c>
    </row>
    <row r="7338" spans="24:25" x14ac:dyDescent="0.4">
      <c r="X7338" s="79">
        <f t="shared" si="239"/>
        <v>44867.041666648911</v>
      </c>
      <c r="Y7338">
        <f t="shared" si="240"/>
        <v>4504.0357142856965</v>
      </c>
    </row>
    <row r="7339" spans="24:25" x14ac:dyDescent="0.4">
      <c r="X7339" s="79">
        <f t="shared" si="239"/>
        <v>44867.083333315575</v>
      </c>
      <c r="Y7339">
        <f t="shared" si="240"/>
        <v>4504.0357142856965</v>
      </c>
    </row>
    <row r="7340" spans="24:25" x14ac:dyDescent="0.4">
      <c r="X7340" s="79">
        <f t="shared" si="239"/>
        <v>44867.124999982239</v>
      </c>
      <c r="Y7340">
        <f t="shared" si="240"/>
        <v>4504.0357142856965</v>
      </c>
    </row>
    <row r="7341" spans="24:25" x14ac:dyDescent="0.4">
      <c r="X7341" s="79">
        <f t="shared" si="239"/>
        <v>44867.166666648904</v>
      </c>
      <c r="Y7341">
        <f t="shared" si="240"/>
        <v>4504.0357142856965</v>
      </c>
    </row>
    <row r="7342" spans="24:25" x14ac:dyDescent="0.4">
      <c r="X7342" s="79">
        <f t="shared" si="239"/>
        <v>44867.208333315568</v>
      </c>
      <c r="Y7342">
        <f t="shared" si="240"/>
        <v>4504.0357142856965</v>
      </c>
    </row>
    <row r="7343" spans="24:25" x14ac:dyDescent="0.4">
      <c r="X7343" s="79">
        <f t="shared" si="239"/>
        <v>44867.249999982232</v>
      </c>
      <c r="Y7343">
        <f t="shared" si="240"/>
        <v>4504.0357142856965</v>
      </c>
    </row>
    <row r="7344" spans="24:25" x14ac:dyDescent="0.4">
      <c r="X7344" s="79">
        <f t="shared" si="239"/>
        <v>44867.291666648896</v>
      </c>
      <c r="Y7344">
        <f t="shared" si="240"/>
        <v>4504.0357142856965</v>
      </c>
    </row>
    <row r="7345" spans="24:25" x14ac:dyDescent="0.4">
      <c r="X7345" s="79">
        <f t="shared" si="239"/>
        <v>44867.333333315561</v>
      </c>
      <c r="Y7345">
        <f t="shared" si="240"/>
        <v>4504.0357142856965</v>
      </c>
    </row>
    <row r="7346" spans="24:25" x14ac:dyDescent="0.4">
      <c r="X7346" s="79">
        <f t="shared" si="239"/>
        <v>44867.374999982225</v>
      </c>
      <c r="Y7346">
        <f t="shared" si="240"/>
        <v>4504.0357142856965</v>
      </c>
    </row>
    <row r="7347" spans="24:25" x14ac:dyDescent="0.4">
      <c r="X7347" s="79">
        <f t="shared" si="239"/>
        <v>44867.416666648889</v>
      </c>
      <c r="Y7347">
        <f t="shared" si="240"/>
        <v>4504.0357142856965</v>
      </c>
    </row>
    <row r="7348" spans="24:25" x14ac:dyDescent="0.4">
      <c r="X7348" s="79">
        <f t="shared" si="239"/>
        <v>44867.458333315553</v>
      </c>
      <c r="Y7348">
        <f t="shared" si="240"/>
        <v>4504.0357142856965</v>
      </c>
    </row>
    <row r="7349" spans="24:25" x14ac:dyDescent="0.4">
      <c r="X7349" s="79">
        <f t="shared" si="239"/>
        <v>44867.499999982218</v>
      </c>
      <c r="Y7349">
        <f t="shared" si="240"/>
        <v>4504.0357142856965</v>
      </c>
    </row>
    <row r="7350" spans="24:25" x14ac:dyDescent="0.4">
      <c r="X7350" s="79">
        <f t="shared" si="239"/>
        <v>44867.541666648882</v>
      </c>
      <c r="Y7350">
        <f t="shared" si="240"/>
        <v>4504.0357142856965</v>
      </c>
    </row>
    <row r="7351" spans="24:25" x14ac:dyDescent="0.4">
      <c r="X7351" s="79">
        <f t="shared" si="239"/>
        <v>44867.583333315546</v>
      </c>
      <c r="Y7351">
        <f t="shared" si="240"/>
        <v>4504.0357142856965</v>
      </c>
    </row>
    <row r="7352" spans="24:25" x14ac:dyDescent="0.4">
      <c r="X7352" s="79">
        <f t="shared" si="239"/>
        <v>44867.62499998221</v>
      </c>
      <c r="Y7352">
        <f t="shared" si="240"/>
        <v>4504.0357142856965</v>
      </c>
    </row>
    <row r="7353" spans="24:25" x14ac:dyDescent="0.4">
      <c r="X7353" s="79">
        <f t="shared" si="239"/>
        <v>44867.666666648875</v>
      </c>
      <c r="Y7353">
        <f t="shared" si="240"/>
        <v>4504.0357142856965</v>
      </c>
    </row>
    <row r="7354" spans="24:25" x14ac:dyDescent="0.4">
      <c r="X7354" s="79">
        <f t="shared" si="239"/>
        <v>44867.708333315539</v>
      </c>
      <c r="Y7354">
        <f t="shared" si="240"/>
        <v>4504.0357142856965</v>
      </c>
    </row>
    <row r="7355" spans="24:25" x14ac:dyDescent="0.4">
      <c r="X7355" s="79">
        <f t="shared" si="239"/>
        <v>44867.749999982203</v>
      </c>
      <c r="Y7355">
        <f t="shared" si="240"/>
        <v>4504.0357142856965</v>
      </c>
    </row>
    <row r="7356" spans="24:25" x14ac:dyDescent="0.4">
      <c r="X7356" s="79">
        <f t="shared" si="239"/>
        <v>44867.791666648867</v>
      </c>
      <c r="Y7356">
        <f t="shared" si="240"/>
        <v>4504.0357142856965</v>
      </c>
    </row>
    <row r="7357" spans="24:25" x14ac:dyDescent="0.4">
      <c r="X7357" s="79">
        <f t="shared" si="239"/>
        <v>44867.833333315531</v>
      </c>
      <c r="Y7357">
        <f t="shared" si="240"/>
        <v>4504.0357142856965</v>
      </c>
    </row>
    <row r="7358" spans="24:25" x14ac:dyDescent="0.4">
      <c r="X7358" s="79">
        <f t="shared" si="239"/>
        <v>44867.874999982196</v>
      </c>
      <c r="Y7358">
        <f t="shared" si="240"/>
        <v>4504.0357142856965</v>
      </c>
    </row>
    <row r="7359" spans="24:25" x14ac:dyDescent="0.4">
      <c r="X7359" s="79">
        <f t="shared" si="239"/>
        <v>44867.91666664886</v>
      </c>
      <c r="Y7359">
        <f t="shared" si="240"/>
        <v>4504.0357142856965</v>
      </c>
    </row>
    <row r="7360" spans="24:25" x14ac:dyDescent="0.4">
      <c r="X7360" s="79">
        <f t="shared" si="239"/>
        <v>44867.958333315524</v>
      </c>
      <c r="Y7360">
        <f t="shared" si="240"/>
        <v>4504.0357142856965</v>
      </c>
    </row>
    <row r="7361" spans="24:25" x14ac:dyDescent="0.4">
      <c r="X7361" s="79">
        <f t="shared" si="239"/>
        <v>44867.999999982188</v>
      </c>
      <c r="Y7361">
        <f t="shared" si="240"/>
        <v>4504.0357142856965</v>
      </c>
    </row>
    <row r="7362" spans="24:25" x14ac:dyDescent="0.4">
      <c r="X7362" s="79">
        <f t="shared" si="239"/>
        <v>44868.041666648853</v>
      </c>
      <c r="Y7362">
        <f t="shared" si="240"/>
        <v>4504.0357142856965</v>
      </c>
    </row>
    <row r="7363" spans="24:25" x14ac:dyDescent="0.4">
      <c r="X7363" s="79">
        <f t="shared" si="239"/>
        <v>44868.083333315517</v>
      </c>
      <c r="Y7363">
        <f t="shared" si="240"/>
        <v>4504.0357142856965</v>
      </c>
    </row>
    <row r="7364" spans="24:25" x14ac:dyDescent="0.4">
      <c r="X7364" s="79">
        <f t="shared" si="239"/>
        <v>44868.124999982181</v>
      </c>
      <c r="Y7364">
        <f t="shared" si="240"/>
        <v>4504.0357142856965</v>
      </c>
    </row>
    <row r="7365" spans="24:25" x14ac:dyDescent="0.4">
      <c r="X7365" s="79">
        <f t="shared" si="239"/>
        <v>44868.166666648845</v>
      </c>
      <c r="Y7365">
        <f t="shared" si="240"/>
        <v>4504.0357142856965</v>
      </c>
    </row>
    <row r="7366" spans="24:25" x14ac:dyDescent="0.4">
      <c r="X7366" s="79">
        <f t="shared" ref="X7366:X7429" si="241">X7365+1/24</f>
        <v>44868.20833331551</v>
      </c>
      <c r="Y7366">
        <f t="shared" si="240"/>
        <v>4504.0357142856965</v>
      </c>
    </row>
    <row r="7367" spans="24:25" x14ac:dyDescent="0.4">
      <c r="X7367" s="79">
        <f t="shared" si="241"/>
        <v>44868.249999982174</v>
      </c>
      <c r="Y7367">
        <f t="shared" si="240"/>
        <v>4504.0357142856965</v>
      </c>
    </row>
    <row r="7368" spans="24:25" x14ac:dyDescent="0.4">
      <c r="X7368" s="79">
        <f t="shared" si="241"/>
        <v>44868.291666648838</v>
      </c>
      <c r="Y7368">
        <f t="shared" si="240"/>
        <v>4504.0357142856965</v>
      </c>
    </row>
    <row r="7369" spans="24:25" x14ac:dyDescent="0.4">
      <c r="X7369" s="79">
        <f t="shared" si="241"/>
        <v>44868.333333315502</v>
      </c>
      <c r="Y7369">
        <f t="shared" si="240"/>
        <v>4504.0357142856965</v>
      </c>
    </row>
    <row r="7370" spans="24:25" x14ac:dyDescent="0.4">
      <c r="X7370" s="79">
        <f t="shared" si="241"/>
        <v>44868.374999982167</v>
      </c>
      <c r="Y7370">
        <f t="shared" si="240"/>
        <v>4504.0357142856965</v>
      </c>
    </row>
    <row r="7371" spans="24:25" x14ac:dyDescent="0.4">
      <c r="X7371" s="79">
        <f t="shared" si="241"/>
        <v>44868.416666648831</v>
      </c>
      <c r="Y7371">
        <f t="shared" si="240"/>
        <v>4504.0357142856965</v>
      </c>
    </row>
    <row r="7372" spans="24:25" x14ac:dyDescent="0.4">
      <c r="X7372" s="79">
        <f t="shared" si="241"/>
        <v>44868.458333315495</v>
      </c>
      <c r="Y7372">
        <f t="shared" si="240"/>
        <v>4504.0357142856965</v>
      </c>
    </row>
    <row r="7373" spans="24:25" x14ac:dyDescent="0.4">
      <c r="X7373" s="79">
        <f t="shared" si="241"/>
        <v>44868.499999982159</v>
      </c>
      <c r="Y7373">
        <f t="shared" si="240"/>
        <v>4504.0357142856965</v>
      </c>
    </row>
    <row r="7374" spans="24:25" x14ac:dyDescent="0.4">
      <c r="X7374" s="79">
        <f t="shared" si="241"/>
        <v>44868.541666648824</v>
      </c>
      <c r="Y7374">
        <f t="shared" si="240"/>
        <v>4504.0357142856965</v>
      </c>
    </row>
    <row r="7375" spans="24:25" x14ac:dyDescent="0.4">
      <c r="X7375" s="79">
        <f t="shared" si="241"/>
        <v>44868.583333315488</v>
      </c>
      <c r="Y7375">
        <f t="shared" si="240"/>
        <v>4504.0357142856965</v>
      </c>
    </row>
    <row r="7376" spans="24:25" x14ac:dyDescent="0.4">
      <c r="X7376" s="79">
        <f t="shared" si="241"/>
        <v>44868.624999982152</v>
      </c>
      <c r="Y7376">
        <f t="shared" si="240"/>
        <v>4504.0357142856965</v>
      </c>
    </row>
    <row r="7377" spans="24:25" x14ac:dyDescent="0.4">
      <c r="X7377" s="79">
        <f t="shared" si="241"/>
        <v>44868.666666648816</v>
      </c>
      <c r="Y7377">
        <f t="shared" si="240"/>
        <v>4504.0357142856965</v>
      </c>
    </row>
    <row r="7378" spans="24:25" x14ac:dyDescent="0.4">
      <c r="X7378" s="79">
        <f t="shared" si="241"/>
        <v>44868.708333315481</v>
      </c>
      <c r="Y7378">
        <f t="shared" ref="Y7378:Y7441" si="242">VLOOKUP(MONTH(X7378),$T$28:$V$39,3)</f>
        <v>4504.0357142856965</v>
      </c>
    </row>
    <row r="7379" spans="24:25" x14ac:dyDescent="0.4">
      <c r="X7379" s="79">
        <f t="shared" si="241"/>
        <v>44868.749999982145</v>
      </c>
      <c r="Y7379">
        <f t="shared" si="242"/>
        <v>4504.0357142856965</v>
      </c>
    </row>
    <row r="7380" spans="24:25" x14ac:dyDescent="0.4">
      <c r="X7380" s="79">
        <f t="shared" si="241"/>
        <v>44868.791666648809</v>
      </c>
      <c r="Y7380">
        <f t="shared" si="242"/>
        <v>4504.0357142856965</v>
      </c>
    </row>
    <row r="7381" spans="24:25" x14ac:dyDescent="0.4">
      <c r="X7381" s="79">
        <f t="shared" si="241"/>
        <v>44868.833333315473</v>
      </c>
      <c r="Y7381">
        <f t="shared" si="242"/>
        <v>4504.0357142856965</v>
      </c>
    </row>
    <row r="7382" spans="24:25" x14ac:dyDescent="0.4">
      <c r="X7382" s="79">
        <f t="shared" si="241"/>
        <v>44868.874999982138</v>
      </c>
      <c r="Y7382">
        <f t="shared" si="242"/>
        <v>4504.0357142856965</v>
      </c>
    </row>
    <row r="7383" spans="24:25" x14ac:dyDescent="0.4">
      <c r="X7383" s="79">
        <f t="shared" si="241"/>
        <v>44868.916666648802</v>
      </c>
      <c r="Y7383">
        <f t="shared" si="242"/>
        <v>4504.0357142856965</v>
      </c>
    </row>
    <row r="7384" spans="24:25" x14ac:dyDescent="0.4">
      <c r="X7384" s="79">
        <f t="shared" si="241"/>
        <v>44868.958333315466</v>
      </c>
      <c r="Y7384">
        <f t="shared" si="242"/>
        <v>4504.0357142856965</v>
      </c>
    </row>
    <row r="7385" spans="24:25" x14ac:dyDescent="0.4">
      <c r="X7385" s="79">
        <f t="shared" si="241"/>
        <v>44868.99999998213</v>
      </c>
      <c r="Y7385">
        <f t="shared" si="242"/>
        <v>4504.0357142856965</v>
      </c>
    </row>
    <row r="7386" spans="24:25" x14ac:dyDescent="0.4">
      <c r="X7386" s="79">
        <f t="shared" si="241"/>
        <v>44869.041666648794</v>
      </c>
      <c r="Y7386">
        <f t="shared" si="242"/>
        <v>4504.0357142856965</v>
      </c>
    </row>
    <row r="7387" spans="24:25" x14ac:dyDescent="0.4">
      <c r="X7387" s="79">
        <f t="shared" si="241"/>
        <v>44869.083333315459</v>
      </c>
      <c r="Y7387">
        <f t="shared" si="242"/>
        <v>4504.0357142856965</v>
      </c>
    </row>
    <row r="7388" spans="24:25" x14ac:dyDescent="0.4">
      <c r="X7388" s="79">
        <f t="shared" si="241"/>
        <v>44869.124999982123</v>
      </c>
      <c r="Y7388">
        <f t="shared" si="242"/>
        <v>4504.0357142856965</v>
      </c>
    </row>
    <row r="7389" spans="24:25" x14ac:dyDescent="0.4">
      <c r="X7389" s="79">
        <f t="shared" si="241"/>
        <v>44869.166666648787</v>
      </c>
      <c r="Y7389">
        <f t="shared" si="242"/>
        <v>4504.0357142856965</v>
      </c>
    </row>
    <row r="7390" spans="24:25" x14ac:dyDescent="0.4">
      <c r="X7390" s="79">
        <f t="shared" si="241"/>
        <v>44869.208333315451</v>
      </c>
      <c r="Y7390">
        <f t="shared" si="242"/>
        <v>4504.0357142856965</v>
      </c>
    </row>
    <row r="7391" spans="24:25" x14ac:dyDescent="0.4">
      <c r="X7391" s="79">
        <f t="shared" si="241"/>
        <v>44869.249999982116</v>
      </c>
      <c r="Y7391">
        <f t="shared" si="242"/>
        <v>4504.0357142856965</v>
      </c>
    </row>
    <row r="7392" spans="24:25" x14ac:dyDescent="0.4">
      <c r="X7392" s="79">
        <f t="shared" si="241"/>
        <v>44869.29166664878</v>
      </c>
      <c r="Y7392">
        <f t="shared" si="242"/>
        <v>4504.0357142856965</v>
      </c>
    </row>
    <row r="7393" spans="24:25" x14ac:dyDescent="0.4">
      <c r="X7393" s="79">
        <f t="shared" si="241"/>
        <v>44869.333333315444</v>
      </c>
      <c r="Y7393">
        <f t="shared" si="242"/>
        <v>4504.0357142856965</v>
      </c>
    </row>
    <row r="7394" spans="24:25" x14ac:dyDescent="0.4">
      <c r="X7394" s="79">
        <f t="shared" si="241"/>
        <v>44869.374999982108</v>
      </c>
      <c r="Y7394">
        <f t="shared" si="242"/>
        <v>4504.0357142856965</v>
      </c>
    </row>
    <row r="7395" spans="24:25" x14ac:dyDescent="0.4">
      <c r="X7395" s="79">
        <f t="shared" si="241"/>
        <v>44869.416666648773</v>
      </c>
      <c r="Y7395">
        <f t="shared" si="242"/>
        <v>4504.0357142856965</v>
      </c>
    </row>
    <row r="7396" spans="24:25" x14ac:dyDescent="0.4">
      <c r="X7396" s="79">
        <f t="shared" si="241"/>
        <v>44869.458333315437</v>
      </c>
      <c r="Y7396">
        <f t="shared" si="242"/>
        <v>4504.0357142856965</v>
      </c>
    </row>
    <row r="7397" spans="24:25" x14ac:dyDescent="0.4">
      <c r="X7397" s="79">
        <f t="shared" si="241"/>
        <v>44869.499999982101</v>
      </c>
      <c r="Y7397">
        <f t="shared" si="242"/>
        <v>4504.0357142856965</v>
      </c>
    </row>
    <row r="7398" spans="24:25" x14ac:dyDescent="0.4">
      <c r="X7398" s="79">
        <f t="shared" si="241"/>
        <v>44869.541666648765</v>
      </c>
      <c r="Y7398">
        <f t="shared" si="242"/>
        <v>4504.0357142856965</v>
      </c>
    </row>
    <row r="7399" spans="24:25" x14ac:dyDescent="0.4">
      <c r="X7399" s="79">
        <f t="shared" si="241"/>
        <v>44869.58333331543</v>
      </c>
      <c r="Y7399">
        <f t="shared" si="242"/>
        <v>4504.0357142856965</v>
      </c>
    </row>
    <row r="7400" spans="24:25" x14ac:dyDescent="0.4">
      <c r="X7400" s="79">
        <f t="shared" si="241"/>
        <v>44869.624999982094</v>
      </c>
      <c r="Y7400">
        <f t="shared" si="242"/>
        <v>4504.0357142856965</v>
      </c>
    </row>
    <row r="7401" spans="24:25" x14ac:dyDescent="0.4">
      <c r="X7401" s="79">
        <f t="shared" si="241"/>
        <v>44869.666666648758</v>
      </c>
      <c r="Y7401">
        <f t="shared" si="242"/>
        <v>4504.0357142856965</v>
      </c>
    </row>
    <row r="7402" spans="24:25" x14ac:dyDescent="0.4">
      <c r="X7402" s="79">
        <f t="shared" si="241"/>
        <v>44869.708333315422</v>
      </c>
      <c r="Y7402">
        <f t="shared" si="242"/>
        <v>4504.0357142856965</v>
      </c>
    </row>
    <row r="7403" spans="24:25" x14ac:dyDescent="0.4">
      <c r="X7403" s="79">
        <f t="shared" si="241"/>
        <v>44869.749999982087</v>
      </c>
      <c r="Y7403">
        <f t="shared" si="242"/>
        <v>4504.0357142856965</v>
      </c>
    </row>
    <row r="7404" spans="24:25" x14ac:dyDescent="0.4">
      <c r="X7404" s="79">
        <f t="shared" si="241"/>
        <v>44869.791666648751</v>
      </c>
      <c r="Y7404">
        <f t="shared" si="242"/>
        <v>4504.0357142856965</v>
      </c>
    </row>
    <row r="7405" spans="24:25" x14ac:dyDescent="0.4">
      <c r="X7405" s="79">
        <f t="shared" si="241"/>
        <v>44869.833333315415</v>
      </c>
      <c r="Y7405">
        <f t="shared" si="242"/>
        <v>4504.0357142856965</v>
      </c>
    </row>
    <row r="7406" spans="24:25" x14ac:dyDescent="0.4">
      <c r="X7406" s="79">
        <f t="shared" si="241"/>
        <v>44869.874999982079</v>
      </c>
      <c r="Y7406">
        <f t="shared" si="242"/>
        <v>4504.0357142856965</v>
      </c>
    </row>
    <row r="7407" spans="24:25" x14ac:dyDescent="0.4">
      <c r="X7407" s="79">
        <f t="shared" si="241"/>
        <v>44869.916666648744</v>
      </c>
      <c r="Y7407">
        <f t="shared" si="242"/>
        <v>4504.0357142856965</v>
      </c>
    </row>
    <row r="7408" spans="24:25" x14ac:dyDescent="0.4">
      <c r="X7408" s="79">
        <f t="shared" si="241"/>
        <v>44869.958333315408</v>
      </c>
      <c r="Y7408">
        <f t="shared" si="242"/>
        <v>4504.0357142856965</v>
      </c>
    </row>
    <row r="7409" spans="24:25" x14ac:dyDescent="0.4">
      <c r="X7409" s="79">
        <f t="shared" si="241"/>
        <v>44869.999999982072</v>
      </c>
      <c r="Y7409">
        <f t="shared" si="242"/>
        <v>4504.0357142856965</v>
      </c>
    </row>
    <row r="7410" spans="24:25" x14ac:dyDescent="0.4">
      <c r="X7410" s="79">
        <f t="shared" si="241"/>
        <v>44870.041666648736</v>
      </c>
      <c r="Y7410">
        <f t="shared" si="242"/>
        <v>4504.0357142856965</v>
      </c>
    </row>
    <row r="7411" spans="24:25" x14ac:dyDescent="0.4">
      <c r="X7411" s="79">
        <f t="shared" si="241"/>
        <v>44870.083333315401</v>
      </c>
      <c r="Y7411">
        <f t="shared" si="242"/>
        <v>4504.0357142856965</v>
      </c>
    </row>
    <row r="7412" spans="24:25" x14ac:dyDescent="0.4">
      <c r="X7412" s="79">
        <f t="shared" si="241"/>
        <v>44870.124999982065</v>
      </c>
      <c r="Y7412">
        <f t="shared" si="242"/>
        <v>4504.0357142856965</v>
      </c>
    </row>
    <row r="7413" spans="24:25" x14ac:dyDescent="0.4">
      <c r="X7413" s="79">
        <f t="shared" si="241"/>
        <v>44870.166666648729</v>
      </c>
      <c r="Y7413">
        <f t="shared" si="242"/>
        <v>4504.0357142856965</v>
      </c>
    </row>
    <row r="7414" spans="24:25" x14ac:dyDescent="0.4">
      <c r="X7414" s="79">
        <f t="shared" si="241"/>
        <v>44870.208333315393</v>
      </c>
      <c r="Y7414">
        <f t="shared" si="242"/>
        <v>4504.0357142856965</v>
      </c>
    </row>
    <row r="7415" spans="24:25" x14ac:dyDescent="0.4">
      <c r="X7415" s="79">
        <f t="shared" si="241"/>
        <v>44870.249999982057</v>
      </c>
      <c r="Y7415">
        <f t="shared" si="242"/>
        <v>4504.0357142856965</v>
      </c>
    </row>
    <row r="7416" spans="24:25" x14ac:dyDescent="0.4">
      <c r="X7416" s="79">
        <f t="shared" si="241"/>
        <v>44870.291666648722</v>
      </c>
      <c r="Y7416">
        <f t="shared" si="242"/>
        <v>4504.0357142856965</v>
      </c>
    </row>
    <row r="7417" spans="24:25" x14ac:dyDescent="0.4">
      <c r="X7417" s="79">
        <f t="shared" si="241"/>
        <v>44870.333333315386</v>
      </c>
      <c r="Y7417">
        <f t="shared" si="242"/>
        <v>4504.0357142856965</v>
      </c>
    </row>
    <row r="7418" spans="24:25" x14ac:dyDescent="0.4">
      <c r="X7418" s="79">
        <f t="shared" si="241"/>
        <v>44870.37499998205</v>
      </c>
      <c r="Y7418">
        <f t="shared" si="242"/>
        <v>4504.0357142856965</v>
      </c>
    </row>
    <row r="7419" spans="24:25" x14ac:dyDescent="0.4">
      <c r="X7419" s="79">
        <f t="shared" si="241"/>
        <v>44870.416666648714</v>
      </c>
      <c r="Y7419">
        <f t="shared" si="242"/>
        <v>4504.0357142856965</v>
      </c>
    </row>
    <row r="7420" spans="24:25" x14ac:dyDescent="0.4">
      <c r="X7420" s="79">
        <f t="shared" si="241"/>
        <v>44870.458333315379</v>
      </c>
      <c r="Y7420">
        <f t="shared" si="242"/>
        <v>4504.0357142856965</v>
      </c>
    </row>
    <row r="7421" spans="24:25" x14ac:dyDescent="0.4">
      <c r="X7421" s="79">
        <f t="shared" si="241"/>
        <v>44870.499999982043</v>
      </c>
      <c r="Y7421">
        <f t="shared" si="242"/>
        <v>4504.0357142856965</v>
      </c>
    </row>
    <row r="7422" spans="24:25" x14ac:dyDescent="0.4">
      <c r="X7422" s="79">
        <f t="shared" si="241"/>
        <v>44870.541666648707</v>
      </c>
      <c r="Y7422">
        <f t="shared" si="242"/>
        <v>4504.0357142856965</v>
      </c>
    </row>
    <row r="7423" spans="24:25" x14ac:dyDescent="0.4">
      <c r="X7423" s="79">
        <f t="shared" si="241"/>
        <v>44870.583333315371</v>
      </c>
      <c r="Y7423">
        <f t="shared" si="242"/>
        <v>4504.0357142856965</v>
      </c>
    </row>
    <row r="7424" spans="24:25" x14ac:dyDescent="0.4">
      <c r="X7424" s="79">
        <f t="shared" si="241"/>
        <v>44870.624999982036</v>
      </c>
      <c r="Y7424">
        <f t="shared" si="242"/>
        <v>4504.0357142856965</v>
      </c>
    </row>
    <row r="7425" spans="24:25" x14ac:dyDescent="0.4">
      <c r="X7425" s="79">
        <f t="shared" si="241"/>
        <v>44870.6666666487</v>
      </c>
      <c r="Y7425">
        <f t="shared" si="242"/>
        <v>4504.0357142856965</v>
      </c>
    </row>
    <row r="7426" spans="24:25" x14ac:dyDescent="0.4">
      <c r="X7426" s="79">
        <f t="shared" si="241"/>
        <v>44870.708333315364</v>
      </c>
      <c r="Y7426">
        <f t="shared" si="242"/>
        <v>4504.0357142856965</v>
      </c>
    </row>
    <row r="7427" spans="24:25" x14ac:dyDescent="0.4">
      <c r="X7427" s="79">
        <f t="shared" si="241"/>
        <v>44870.749999982028</v>
      </c>
      <c r="Y7427">
        <f t="shared" si="242"/>
        <v>4504.0357142856965</v>
      </c>
    </row>
    <row r="7428" spans="24:25" x14ac:dyDescent="0.4">
      <c r="X7428" s="79">
        <f t="shared" si="241"/>
        <v>44870.791666648693</v>
      </c>
      <c r="Y7428">
        <f t="shared" si="242"/>
        <v>4504.0357142856965</v>
      </c>
    </row>
    <row r="7429" spans="24:25" x14ac:dyDescent="0.4">
      <c r="X7429" s="79">
        <f t="shared" si="241"/>
        <v>44870.833333315357</v>
      </c>
      <c r="Y7429">
        <f t="shared" si="242"/>
        <v>4504.0357142856965</v>
      </c>
    </row>
    <row r="7430" spans="24:25" x14ac:dyDescent="0.4">
      <c r="X7430" s="79">
        <f t="shared" ref="X7430:X7493" si="243">X7429+1/24</f>
        <v>44870.874999982021</v>
      </c>
      <c r="Y7430">
        <f t="shared" si="242"/>
        <v>4504.0357142856965</v>
      </c>
    </row>
    <row r="7431" spans="24:25" x14ac:dyDescent="0.4">
      <c r="X7431" s="79">
        <f t="shared" si="243"/>
        <v>44870.916666648685</v>
      </c>
      <c r="Y7431">
        <f t="shared" si="242"/>
        <v>4504.0357142856965</v>
      </c>
    </row>
    <row r="7432" spans="24:25" x14ac:dyDescent="0.4">
      <c r="X7432" s="79">
        <f t="shared" si="243"/>
        <v>44870.95833331535</v>
      </c>
      <c r="Y7432">
        <f t="shared" si="242"/>
        <v>4504.0357142856965</v>
      </c>
    </row>
    <row r="7433" spans="24:25" x14ac:dyDescent="0.4">
      <c r="X7433" s="79">
        <f t="shared" si="243"/>
        <v>44870.999999982014</v>
      </c>
      <c r="Y7433">
        <f t="shared" si="242"/>
        <v>4504.0357142856965</v>
      </c>
    </row>
    <row r="7434" spans="24:25" x14ac:dyDescent="0.4">
      <c r="X7434" s="79">
        <f t="shared" si="243"/>
        <v>44871.041666648678</v>
      </c>
      <c r="Y7434">
        <f t="shared" si="242"/>
        <v>4504.0357142856965</v>
      </c>
    </row>
    <row r="7435" spans="24:25" x14ac:dyDescent="0.4">
      <c r="X7435" s="79">
        <f t="shared" si="243"/>
        <v>44871.083333315342</v>
      </c>
      <c r="Y7435">
        <f t="shared" si="242"/>
        <v>4504.0357142856965</v>
      </c>
    </row>
    <row r="7436" spans="24:25" x14ac:dyDescent="0.4">
      <c r="X7436" s="79">
        <f t="shared" si="243"/>
        <v>44871.124999982007</v>
      </c>
      <c r="Y7436">
        <f t="shared" si="242"/>
        <v>4504.0357142856965</v>
      </c>
    </row>
    <row r="7437" spans="24:25" x14ac:dyDescent="0.4">
      <c r="X7437" s="79">
        <f t="shared" si="243"/>
        <v>44871.166666648671</v>
      </c>
      <c r="Y7437">
        <f t="shared" si="242"/>
        <v>4504.0357142856965</v>
      </c>
    </row>
    <row r="7438" spans="24:25" x14ac:dyDescent="0.4">
      <c r="X7438" s="79">
        <f t="shared" si="243"/>
        <v>44871.208333315335</v>
      </c>
      <c r="Y7438">
        <f t="shared" si="242"/>
        <v>4504.0357142856965</v>
      </c>
    </row>
    <row r="7439" spans="24:25" x14ac:dyDescent="0.4">
      <c r="X7439" s="79">
        <f t="shared" si="243"/>
        <v>44871.249999981999</v>
      </c>
      <c r="Y7439">
        <f t="shared" si="242"/>
        <v>4504.0357142856965</v>
      </c>
    </row>
    <row r="7440" spans="24:25" x14ac:dyDescent="0.4">
      <c r="X7440" s="79">
        <f t="shared" si="243"/>
        <v>44871.291666648664</v>
      </c>
      <c r="Y7440">
        <f t="shared" si="242"/>
        <v>4504.0357142856965</v>
      </c>
    </row>
    <row r="7441" spans="24:25" x14ac:dyDescent="0.4">
      <c r="X7441" s="79">
        <f t="shared" si="243"/>
        <v>44871.333333315328</v>
      </c>
      <c r="Y7441">
        <f t="shared" si="242"/>
        <v>4504.0357142856965</v>
      </c>
    </row>
    <row r="7442" spans="24:25" x14ac:dyDescent="0.4">
      <c r="X7442" s="79">
        <f t="shared" si="243"/>
        <v>44871.374999981992</v>
      </c>
      <c r="Y7442">
        <f t="shared" ref="Y7442:Y7505" si="244">VLOOKUP(MONTH(X7442),$T$28:$V$39,3)</f>
        <v>4504.0357142856965</v>
      </c>
    </row>
    <row r="7443" spans="24:25" x14ac:dyDescent="0.4">
      <c r="X7443" s="79">
        <f t="shared" si="243"/>
        <v>44871.416666648656</v>
      </c>
      <c r="Y7443">
        <f t="shared" si="244"/>
        <v>4504.0357142856965</v>
      </c>
    </row>
    <row r="7444" spans="24:25" x14ac:dyDescent="0.4">
      <c r="X7444" s="79">
        <f t="shared" si="243"/>
        <v>44871.45833331532</v>
      </c>
      <c r="Y7444">
        <f t="shared" si="244"/>
        <v>4504.0357142856965</v>
      </c>
    </row>
    <row r="7445" spans="24:25" x14ac:dyDescent="0.4">
      <c r="X7445" s="79">
        <f t="shared" si="243"/>
        <v>44871.499999981985</v>
      </c>
      <c r="Y7445">
        <f t="shared" si="244"/>
        <v>4504.0357142856965</v>
      </c>
    </row>
    <row r="7446" spans="24:25" x14ac:dyDescent="0.4">
      <c r="X7446" s="79">
        <f t="shared" si="243"/>
        <v>44871.541666648649</v>
      </c>
      <c r="Y7446">
        <f t="shared" si="244"/>
        <v>4504.0357142856965</v>
      </c>
    </row>
    <row r="7447" spans="24:25" x14ac:dyDescent="0.4">
      <c r="X7447" s="79">
        <f t="shared" si="243"/>
        <v>44871.583333315313</v>
      </c>
      <c r="Y7447">
        <f t="shared" si="244"/>
        <v>4504.0357142856965</v>
      </c>
    </row>
    <row r="7448" spans="24:25" x14ac:dyDescent="0.4">
      <c r="X7448" s="79">
        <f t="shared" si="243"/>
        <v>44871.624999981977</v>
      </c>
      <c r="Y7448">
        <f t="shared" si="244"/>
        <v>4504.0357142856965</v>
      </c>
    </row>
    <row r="7449" spans="24:25" x14ac:dyDescent="0.4">
      <c r="X7449" s="79">
        <f t="shared" si="243"/>
        <v>44871.666666648642</v>
      </c>
      <c r="Y7449">
        <f t="shared" si="244"/>
        <v>4504.0357142856965</v>
      </c>
    </row>
    <row r="7450" spans="24:25" x14ac:dyDescent="0.4">
      <c r="X7450" s="79">
        <f t="shared" si="243"/>
        <v>44871.708333315306</v>
      </c>
      <c r="Y7450">
        <f t="shared" si="244"/>
        <v>4504.0357142856965</v>
      </c>
    </row>
    <row r="7451" spans="24:25" x14ac:dyDescent="0.4">
      <c r="X7451" s="79">
        <f t="shared" si="243"/>
        <v>44871.74999998197</v>
      </c>
      <c r="Y7451">
        <f t="shared" si="244"/>
        <v>4504.0357142856965</v>
      </c>
    </row>
    <row r="7452" spans="24:25" x14ac:dyDescent="0.4">
      <c r="X7452" s="79">
        <f t="shared" si="243"/>
        <v>44871.791666648634</v>
      </c>
      <c r="Y7452">
        <f t="shared" si="244"/>
        <v>4504.0357142856965</v>
      </c>
    </row>
    <row r="7453" spans="24:25" x14ac:dyDescent="0.4">
      <c r="X7453" s="79">
        <f t="shared" si="243"/>
        <v>44871.833333315299</v>
      </c>
      <c r="Y7453">
        <f t="shared" si="244"/>
        <v>4504.0357142856965</v>
      </c>
    </row>
    <row r="7454" spans="24:25" x14ac:dyDescent="0.4">
      <c r="X7454" s="79">
        <f t="shared" si="243"/>
        <v>44871.874999981963</v>
      </c>
      <c r="Y7454">
        <f t="shared" si="244"/>
        <v>4504.0357142856965</v>
      </c>
    </row>
    <row r="7455" spans="24:25" x14ac:dyDescent="0.4">
      <c r="X7455" s="79">
        <f t="shared" si="243"/>
        <v>44871.916666648627</v>
      </c>
      <c r="Y7455">
        <f t="shared" si="244"/>
        <v>4504.0357142856965</v>
      </c>
    </row>
    <row r="7456" spans="24:25" x14ac:dyDescent="0.4">
      <c r="X7456" s="79">
        <f t="shared" si="243"/>
        <v>44871.958333315291</v>
      </c>
      <c r="Y7456">
        <f t="shared" si="244"/>
        <v>4504.0357142856965</v>
      </c>
    </row>
    <row r="7457" spans="24:25" x14ac:dyDescent="0.4">
      <c r="X7457" s="79">
        <f t="shared" si="243"/>
        <v>44871.999999981956</v>
      </c>
      <c r="Y7457">
        <f t="shared" si="244"/>
        <v>4504.0357142856965</v>
      </c>
    </row>
    <row r="7458" spans="24:25" x14ac:dyDescent="0.4">
      <c r="X7458" s="79">
        <f t="shared" si="243"/>
        <v>44872.04166664862</v>
      </c>
      <c r="Y7458">
        <f t="shared" si="244"/>
        <v>4504.0357142856965</v>
      </c>
    </row>
    <row r="7459" spans="24:25" x14ac:dyDescent="0.4">
      <c r="X7459" s="79">
        <f t="shared" si="243"/>
        <v>44872.083333315284</v>
      </c>
      <c r="Y7459">
        <f t="shared" si="244"/>
        <v>4504.0357142856965</v>
      </c>
    </row>
    <row r="7460" spans="24:25" x14ac:dyDescent="0.4">
      <c r="X7460" s="79">
        <f t="shared" si="243"/>
        <v>44872.124999981948</v>
      </c>
      <c r="Y7460">
        <f t="shared" si="244"/>
        <v>4504.0357142856965</v>
      </c>
    </row>
    <row r="7461" spans="24:25" x14ac:dyDescent="0.4">
      <c r="X7461" s="79">
        <f t="shared" si="243"/>
        <v>44872.166666648613</v>
      </c>
      <c r="Y7461">
        <f t="shared" si="244"/>
        <v>4504.0357142856965</v>
      </c>
    </row>
    <row r="7462" spans="24:25" x14ac:dyDescent="0.4">
      <c r="X7462" s="79">
        <f t="shared" si="243"/>
        <v>44872.208333315277</v>
      </c>
      <c r="Y7462">
        <f t="shared" si="244"/>
        <v>4504.0357142856965</v>
      </c>
    </row>
    <row r="7463" spans="24:25" x14ac:dyDescent="0.4">
      <c r="X7463" s="79">
        <f t="shared" si="243"/>
        <v>44872.249999981941</v>
      </c>
      <c r="Y7463">
        <f t="shared" si="244"/>
        <v>4504.0357142856965</v>
      </c>
    </row>
    <row r="7464" spans="24:25" x14ac:dyDescent="0.4">
      <c r="X7464" s="79">
        <f t="shared" si="243"/>
        <v>44872.291666648605</v>
      </c>
      <c r="Y7464">
        <f t="shared" si="244"/>
        <v>4504.0357142856965</v>
      </c>
    </row>
    <row r="7465" spans="24:25" x14ac:dyDescent="0.4">
      <c r="X7465" s="79">
        <f t="shared" si="243"/>
        <v>44872.33333331527</v>
      </c>
      <c r="Y7465">
        <f t="shared" si="244"/>
        <v>4504.0357142856965</v>
      </c>
    </row>
    <row r="7466" spans="24:25" x14ac:dyDescent="0.4">
      <c r="X7466" s="79">
        <f t="shared" si="243"/>
        <v>44872.374999981934</v>
      </c>
      <c r="Y7466">
        <f t="shared" si="244"/>
        <v>4504.0357142856965</v>
      </c>
    </row>
    <row r="7467" spans="24:25" x14ac:dyDescent="0.4">
      <c r="X7467" s="79">
        <f t="shared" si="243"/>
        <v>44872.416666648598</v>
      </c>
      <c r="Y7467">
        <f t="shared" si="244"/>
        <v>4504.0357142856965</v>
      </c>
    </row>
    <row r="7468" spans="24:25" x14ac:dyDescent="0.4">
      <c r="X7468" s="79">
        <f t="shared" si="243"/>
        <v>44872.458333315262</v>
      </c>
      <c r="Y7468">
        <f t="shared" si="244"/>
        <v>4504.0357142856965</v>
      </c>
    </row>
    <row r="7469" spans="24:25" x14ac:dyDescent="0.4">
      <c r="X7469" s="79">
        <f t="shared" si="243"/>
        <v>44872.499999981927</v>
      </c>
      <c r="Y7469">
        <f t="shared" si="244"/>
        <v>4504.0357142856965</v>
      </c>
    </row>
    <row r="7470" spans="24:25" x14ac:dyDescent="0.4">
      <c r="X7470" s="79">
        <f t="shared" si="243"/>
        <v>44872.541666648591</v>
      </c>
      <c r="Y7470">
        <f t="shared" si="244"/>
        <v>4504.0357142856965</v>
      </c>
    </row>
    <row r="7471" spans="24:25" x14ac:dyDescent="0.4">
      <c r="X7471" s="79">
        <f t="shared" si="243"/>
        <v>44872.583333315255</v>
      </c>
      <c r="Y7471">
        <f t="shared" si="244"/>
        <v>4504.0357142856965</v>
      </c>
    </row>
    <row r="7472" spans="24:25" x14ac:dyDescent="0.4">
      <c r="X7472" s="79">
        <f t="shared" si="243"/>
        <v>44872.624999981919</v>
      </c>
      <c r="Y7472">
        <f t="shared" si="244"/>
        <v>4504.0357142856965</v>
      </c>
    </row>
    <row r="7473" spans="24:25" x14ac:dyDescent="0.4">
      <c r="X7473" s="79">
        <f t="shared" si="243"/>
        <v>44872.666666648583</v>
      </c>
      <c r="Y7473">
        <f t="shared" si="244"/>
        <v>4504.0357142856965</v>
      </c>
    </row>
    <row r="7474" spans="24:25" x14ac:dyDescent="0.4">
      <c r="X7474" s="79">
        <f t="shared" si="243"/>
        <v>44872.708333315248</v>
      </c>
      <c r="Y7474">
        <f t="shared" si="244"/>
        <v>4504.0357142856965</v>
      </c>
    </row>
    <row r="7475" spans="24:25" x14ac:dyDescent="0.4">
      <c r="X7475" s="79">
        <f t="shared" si="243"/>
        <v>44872.749999981912</v>
      </c>
      <c r="Y7475">
        <f t="shared" si="244"/>
        <v>4504.0357142856965</v>
      </c>
    </row>
    <row r="7476" spans="24:25" x14ac:dyDescent="0.4">
      <c r="X7476" s="79">
        <f t="shared" si="243"/>
        <v>44872.791666648576</v>
      </c>
      <c r="Y7476">
        <f t="shared" si="244"/>
        <v>4504.0357142856965</v>
      </c>
    </row>
    <row r="7477" spans="24:25" x14ac:dyDescent="0.4">
      <c r="X7477" s="79">
        <f t="shared" si="243"/>
        <v>44872.83333331524</v>
      </c>
      <c r="Y7477">
        <f t="shared" si="244"/>
        <v>4504.0357142856965</v>
      </c>
    </row>
    <row r="7478" spans="24:25" x14ac:dyDescent="0.4">
      <c r="X7478" s="79">
        <f t="shared" si="243"/>
        <v>44872.874999981905</v>
      </c>
      <c r="Y7478">
        <f t="shared" si="244"/>
        <v>4504.0357142856965</v>
      </c>
    </row>
    <row r="7479" spans="24:25" x14ac:dyDescent="0.4">
      <c r="X7479" s="79">
        <f t="shared" si="243"/>
        <v>44872.916666648569</v>
      </c>
      <c r="Y7479">
        <f t="shared" si="244"/>
        <v>4504.0357142856965</v>
      </c>
    </row>
    <row r="7480" spans="24:25" x14ac:dyDescent="0.4">
      <c r="X7480" s="79">
        <f t="shared" si="243"/>
        <v>44872.958333315233</v>
      </c>
      <c r="Y7480">
        <f t="shared" si="244"/>
        <v>4504.0357142856965</v>
      </c>
    </row>
    <row r="7481" spans="24:25" x14ac:dyDescent="0.4">
      <c r="X7481" s="79">
        <f t="shared" si="243"/>
        <v>44872.999999981897</v>
      </c>
      <c r="Y7481">
        <f t="shared" si="244"/>
        <v>4504.0357142856965</v>
      </c>
    </row>
    <row r="7482" spans="24:25" x14ac:dyDescent="0.4">
      <c r="X7482" s="79">
        <f t="shared" si="243"/>
        <v>44873.041666648562</v>
      </c>
      <c r="Y7482">
        <f t="shared" si="244"/>
        <v>4504.0357142856965</v>
      </c>
    </row>
    <row r="7483" spans="24:25" x14ac:dyDescent="0.4">
      <c r="X7483" s="79">
        <f t="shared" si="243"/>
        <v>44873.083333315226</v>
      </c>
      <c r="Y7483">
        <f t="shared" si="244"/>
        <v>4504.0357142856965</v>
      </c>
    </row>
    <row r="7484" spans="24:25" x14ac:dyDescent="0.4">
      <c r="X7484" s="79">
        <f t="shared" si="243"/>
        <v>44873.12499998189</v>
      </c>
      <c r="Y7484">
        <f t="shared" si="244"/>
        <v>4504.0357142856965</v>
      </c>
    </row>
    <row r="7485" spans="24:25" x14ac:dyDescent="0.4">
      <c r="X7485" s="79">
        <f t="shared" si="243"/>
        <v>44873.166666648554</v>
      </c>
      <c r="Y7485">
        <f t="shared" si="244"/>
        <v>4504.0357142856965</v>
      </c>
    </row>
    <row r="7486" spans="24:25" x14ac:dyDescent="0.4">
      <c r="X7486" s="79">
        <f t="shared" si="243"/>
        <v>44873.208333315219</v>
      </c>
      <c r="Y7486">
        <f t="shared" si="244"/>
        <v>4504.0357142856965</v>
      </c>
    </row>
    <row r="7487" spans="24:25" x14ac:dyDescent="0.4">
      <c r="X7487" s="79">
        <f t="shared" si="243"/>
        <v>44873.249999981883</v>
      </c>
      <c r="Y7487">
        <f t="shared" si="244"/>
        <v>4504.0357142856965</v>
      </c>
    </row>
    <row r="7488" spans="24:25" x14ac:dyDescent="0.4">
      <c r="X7488" s="79">
        <f t="shared" si="243"/>
        <v>44873.291666648547</v>
      </c>
      <c r="Y7488">
        <f t="shared" si="244"/>
        <v>4504.0357142856965</v>
      </c>
    </row>
    <row r="7489" spans="24:25" x14ac:dyDescent="0.4">
      <c r="X7489" s="79">
        <f t="shared" si="243"/>
        <v>44873.333333315211</v>
      </c>
      <c r="Y7489">
        <f t="shared" si="244"/>
        <v>4504.0357142856965</v>
      </c>
    </row>
    <row r="7490" spans="24:25" x14ac:dyDescent="0.4">
      <c r="X7490" s="79">
        <f t="shared" si="243"/>
        <v>44873.374999981876</v>
      </c>
      <c r="Y7490">
        <f t="shared" si="244"/>
        <v>4504.0357142856965</v>
      </c>
    </row>
    <row r="7491" spans="24:25" x14ac:dyDescent="0.4">
      <c r="X7491" s="79">
        <f t="shared" si="243"/>
        <v>44873.41666664854</v>
      </c>
      <c r="Y7491">
        <f t="shared" si="244"/>
        <v>4504.0357142856965</v>
      </c>
    </row>
    <row r="7492" spans="24:25" x14ac:dyDescent="0.4">
      <c r="X7492" s="79">
        <f t="shared" si="243"/>
        <v>44873.458333315204</v>
      </c>
      <c r="Y7492">
        <f t="shared" si="244"/>
        <v>4504.0357142856965</v>
      </c>
    </row>
    <row r="7493" spans="24:25" x14ac:dyDescent="0.4">
      <c r="X7493" s="79">
        <f t="shared" si="243"/>
        <v>44873.499999981868</v>
      </c>
      <c r="Y7493">
        <f t="shared" si="244"/>
        <v>4504.0357142856965</v>
      </c>
    </row>
    <row r="7494" spans="24:25" x14ac:dyDescent="0.4">
      <c r="X7494" s="79">
        <f t="shared" ref="X7494:X7557" si="245">X7493+1/24</f>
        <v>44873.541666648533</v>
      </c>
      <c r="Y7494">
        <f t="shared" si="244"/>
        <v>4504.0357142856965</v>
      </c>
    </row>
    <row r="7495" spans="24:25" x14ac:dyDescent="0.4">
      <c r="X7495" s="79">
        <f t="shared" si="245"/>
        <v>44873.583333315197</v>
      </c>
      <c r="Y7495">
        <f t="shared" si="244"/>
        <v>4504.0357142856965</v>
      </c>
    </row>
    <row r="7496" spans="24:25" x14ac:dyDescent="0.4">
      <c r="X7496" s="79">
        <f t="shared" si="245"/>
        <v>44873.624999981861</v>
      </c>
      <c r="Y7496">
        <f t="shared" si="244"/>
        <v>4504.0357142856965</v>
      </c>
    </row>
    <row r="7497" spans="24:25" x14ac:dyDescent="0.4">
      <c r="X7497" s="79">
        <f t="shared" si="245"/>
        <v>44873.666666648525</v>
      </c>
      <c r="Y7497">
        <f t="shared" si="244"/>
        <v>4504.0357142856965</v>
      </c>
    </row>
    <row r="7498" spans="24:25" x14ac:dyDescent="0.4">
      <c r="X7498" s="79">
        <f t="shared" si="245"/>
        <v>44873.70833331519</v>
      </c>
      <c r="Y7498">
        <f t="shared" si="244"/>
        <v>4504.0357142856965</v>
      </c>
    </row>
    <row r="7499" spans="24:25" x14ac:dyDescent="0.4">
      <c r="X7499" s="79">
        <f t="shared" si="245"/>
        <v>44873.749999981854</v>
      </c>
      <c r="Y7499">
        <f t="shared" si="244"/>
        <v>4504.0357142856965</v>
      </c>
    </row>
    <row r="7500" spans="24:25" x14ac:dyDescent="0.4">
      <c r="X7500" s="79">
        <f t="shared" si="245"/>
        <v>44873.791666648518</v>
      </c>
      <c r="Y7500">
        <f t="shared" si="244"/>
        <v>4504.0357142856965</v>
      </c>
    </row>
    <row r="7501" spans="24:25" x14ac:dyDescent="0.4">
      <c r="X7501" s="79">
        <f t="shared" si="245"/>
        <v>44873.833333315182</v>
      </c>
      <c r="Y7501">
        <f t="shared" si="244"/>
        <v>4504.0357142856965</v>
      </c>
    </row>
    <row r="7502" spans="24:25" x14ac:dyDescent="0.4">
      <c r="X7502" s="79">
        <f t="shared" si="245"/>
        <v>44873.874999981846</v>
      </c>
      <c r="Y7502">
        <f t="shared" si="244"/>
        <v>4504.0357142856965</v>
      </c>
    </row>
    <row r="7503" spans="24:25" x14ac:dyDescent="0.4">
      <c r="X7503" s="79">
        <f t="shared" si="245"/>
        <v>44873.916666648511</v>
      </c>
      <c r="Y7503">
        <f t="shared" si="244"/>
        <v>4504.0357142856965</v>
      </c>
    </row>
    <row r="7504" spans="24:25" x14ac:dyDescent="0.4">
      <c r="X7504" s="79">
        <f t="shared" si="245"/>
        <v>44873.958333315175</v>
      </c>
      <c r="Y7504">
        <f t="shared" si="244"/>
        <v>4504.0357142856965</v>
      </c>
    </row>
    <row r="7505" spans="24:25" x14ac:dyDescent="0.4">
      <c r="X7505" s="79">
        <f t="shared" si="245"/>
        <v>44873.999999981839</v>
      </c>
      <c r="Y7505">
        <f t="shared" si="244"/>
        <v>4504.0357142856965</v>
      </c>
    </row>
    <row r="7506" spans="24:25" x14ac:dyDescent="0.4">
      <c r="X7506" s="79">
        <f t="shared" si="245"/>
        <v>44874.041666648503</v>
      </c>
      <c r="Y7506">
        <f t="shared" ref="Y7506:Y7569" si="246">VLOOKUP(MONTH(X7506),$T$28:$V$39,3)</f>
        <v>4504.0357142856965</v>
      </c>
    </row>
    <row r="7507" spans="24:25" x14ac:dyDescent="0.4">
      <c r="X7507" s="79">
        <f t="shared" si="245"/>
        <v>44874.083333315168</v>
      </c>
      <c r="Y7507">
        <f t="shared" si="246"/>
        <v>4504.0357142856965</v>
      </c>
    </row>
    <row r="7508" spans="24:25" x14ac:dyDescent="0.4">
      <c r="X7508" s="79">
        <f t="shared" si="245"/>
        <v>44874.124999981832</v>
      </c>
      <c r="Y7508">
        <f t="shared" si="246"/>
        <v>4504.0357142856965</v>
      </c>
    </row>
    <row r="7509" spans="24:25" x14ac:dyDescent="0.4">
      <c r="X7509" s="79">
        <f t="shared" si="245"/>
        <v>44874.166666648496</v>
      </c>
      <c r="Y7509">
        <f t="shared" si="246"/>
        <v>4504.0357142856965</v>
      </c>
    </row>
    <row r="7510" spans="24:25" x14ac:dyDescent="0.4">
      <c r="X7510" s="79">
        <f t="shared" si="245"/>
        <v>44874.20833331516</v>
      </c>
      <c r="Y7510">
        <f t="shared" si="246"/>
        <v>4504.0357142856965</v>
      </c>
    </row>
    <row r="7511" spans="24:25" x14ac:dyDescent="0.4">
      <c r="X7511" s="79">
        <f t="shared" si="245"/>
        <v>44874.249999981825</v>
      </c>
      <c r="Y7511">
        <f t="shared" si="246"/>
        <v>4504.0357142856965</v>
      </c>
    </row>
    <row r="7512" spans="24:25" x14ac:dyDescent="0.4">
      <c r="X7512" s="79">
        <f t="shared" si="245"/>
        <v>44874.291666648489</v>
      </c>
      <c r="Y7512">
        <f t="shared" si="246"/>
        <v>4504.0357142856965</v>
      </c>
    </row>
    <row r="7513" spans="24:25" x14ac:dyDescent="0.4">
      <c r="X7513" s="79">
        <f t="shared" si="245"/>
        <v>44874.333333315153</v>
      </c>
      <c r="Y7513">
        <f t="shared" si="246"/>
        <v>4504.0357142856965</v>
      </c>
    </row>
    <row r="7514" spans="24:25" x14ac:dyDescent="0.4">
      <c r="X7514" s="79">
        <f t="shared" si="245"/>
        <v>44874.374999981817</v>
      </c>
      <c r="Y7514">
        <f t="shared" si="246"/>
        <v>4504.0357142856965</v>
      </c>
    </row>
    <row r="7515" spans="24:25" x14ac:dyDescent="0.4">
      <c r="X7515" s="79">
        <f t="shared" si="245"/>
        <v>44874.416666648482</v>
      </c>
      <c r="Y7515">
        <f t="shared" si="246"/>
        <v>4504.0357142856965</v>
      </c>
    </row>
    <row r="7516" spans="24:25" x14ac:dyDescent="0.4">
      <c r="X7516" s="79">
        <f t="shared" si="245"/>
        <v>44874.458333315146</v>
      </c>
      <c r="Y7516">
        <f t="shared" si="246"/>
        <v>4504.0357142856965</v>
      </c>
    </row>
    <row r="7517" spans="24:25" x14ac:dyDescent="0.4">
      <c r="X7517" s="79">
        <f t="shared" si="245"/>
        <v>44874.49999998181</v>
      </c>
      <c r="Y7517">
        <f t="shared" si="246"/>
        <v>4504.0357142856965</v>
      </c>
    </row>
    <row r="7518" spans="24:25" x14ac:dyDescent="0.4">
      <c r="X7518" s="79">
        <f t="shared" si="245"/>
        <v>44874.541666648474</v>
      </c>
      <c r="Y7518">
        <f t="shared" si="246"/>
        <v>4504.0357142856965</v>
      </c>
    </row>
    <row r="7519" spans="24:25" x14ac:dyDescent="0.4">
      <c r="X7519" s="79">
        <f t="shared" si="245"/>
        <v>44874.583333315139</v>
      </c>
      <c r="Y7519">
        <f t="shared" si="246"/>
        <v>4504.0357142856965</v>
      </c>
    </row>
    <row r="7520" spans="24:25" x14ac:dyDescent="0.4">
      <c r="X7520" s="79">
        <f t="shared" si="245"/>
        <v>44874.624999981803</v>
      </c>
      <c r="Y7520">
        <f t="shared" si="246"/>
        <v>4504.0357142856965</v>
      </c>
    </row>
    <row r="7521" spans="24:25" x14ac:dyDescent="0.4">
      <c r="X7521" s="79">
        <f t="shared" si="245"/>
        <v>44874.666666648467</v>
      </c>
      <c r="Y7521">
        <f t="shared" si="246"/>
        <v>4504.0357142856965</v>
      </c>
    </row>
    <row r="7522" spans="24:25" x14ac:dyDescent="0.4">
      <c r="X7522" s="79">
        <f t="shared" si="245"/>
        <v>44874.708333315131</v>
      </c>
      <c r="Y7522">
        <f t="shared" si="246"/>
        <v>4504.0357142856965</v>
      </c>
    </row>
    <row r="7523" spans="24:25" x14ac:dyDescent="0.4">
      <c r="X7523" s="79">
        <f t="shared" si="245"/>
        <v>44874.749999981796</v>
      </c>
      <c r="Y7523">
        <f t="shared" si="246"/>
        <v>4504.0357142856965</v>
      </c>
    </row>
    <row r="7524" spans="24:25" x14ac:dyDescent="0.4">
      <c r="X7524" s="79">
        <f t="shared" si="245"/>
        <v>44874.79166664846</v>
      </c>
      <c r="Y7524">
        <f t="shared" si="246"/>
        <v>4504.0357142856965</v>
      </c>
    </row>
    <row r="7525" spans="24:25" x14ac:dyDescent="0.4">
      <c r="X7525" s="79">
        <f t="shared" si="245"/>
        <v>44874.833333315124</v>
      </c>
      <c r="Y7525">
        <f t="shared" si="246"/>
        <v>4504.0357142856965</v>
      </c>
    </row>
    <row r="7526" spans="24:25" x14ac:dyDescent="0.4">
      <c r="X7526" s="79">
        <f t="shared" si="245"/>
        <v>44874.874999981788</v>
      </c>
      <c r="Y7526">
        <f t="shared" si="246"/>
        <v>4504.0357142856965</v>
      </c>
    </row>
    <row r="7527" spans="24:25" x14ac:dyDescent="0.4">
      <c r="X7527" s="79">
        <f t="shared" si="245"/>
        <v>44874.916666648453</v>
      </c>
      <c r="Y7527">
        <f t="shared" si="246"/>
        <v>4504.0357142856965</v>
      </c>
    </row>
    <row r="7528" spans="24:25" x14ac:dyDescent="0.4">
      <c r="X7528" s="79">
        <f t="shared" si="245"/>
        <v>44874.958333315117</v>
      </c>
      <c r="Y7528">
        <f t="shared" si="246"/>
        <v>4504.0357142856965</v>
      </c>
    </row>
    <row r="7529" spans="24:25" x14ac:dyDescent="0.4">
      <c r="X7529" s="79">
        <f t="shared" si="245"/>
        <v>44874.999999981781</v>
      </c>
      <c r="Y7529">
        <f t="shared" si="246"/>
        <v>4504.0357142856965</v>
      </c>
    </row>
    <row r="7530" spans="24:25" x14ac:dyDescent="0.4">
      <c r="X7530" s="79">
        <f t="shared" si="245"/>
        <v>44875.041666648445</v>
      </c>
      <c r="Y7530">
        <f t="shared" si="246"/>
        <v>4504.0357142856965</v>
      </c>
    </row>
    <row r="7531" spans="24:25" x14ac:dyDescent="0.4">
      <c r="X7531" s="79">
        <f t="shared" si="245"/>
        <v>44875.083333315109</v>
      </c>
      <c r="Y7531">
        <f t="shared" si="246"/>
        <v>4504.0357142856965</v>
      </c>
    </row>
    <row r="7532" spans="24:25" x14ac:dyDescent="0.4">
      <c r="X7532" s="79">
        <f t="shared" si="245"/>
        <v>44875.124999981774</v>
      </c>
      <c r="Y7532">
        <f t="shared" si="246"/>
        <v>4504.0357142856965</v>
      </c>
    </row>
    <row r="7533" spans="24:25" x14ac:dyDescent="0.4">
      <c r="X7533" s="79">
        <f t="shared" si="245"/>
        <v>44875.166666648438</v>
      </c>
      <c r="Y7533">
        <f t="shared" si="246"/>
        <v>4504.0357142856965</v>
      </c>
    </row>
    <row r="7534" spans="24:25" x14ac:dyDescent="0.4">
      <c r="X7534" s="79">
        <f t="shared" si="245"/>
        <v>44875.208333315102</v>
      </c>
      <c r="Y7534">
        <f t="shared" si="246"/>
        <v>4504.0357142856965</v>
      </c>
    </row>
    <row r="7535" spans="24:25" x14ac:dyDescent="0.4">
      <c r="X7535" s="79">
        <f t="shared" si="245"/>
        <v>44875.249999981766</v>
      </c>
      <c r="Y7535">
        <f t="shared" si="246"/>
        <v>4504.0357142856965</v>
      </c>
    </row>
    <row r="7536" spans="24:25" x14ac:dyDescent="0.4">
      <c r="X7536" s="79">
        <f t="shared" si="245"/>
        <v>44875.291666648431</v>
      </c>
      <c r="Y7536">
        <f t="shared" si="246"/>
        <v>4504.0357142856965</v>
      </c>
    </row>
    <row r="7537" spans="24:25" x14ac:dyDescent="0.4">
      <c r="X7537" s="79">
        <f t="shared" si="245"/>
        <v>44875.333333315095</v>
      </c>
      <c r="Y7537">
        <f t="shared" si="246"/>
        <v>4504.0357142856965</v>
      </c>
    </row>
    <row r="7538" spans="24:25" x14ac:dyDescent="0.4">
      <c r="X7538" s="79">
        <f t="shared" si="245"/>
        <v>44875.374999981759</v>
      </c>
      <c r="Y7538">
        <f t="shared" si="246"/>
        <v>4504.0357142856965</v>
      </c>
    </row>
    <row r="7539" spans="24:25" x14ac:dyDescent="0.4">
      <c r="X7539" s="79">
        <f t="shared" si="245"/>
        <v>44875.416666648423</v>
      </c>
      <c r="Y7539">
        <f t="shared" si="246"/>
        <v>4504.0357142856965</v>
      </c>
    </row>
    <row r="7540" spans="24:25" x14ac:dyDescent="0.4">
      <c r="X7540" s="79">
        <f t="shared" si="245"/>
        <v>44875.458333315088</v>
      </c>
      <c r="Y7540">
        <f t="shared" si="246"/>
        <v>4504.0357142856965</v>
      </c>
    </row>
    <row r="7541" spans="24:25" x14ac:dyDescent="0.4">
      <c r="X7541" s="79">
        <f t="shared" si="245"/>
        <v>44875.499999981752</v>
      </c>
      <c r="Y7541">
        <f t="shared" si="246"/>
        <v>4504.0357142856965</v>
      </c>
    </row>
    <row r="7542" spans="24:25" x14ac:dyDescent="0.4">
      <c r="X7542" s="79">
        <f t="shared" si="245"/>
        <v>44875.541666648416</v>
      </c>
      <c r="Y7542">
        <f t="shared" si="246"/>
        <v>4504.0357142856965</v>
      </c>
    </row>
    <row r="7543" spans="24:25" x14ac:dyDescent="0.4">
      <c r="X7543" s="79">
        <f t="shared" si="245"/>
        <v>44875.58333331508</v>
      </c>
      <c r="Y7543">
        <f t="shared" si="246"/>
        <v>4504.0357142856965</v>
      </c>
    </row>
    <row r="7544" spans="24:25" x14ac:dyDescent="0.4">
      <c r="X7544" s="79">
        <f t="shared" si="245"/>
        <v>44875.624999981745</v>
      </c>
      <c r="Y7544">
        <f t="shared" si="246"/>
        <v>4504.0357142856965</v>
      </c>
    </row>
    <row r="7545" spans="24:25" x14ac:dyDescent="0.4">
      <c r="X7545" s="79">
        <f t="shared" si="245"/>
        <v>44875.666666648409</v>
      </c>
      <c r="Y7545">
        <f t="shared" si="246"/>
        <v>4504.0357142856965</v>
      </c>
    </row>
    <row r="7546" spans="24:25" x14ac:dyDescent="0.4">
      <c r="X7546" s="79">
        <f t="shared" si="245"/>
        <v>44875.708333315073</v>
      </c>
      <c r="Y7546">
        <f t="shared" si="246"/>
        <v>4504.0357142856965</v>
      </c>
    </row>
    <row r="7547" spans="24:25" x14ac:dyDescent="0.4">
      <c r="X7547" s="79">
        <f t="shared" si="245"/>
        <v>44875.749999981737</v>
      </c>
      <c r="Y7547">
        <f t="shared" si="246"/>
        <v>4504.0357142856965</v>
      </c>
    </row>
    <row r="7548" spans="24:25" x14ac:dyDescent="0.4">
      <c r="X7548" s="79">
        <f t="shared" si="245"/>
        <v>44875.791666648402</v>
      </c>
      <c r="Y7548">
        <f t="shared" si="246"/>
        <v>4504.0357142856965</v>
      </c>
    </row>
    <row r="7549" spans="24:25" x14ac:dyDescent="0.4">
      <c r="X7549" s="79">
        <f t="shared" si="245"/>
        <v>44875.833333315066</v>
      </c>
      <c r="Y7549">
        <f t="shared" si="246"/>
        <v>4504.0357142856965</v>
      </c>
    </row>
    <row r="7550" spans="24:25" x14ac:dyDescent="0.4">
      <c r="X7550" s="79">
        <f t="shared" si="245"/>
        <v>44875.87499998173</v>
      </c>
      <c r="Y7550">
        <f t="shared" si="246"/>
        <v>4504.0357142856965</v>
      </c>
    </row>
    <row r="7551" spans="24:25" x14ac:dyDescent="0.4">
      <c r="X7551" s="79">
        <f t="shared" si="245"/>
        <v>44875.916666648394</v>
      </c>
      <c r="Y7551">
        <f t="shared" si="246"/>
        <v>4504.0357142856965</v>
      </c>
    </row>
    <row r="7552" spans="24:25" x14ac:dyDescent="0.4">
      <c r="X7552" s="79">
        <f t="shared" si="245"/>
        <v>44875.958333315059</v>
      </c>
      <c r="Y7552">
        <f t="shared" si="246"/>
        <v>4504.0357142856965</v>
      </c>
    </row>
    <row r="7553" spans="24:25" x14ac:dyDescent="0.4">
      <c r="X7553" s="79">
        <f t="shared" si="245"/>
        <v>44875.999999981723</v>
      </c>
      <c r="Y7553">
        <f t="shared" si="246"/>
        <v>4504.0357142856965</v>
      </c>
    </row>
    <row r="7554" spans="24:25" x14ac:dyDescent="0.4">
      <c r="X7554" s="79">
        <f t="shared" si="245"/>
        <v>44876.041666648387</v>
      </c>
      <c r="Y7554">
        <f t="shared" si="246"/>
        <v>4504.0357142856965</v>
      </c>
    </row>
    <row r="7555" spans="24:25" x14ac:dyDescent="0.4">
      <c r="X7555" s="79">
        <f t="shared" si="245"/>
        <v>44876.083333315051</v>
      </c>
      <c r="Y7555">
        <f t="shared" si="246"/>
        <v>4504.0357142856965</v>
      </c>
    </row>
    <row r="7556" spans="24:25" x14ac:dyDescent="0.4">
      <c r="X7556" s="79">
        <f t="shared" si="245"/>
        <v>44876.124999981716</v>
      </c>
      <c r="Y7556">
        <f t="shared" si="246"/>
        <v>4504.0357142856965</v>
      </c>
    </row>
    <row r="7557" spans="24:25" x14ac:dyDescent="0.4">
      <c r="X7557" s="79">
        <f t="shared" si="245"/>
        <v>44876.16666664838</v>
      </c>
      <c r="Y7557">
        <f t="shared" si="246"/>
        <v>4504.0357142856965</v>
      </c>
    </row>
    <row r="7558" spans="24:25" x14ac:dyDescent="0.4">
      <c r="X7558" s="79">
        <f t="shared" ref="X7558:X7621" si="247">X7557+1/24</f>
        <v>44876.208333315044</v>
      </c>
      <c r="Y7558">
        <f t="shared" si="246"/>
        <v>4504.0357142856965</v>
      </c>
    </row>
    <row r="7559" spans="24:25" x14ac:dyDescent="0.4">
      <c r="X7559" s="79">
        <f t="shared" si="247"/>
        <v>44876.249999981708</v>
      </c>
      <c r="Y7559">
        <f t="shared" si="246"/>
        <v>4504.0357142856965</v>
      </c>
    </row>
    <row r="7560" spans="24:25" x14ac:dyDescent="0.4">
      <c r="X7560" s="79">
        <f t="shared" si="247"/>
        <v>44876.291666648372</v>
      </c>
      <c r="Y7560">
        <f t="shared" si="246"/>
        <v>4504.0357142856965</v>
      </c>
    </row>
    <row r="7561" spans="24:25" x14ac:dyDescent="0.4">
      <c r="X7561" s="79">
        <f t="shared" si="247"/>
        <v>44876.333333315037</v>
      </c>
      <c r="Y7561">
        <f t="shared" si="246"/>
        <v>4504.0357142856965</v>
      </c>
    </row>
    <row r="7562" spans="24:25" x14ac:dyDescent="0.4">
      <c r="X7562" s="79">
        <f t="shared" si="247"/>
        <v>44876.374999981701</v>
      </c>
      <c r="Y7562">
        <f t="shared" si="246"/>
        <v>4504.0357142856965</v>
      </c>
    </row>
    <row r="7563" spans="24:25" x14ac:dyDescent="0.4">
      <c r="X7563" s="79">
        <f t="shared" si="247"/>
        <v>44876.416666648365</v>
      </c>
      <c r="Y7563">
        <f t="shared" si="246"/>
        <v>4504.0357142856965</v>
      </c>
    </row>
    <row r="7564" spans="24:25" x14ac:dyDescent="0.4">
      <c r="X7564" s="79">
        <f t="shared" si="247"/>
        <v>44876.458333315029</v>
      </c>
      <c r="Y7564">
        <f t="shared" si="246"/>
        <v>4504.0357142856965</v>
      </c>
    </row>
    <row r="7565" spans="24:25" x14ac:dyDescent="0.4">
      <c r="X7565" s="79">
        <f t="shared" si="247"/>
        <v>44876.499999981694</v>
      </c>
      <c r="Y7565">
        <f t="shared" si="246"/>
        <v>4504.0357142856965</v>
      </c>
    </row>
    <row r="7566" spans="24:25" x14ac:dyDescent="0.4">
      <c r="X7566" s="79">
        <f t="shared" si="247"/>
        <v>44876.541666648358</v>
      </c>
      <c r="Y7566">
        <f t="shared" si="246"/>
        <v>4504.0357142856965</v>
      </c>
    </row>
    <row r="7567" spans="24:25" x14ac:dyDescent="0.4">
      <c r="X7567" s="79">
        <f t="shared" si="247"/>
        <v>44876.583333315022</v>
      </c>
      <c r="Y7567">
        <f t="shared" si="246"/>
        <v>4504.0357142856965</v>
      </c>
    </row>
    <row r="7568" spans="24:25" x14ac:dyDescent="0.4">
      <c r="X7568" s="79">
        <f t="shared" si="247"/>
        <v>44876.624999981686</v>
      </c>
      <c r="Y7568">
        <f t="shared" si="246"/>
        <v>4504.0357142856965</v>
      </c>
    </row>
    <row r="7569" spans="24:25" x14ac:dyDescent="0.4">
      <c r="X7569" s="79">
        <f t="shared" si="247"/>
        <v>44876.666666648351</v>
      </c>
      <c r="Y7569">
        <f t="shared" si="246"/>
        <v>4504.0357142856965</v>
      </c>
    </row>
    <row r="7570" spans="24:25" x14ac:dyDescent="0.4">
      <c r="X7570" s="79">
        <f t="shared" si="247"/>
        <v>44876.708333315015</v>
      </c>
      <c r="Y7570">
        <f t="shared" ref="Y7570:Y7633" si="248">VLOOKUP(MONTH(X7570),$T$28:$V$39,3)</f>
        <v>4504.0357142856965</v>
      </c>
    </row>
    <row r="7571" spans="24:25" x14ac:dyDescent="0.4">
      <c r="X7571" s="79">
        <f t="shared" si="247"/>
        <v>44876.749999981679</v>
      </c>
      <c r="Y7571">
        <f t="shared" si="248"/>
        <v>4504.0357142856965</v>
      </c>
    </row>
    <row r="7572" spans="24:25" x14ac:dyDescent="0.4">
      <c r="X7572" s="79">
        <f t="shared" si="247"/>
        <v>44876.791666648343</v>
      </c>
      <c r="Y7572">
        <f t="shared" si="248"/>
        <v>4504.0357142856965</v>
      </c>
    </row>
    <row r="7573" spans="24:25" x14ac:dyDescent="0.4">
      <c r="X7573" s="79">
        <f t="shared" si="247"/>
        <v>44876.833333315008</v>
      </c>
      <c r="Y7573">
        <f t="shared" si="248"/>
        <v>4504.0357142856965</v>
      </c>
    </row>
    <row r="7574" spans="24:25" x14ac:dyDescent="0.4">
      <c r="X7574" s="79">
        <f t="shared" si="247"/>
        <v>44876.874999981672</v>
      </c>
      <c r="Y7574">
        <f t="shared" si="248"/>
        <v>4504.0357142856965</v>
      </c>
    </row>
    <row r="7575" spans="24:25" x14ac:dyDescent="0.4">
      <c r="X7575" s="79">
        <f t="shared" si="247"/>
        <v>44876.916666648336</v>
      </c>
      <c r="Y7575">
        <f t="shared" si="248"/>
        <v>4504.0357142856965</v>
      </c>
    </row>
    <row r="7576" spans="24:25" x14ac:dyDescent="0.4">
      <c r="X7576" s="79">
        <f t="shared" si="247"/>
        <v>44876.958333315</v>
      </c>
      <c r="Y7576">
        <f t="shared" si="248"/>
        <v>4504.0357142856965</v>
      </c>
    </row>
    <row r="7577" spans="24:25" x14ac:dyDescent="0.4">
      <c r="X7577" s="79">
        <f t="shared" si="247"/>
        <v>44876.999999981665</v>
      </c>
      <c r="Y7577">
        <f t="shared" si="248"/>
        <v>4504.0357142856965</v>
      </c>
    </row>
    <row r="7578" spans="24:25" x14ac:dyDescent="0.4">
      <c r="X7578" s="79">
        <f t="shared" si="247"/>
        <v>44877.041666648329</v>
      </c>
      <c r="Y7578">
        <f t="shared" si="248"/>
        <v>4504.0357142856965</v>
      </c>
    </row>
    <row r="7579" spans="24:25" x14ac:dyDescent="0.4">
      <c r="X7579" s="79">
        <f t="shared" si="247"/>
        <v>44877.083333314993</v>
      </c>
      <c r="Y7579">
        <f t="shared" si="248"/>
        <v>4504.0357142856965</v>
      </c>
    </row>
    <row r="7580" spans="24:25" x14ac:dyDescent="0.4">
      <c r="X7580" s="79">
        <f t="shared" si="247"/>
        <v>44877.124999981657</v>
      </c>
      <c r="Y7580">
        <f t="shared" si="248"/>
        <v>4504.0357142856965</v>
      </c>
    </row>
    <row r="7581" spans="24:25" x14ac:dyDescent="0.4">
      <c r="X7581" s="79">
        <f t="shared" si="247"/>
        <v>44877.166666648322</v>
      </c>
      <c r="Y7581">
        <f t="shared" si="248"/>
        <v>4504.0357142856965</v>
      </c>
    </row>
    <row r="7582" spans="24:25" x14ac:dyDescent="0.4">
      <c r="X7582" s="79">
        <f t="shared" si="247"/>
        <v>44877.208333314986</v>
      </c>
      <c r="Y7582">
        <f t="shared" si="248"/>
        <v>4504.0357142856965</v>
      </c>
    </row>
    <row r="7583" spans="24:25" x14ac:dyDescent="0.4">
      <c r="X7583" s="79">
        <f t="shared" si="247"/>
        <v>44877.24999998165</v>
      </c>
      <c r="Y7583">
        <f t="shared" si="248"/>
        <v>4504.0357142856965</v>
      </c>
    </row>
    <row r="7584" spans="24:25" x14ac:dyDescent="0.4">
      <c r="X7584" s="79">
        <f t="shared" si="247"/>
        <v>44877.291666648314</v>
      </c>
      <c r="Y7584">
        <f t="shared" si="248"/>
        <v>4504.0357142856965</v>
      </c>
    </row>
    <row r="7585" spans="24:25" x14ac:dyDescent="0.4">
      <c r="X7585" s="79">
        <f t="shared" si="247"/>
        <v>44877.333333314979</v>
      </c>
      <c r="Y7585">
        <f t="shared" si="248"/>
        <v>4504.0357142856965</v>
      </c>
    </row>
    <row r="7586" spans="24:25" x14ac:dyDescent="0.4">
      <c r="X7586" s="79">
        <f t="shared" si="247"/>
        <v>44877.374999981643</v>
      </c>
      <c r="Y7586">
        <f t="shared" si="248"/>
        <v>4504.0357142856965</v>
      </c>
    </row>
    <row r="7587" spans="24:25" x14ac:dyDescent="0.4">
      <c r="X7587" s="79">
        <f t="shared" si="247"/>
        <v>44877.416666648307</v>
      </c>
      <c r="Y7587">
        <f t="shared" si="248"/>
        <v>4504.0357142856965</v>
      </c>
    </row>
    <row r="7588" spans="24:25" x14ac:dyDescent="0.4">
      <c r="X7588" s="79">
        <f t="shared" si="247"/>
        <v>44877.458333314971</v>
      </c>
      <c r="Y7588">
        <f t="shared" si="248"/>
        <v>4504.0357142856965</v>
      </c>
    </row>
    <row r="7589" spans="24:25" x14ac:dyDescent="0.4">
      <c r="X7589" s="79">
        <f t="shared" si="247"/>
        <v>44877.499999981635</v>
      </c>
      <c r="Y7589">
        <f t="shared" si="248"/>
        <v>4504.0357142856965</v>
      </c>
    </row>
    <row r="7590" spans="24:25" x14ac:dyDescent="0.4">
      <c r="X7590" s="79">
        <f t="shared" si="247"/>
        <v>44877.5416666483</v>
      </c>
      <c r="Y7590">
        <f t="shared" si="248"/>
        <v>4504.0357142856965</v>
      </c>
    </row>
    <row r="7591" spans="24:25" x14ac:dyDescent="0.4">
      <c r="X7591" s="79">
        <f t="shared" si="247"/>
        <v>44877.583333314964</v>
      </c>
      <c r="Y7591">
        <f t="shared" si="248"/>
        <v>4504.0357142856965</v>
      </c>
    </row>
    <row r="7592" spans="24:25" x14ac:dyDescent="0.4">
      <c r="X7592" s="79">
        <f t="shared" si="247"/>
        <v>44877.624999981628</v>
      </c>
      <c r="Y7592">
        <f t="shared" si="248"/>
        <v>4504.0357142856965</v>
      </c>
    </row>
    <row r="7593" spans="24:25" x14ac:dyDescent="0.4">
      <c r="X7593" s="79">
        <f t="shared" si="247"/>
        <v>44877.666666648292</v>
      </c>
      <c r="Y7593">
        <f t="shared" si="248"/>
        <v>4504.0357142856965</v>
      </c>
    </row>
    <row r="7594" spans="24:25" x14ac:dyDescent="0.4">
      <c r="X7594" s="79">
        <f t="shared" si="247"/>
        <v>44877.708333314957</v>
      </c>
      <c r="Y7594">
        <f t="shared" si="248"/>
        <v>4504.0357142856965</v>
      </c>
    </row>
    <row r="7595" spans="24:25" x14ac:dyDescent="0.4">
      <c r="X7595" s="79">
        <f t="shared" si="247"/>
        <v>44877.749999981621</v>
      </c>
      <c r="Y7595">
        <f t="shared" si="248"/>
        <v>4504.0357142856965</v>
      </c>
    </row>
    <row r="7596" spans="24:25" x14ac:dyDescent="0.4">
      <c r="X7596" s="79">
        <f t="shared" si="247"/>
        <v>44877.791666648285</v>
      </c>
      <c r="Y7596">
        <f t="shared" si="248"/>
        <v>4504.0357142856965</v>
      </c>
    </row>
    <row r="7597" spans="24:25" x14ac:dyDescent="0.4">
      <c r="X7597" s="79">
        <f t="shared" si="247"/>
        <v>44877.833333314949</v>
      </c>
      <c r="Y7597">
        <f t="shared" si="248"/>
        <v>4504.0357142856965</v>
      </c>
    </row>
    <row r="7598" spans="24:25" x14ac:dyDescent="0.4">
      <c r="X7598" s="79">
        <f t="shared" si="247"/>
        <v>44877.874999981614</v>
      </c>
      <c r="Y7598">
        <f t="shared" si="248"/>
        <v>4504.0357142856965</v>
      </c>
    </row>
    <row r="7599" spans="24:25" x14ac:dyDescent="0.4">
      <c r="X7599" s="79">
        <f t="shared" si="247"/>
        <v>44877.916666648278</v>
      </c>
      <c r="Y7599">
        <f t="shared" si="248"/>
        <v>4504.0357142856965</v>
      </c>
    </row>
    <row r="7600" spans="24:25" x14ac:dyDescent="0.4">
      <c r="X7600" s="79">
        <f t="shared" si="247"/>
        <v>44877.958333314942</v>
      </c>
      <c r="Y7600">
        <f t="shared" si="248"/>
        <v>4504.0357142856965</v>
      </c>
    </row>
    <row r="7601" spans="24:25" x14ac:dyDescent="0.4">
      <c r="X7601" s="79">
        <f t="shared" si="247"/>
        <v>44877.999999981606</v>
      </c>
      <c r="Y7601">
        <f t="shared" si="248"/>
        <v>4504.0357142856965</v>
      </c>
    </row>
    <row r="7602" spans="24:25" x14ac:dyDescent="0.4">
      <c r="X7602" s="79">
        <f t="shared" si="247"/>
        <v>44878.041666648271</v>
      </c>
      <c r="Y7602">
        <f t="shared" si="248"/>
        <v>4504.0357142856965</v>
      </c>
    </row>
    <row r="7603" spans="24:25" x14ac:dyDescent="0.4">
      <c r="X7603" s="79">
        <f t="shared" si="247"/>
        <v>44878.083333314935</v>
      </c>
      <c r="Y7603">
        <f t="shared" si="248"/>
        <v>4504.0357142856965</v>
      </c>
    </row>
    <row r="7604" spans="24:25" x14ac:dyDescent="0.4">
      <c r="X7604" s="79">
        <f t="shared" si="247"/>
        <v>44878.124999981599</v>
      </c>
      <c r="Y7604">
        <f t="shared" si="248"/>
        <v>4504.0357142856965</v>
      </c>
    </row>
    <row r="7605" spans="24:25" x14ac:dyDescent="0.4">
      <c r="X7605" s="79">
        <f t="shared" si="247"/>
        <v>44878.166666648263</v>
      </c>
      <c r="Y7605">
        <f t="shared" si="248"/>
        <v>4504.0357142856965</v>
      </c>
    </row>
    <row r="7606" spans="24:25" x14ac:dyDescent="0.4">
      <c r="X7606" s="79">
        <f t="shared" si="247"/>
        <v>44878.208333314928</v>
      </c>
      <c r="Y7606">
        <f t="shared" si="248"/>
        <v>4504.0357142856965</v>
      </c>
    </row>
    <row r="7607" spans="24:25" x14ac:dyDescent="0.4">
      <c r="X7607" s="79">
        <f t="shared" si="247"/>
        <v>44878.249999981592</v>
      </c>
      <c r="Y7607">
        <f t="shared" si="248"/>
        <v>4504.0357142856965</v>
      </c>
    </row>
    <row r="7608" spans="24:25" x14ac:dyDescent="0.4">
      <c r="X7608" s="79">
        <f t="shared" si="247"/>
        <v>44878.291666648256</v>
      </c>
      <c r="Y7608">
        <f t="shared" si="248"/>
        <v>4504.0357142856965</v>
      </c>
    </row>
    <row r="7609" spans="24:25" x14ac:dyDescent="0.4">
      <c r="X7609" s="79">
        <f t="shared" si="247"/>
        <v>44878.33333331492</v>
      </c>
      <c r="Y7609">
        <f t="shared" si="248"/>
        <v>4504.0357142856965</v>
      </c>
    </row>
    <row r="7610" spans="24:25" x14ac:dyDescent="0.4">
      <c r="X7610" s="79">
        <f t="shared" si="247"/>
        <v>44878.374999981585</v>
      </c>
      <c r="Y7610">
        <f t="shared" si="248"/>
        <v>4504.0357142856965</v>
      </c>
    </row>
    <row r="7611" spans="24:25" x14ac:dyDescent="0.4">
      <c r="X7611" s="79">
        <f t="shared" si="247"/>
        <v>44878.416666648249</v>
      </c>
      <c r="Y7611">
        <f t="shared" si="248"/>
        <v>4504.0357142856965</v>
      </c>
    </row>
    <row r="7612" spans="24:25" x14ac:dyDescent="0.4">
      <c r="X7612" s="79">
        <f t="shared" si="247"/>
        <v>44878.458333314913</v>
      </c>
      <c r="Y7612">
        <f t="shared" si="248"/>
        <v>4504.0357142856965</v>
      </c>
    </row>
    <row r="7613" spans="24:25" x14ac:dyDescent="0.4">
      <c r="X7613" s="79">
        <f t="shared" si="247"/>
        <v>44878.499999981577</v>
      </c>
      <c r="Y7613">
        <f t="shared" si="248"/>
        <v>4504.0357142856965</v>
      </c>
    </row>
    <row r="7614" spans="24:25" x14ac:dyDescent="0.4">
      <c r="X7614" s="79">
        <f t="shared" si="247"/>
        <v>44878.541666648242</v>
      </c>
      <c r="Y7614">
        <f t="shared" si="248"/>
        <v>4504.0357142856965</v>
      </c>
    </row>
    <row r="7615" spans="24:25" x14ac:dyDescent="0.4">
      <c r="X7615" s="79">
        <f t="shared" si="247"/>
        <v>44878.583333314906</v>
      </c>
      <c r="Y7615">
        <f t="shared" si="248"/>
        <v>4504.0357142856965</v>
      </c>
    </row>
    <row r="7616" spans="24:25" x14ac:dyDescent="0.4">
      <c r="X7616" s="79">
        <f t="shared" si="247"/>
        <v>44878.62499998157</v>
      </c>
      <c r="Y7616">
        <f t="shared" si="248"/>
        <v>4504.0357142856965</v>
      </c>
    </row>
    <row r="7617" spans="24:25" x14ac:dyDescent="0.4">
      <c r="X7617" s="79">
        <f t="shared" si="247"/>
        <v>44878.666666648234</v>
      </c>
      <c r="Y7617">
        <f t="shared" si="248"/>
        <v>4504.0357142856965</v>
      </c>
    </row>
    <row r="7618" spans="24:25" x14ac:dyDescent="0.4">
      <c r="X7618" s="79">
        <f t="shared" si="247"/>
        <v>44878.708333314898</v>
      </c>
      <c r="Y7618">
        <f t="shared" si="248"/>
        <v>4504.0357142856965</v>
      </c>
    </row>
    <row r="7619" spans="24:25" x14ac:dyDescent="0.4">
      <c r="X7619" s="79">
        <f t="shared" si="247"/>
        <v>44878.749999981563</v>
      </c>
      <c r="Y7619">
        <f t="shared" si="248"/>
        <v>4504.0357142856965</v>
      </c>
    </row>
    <row r="7620" spans="24:25" x14ac:dyDescent="0.4">
      <c r="X7620" s="79">
        <f t="shared" si="247"/>
        <v>44878.791666648227</v>
      </c>
      <c r="Y7620">
        <f t="shared" si="248"/>
        <v>4504.0357142856965</v>
      </c>
    </row>
    <row r="7621" spans="24:25" x14ac:dyDescent="0.4">
      <c r="X7621" s="79">
        <f t="shared" si="247"/>
        <v>44878.833333314891</v>
      </c>
      <c r="Y7621">
        <f t="shared" si="248"/>
        <v>4504.0357142856965</v>
      </c>
    </row>
    <row r="7622" spans="24:25" x14ac:dyDescent="0.4">
      <c r="X7622" s="79">
        <f t="shared" ref="X7622:X7685" si="249">X7621+1/24</f>
        <v>44878.874999981555</v>
      </c>
      <c r="Y7622">
        <f t="shared" si="248"/>
        <v>4504.0357142856965</v>
      </c>
    </row>
    <row r="7623" spans="24:25" x14ac:dyDescent="0.4">
      <c r="X7623" s="79">
        <f t="shared" si="249"/>
        <v>44878.91666664822</v>
      </c>
      <c r="Y7623">
        <f t="shared" si="248"/>
        <v>4504.0357142856965</v>
      </c>
    </row>
    <row r="7624" spans="24:25" x14ac:dyDescent="0.4">
      <c r="X7624" s="79">
        <f t="shared" si="249"/>
        <v>44878.958333314884</v>
      </c>
      <c r="Y7624">
        <f t="shared" si="248"/>
        <v>4504.0357142856965</v>
      </c>
    </row>
    <row r="7625" spans="24:25" x14ac:dyDescent="0.4">
      <c r="X7625" s="79">
        <f t="shared" si="249"/>
        <v>44878.999999981548</v>
      </c>
      <c r="Y7625">
        <f t="shared" si="248"/>
        <v>4504.0357142856965</v>
      </c>
    </row>
    <row r="7626" spans="24:25" x14ac:dyDescent="0.4">
      <c r="X7626" s="79">
        <f t="shared" si="249"/>
        <v>44879.041666648212</v>
      </c>
      <c r="Y7626">
        <f t="shared" si="248"/>
        <v>4504.0357142856965</v>
      </c>
    </row>
    <row r="7627" spans="24:25" x14ac:dyDescent="0.4">
      <c r="X7627" s="79">
        <f t="shared" si="249"/>
        <v>44879.083333314877</v>
      </c>
      <c r="Y7627">
        <f t="shared" si="248"/>
        <v>4504.0357142856965</v>
      </c>
    </row>
    <row r="7628" spans="24:25" x14ac:dyDescent="0.4">
      <c r="X7628" s="79">
        <f t="shared" si="249"/>
        <v>44879.124999981541</v>
      </c>
      <c r="Y7628">
        <f t="shared" si="248"/>
        <v>4504.0357142856965</v>
      </c>
    </row>
    <row r="7629" spans="24:25" x14ac:dyDescent="0.4">
      <c r="X7629" s="79">
        <f t="shared" si="249"/>
        <v>44879.166666648205</v>
      </c>
      <c r="Y7629">
        <f t="shared" si="248"/>
        <v>4504.0357142856965</v>
      </c>
    </row>
    <row r="7630" spans="24:25" x14ac:dyDescent="0.4">
      <c r="X7630" s="79">
        <f t="shared" si="249"/>
        <v>44879.208333314869</v>
      </c>
      <c r="Y7630">
        <f t="shared" si="248"/>
        <v>4504.0357142856965</v>
      </c>
    </row>
    <row r="7631" spans="24:25" x14ac:dyDescent="0.4">
      <c r="X7631" s="79">
        <f t="shared" si="249"/>
        <v>44879.249999981534</v>
      </c>
      <c r="Y7631">
        <f t="shared" si="248"/>
        <v>4504.0357142856965</v>
      </c>
    </row>
    <row r="7632" spans="24:25" x14ac:dyDescent="0.4">
      <c r="X7632" s="79">
        <f t="shared" si="249"/>
        <v>44879.291666648198</v>
      </c>
      <c r="Y7632">
        <f t="shared" si="248"/>
        <v>4504.0357142856965</v>
      </c>
    </row>
    <row r="7633" spans="24:25" x14ac:dyDescent="0.4">
      <c r="X7633" s="79">
        <f t="shared" si="249"/>
        <v>44879.333333314862</v>
      </c>
      <c r="Y7633">
        <f t="shared" si="248"/>
        <v>4504.0357142856965</v>
      </c>
    </row>
    <row r="7634" spans="24:25" x14ac:dyDescent="0.4">
      <c r="X7634" s="79">
        <f t="shared" si="249"/>
        <v>44879.374999981526</v>
      </c>
      <c r="Y7634">
        <f t="shared" ref="Y7634:Y7697" si="250">VLOOKUP(MONTH(X7634),$T$28:$V$39,3)</f>
        <v>4504.0357142856965</v>
      </c>
    </row>
    <row r="7635" spans="24:25" x14ac:dyDescent="0.4">
      <c r="X7635" s="79">
        <f t="shared" si="249"/>
        <v>44879.416666648191</v>
      </c>
      <c r="Y7635">
        <f t="shared" si="250"/>
        <v>4504.0357142856965</v>
      </c>
    </row>
    <row r="7636" spans="24:25" x14ac:dyDescent="0.4">
      <c r="X7636" s="79">
        <f t="shared" si="249"/>
        <v>44879.458333314855</v>
      </c>
      <c r="Y7636">
        <f t="shared" si="250"/>
        <v>4504.0357142856965</v>
      </c>
    </row>
    <row r="7637" spans="24:25" x14ac:dyDescent="0.4">
      <c r="X7637" s="79">
        <f t="shared" si="249"/>
        <v>44879.499999981519</v>
      </c>
      <c r="Y7637">
        <f t="shared" si="250"/>
        <v>4504.0357142856965</v>
      </c>
    </row>
    <row r="7638" spans="24:25" x14ac:dyDescent="0.4">
      <c r="X7638" s="79">
        <f t="shared" si="249"/>
        <v>44879.541666648183</v>
      </c>
      <c r="Y7638">
        <f t="shared" si="250"/>
        <v>4504.0357142856965</v>
      </c>
    </row>
    <row r="7639" spans="24:25" x14ac:dyDescent="0.4">
      <c r="X7639" s="79">
        <f t="shared" si="249"/>
        <v>44879.583333314848</v>
      </c>
      <c r="Y7639">
        <f t="shared" si="250"/>
        <v>4504.0357142856965</v>
      </c>
    </row>
    <row r="7640" spans="24:25" x14ac:dyDescent="0.4">
      <c r="X7640" s="79">
        <f t="shared" si="249"/>
        <v>44879.624999981512</v>
      </c>
      <c r="Y7640">
        <f t="shared" si="250"/>
        <v>4504.0357142856965</v>
      </c>
    </row>
    <row r="7641" spans="24:25" x14ac:dyDescent="0.4">
      <c r="X7641" s="79">
        <f t="shared" si="249"/>
        <v>44879.666666648176</v>
      </c>
      <c r="Y7641">
        <f t="shared" si="250"/>
        <v>4504.0357142856965</v>
      </c>
    </row>
    <row r="7642" spans="24:25" x14ac:dyDescent="0.4">
      <c r="X7642" s="79">
        <f t="shared" si="249"/>
        <v>44879.70833331484</v>
      </c>
      <c r="Y7642">
        <f t="shared" si="250"/>
        <v>4504.0357142856965</v>
      </c>
    </row>
    <row r="7643" spans="24:25" x14ac:dyDescent="0.4">
      <c r="X7643" s="79">
        <f t="shared" si="249"/>
        <v>44879.749999981505</v>
      </c>
      <c r="Y7643">
        <f t="shared" si="250"/>
        <v>4504.0357142856965</v>
      </c>
    </row>
    <row r="7644" spans="24:25" x14ac:dyDescent="0.4">
      <c r="X7644" s="79">
        <f t="shared" si="249"/>
        <v>44879.791666648169</v>
      </c>
      <c r="Y7644">
        <f t="shared" si="250"/>
        <v>4504.0357142856965</v>
      </c>
    </row>
    <row r="7645" spans="24:25" x14ac:dyDescent="0.4">
      <c r="X7645" s="79">
        <f t="shared" si="249"/>
        <v>44879.833333314833</v>
      </c>
      <c r="Y7645">
        <f t="shared" si="250"/>
        <v>4504.0357142856965</v>
      </c>
    </row>
    <row r="7646" spans="24:25" x14ac:dyDescent="0.4">
      <c r="X7646" s="79">
        <f t="shared" si="249"/>
        <v>44879.874999981497</v>
      </c>
      <c r="Y7646">
        <f t="shared" si="250"/>
        <v>4504.0357142856965</v>
      </c>
    </row>
    <row r="7647" spans="24:25" x14ac:dyDescent="0.4">
      <c r="X7647" s="79">
        <f t="shared" si="249"/>
        <v>44879.916666648161</v>
      </c>
      <c r="Y7647">
        <f t="shared" si="250"/>
        <v>4504.0357142856965</v>
      </c>
    </row>
    <row r="7648" spans="24:25" x14ac:dyDescent="0.4">
      <c r="X7648" s="79">
        <f t="shared" si="249"/>
        <v>44879.958333314826</v>
      </c>
      <c r="Y7648">
        <f t="shared" si="250"/>
        <v>4504.0357142856965</v>
      </c>
    </row>
    <row r="7649" spans="24:25" x14ac:dyDescent="0.4">
      <c r="X7649" s="79">
        <f t="shared" si="249"/>
        <v>44879.99999998149</v>
      </c>
      <c r="Y7649">
        <f t="shared" si="250"/>
        <v>4504.0357142856965</v>
      </c>
    </row>
    <row r="7650" spans="24:25" x14ac:dyDescent="0.4">
      <c r="X7650" s="79">
        <f t="shared" si="249"/>
        <v>44880.041666648154</v>
      </c>
      <c r="Y7650">
        <f t="shared" si="250"/>
        <v>4504.0357142856965</v>
      </c>
    </row>
    <row r="7651" spans="24:25" x14ac:dyDescent="0.4">
      <c r="X7651" s="79">
        <f t="shared" si="249"/>
        <v>44880.083333314818</v>
      </c>
      <c r="Y7651">
        <f t="shared" si="250"/>
        <v>4504.0357142856965</v>
      </c>
    </row>
    <row r="7652" spans="24:25" x14ac:dyDescent="0.4">
      <c r="X7652" s="79">
        <f t="shared" si="249"/>
        <v>44880.124999981483</v>
      </c>
      <c r="Y7652">
        <f t="shared" si="250"/>
        <v>4504.0357142856965</v>
      </c>
    </row>
    <row r="7653" spans="24:25" x14ac:dyDescent="0.4">
      <c r="X7653" s="79">
        <f t="shared" si="249"/>
        <v>44880.166666648147</v>
      </c>
      <c r="Y7653">
        <f t="shared" si="250"/>
        <v>4504.0357142856965</v>
      </c>
    </row>
    <row r="7654" spans="24:25" x14ac:dyDescent="0.4">
      <c r="X7654" s="79">
        <f t="shared" si="249"/>
        <v>44880.208333314811</v>
      </c>
      <c r="Y7654">
        <f t="shared" si="250"/>
        <v>4504.0357142856965</v>
      </c>
    </row>
    <row r="7655" spans="24:25" x14ac:dyDescent="0.4">
      <c r="X7655" s="79">
        <f t="shared" si="249"/>
        <v>44880.249999981475</v>
      </c>
      <c r="Y7655">
        <f t="shared" si="250"/>
        <v>4504.0357142856965</v>
      </c>
    </row>
    <row r="7656" spans="24:25" x14ac:dyDescent="0.4">
      <c r="X7656" s="79">
        <f t="shared" si="249"/>
        <v>44880.29166664814</v>
      </c>
      <c r="Y7656">
        <f t="shared" si="250"/>
        <v>4504.0357142856965</v>
      </c>
    </row>
    <row r="7657" spans="24:25" x14ac:dyDescent="0.4">
      <c r="X7657" s="79">
        <f t="shared" si="249"/>
        <v>44880.333333314804</v>
      </c>
      <c r="Y7657">
        <f t="shared" si="250"/>
        <v>4504.0357142856965</v>
      </c>
    </row>
    <row r="7658" spans="24:25" x14ac:dyDescent="0.4">
      <c r="X7658" s="79">
        <f t="shared" si="249"/>
        <v>44880.374999981468</v>
      </c>
      <c r="Y7658">
        <f t="shared" si="250"/>
        <v>4504.0357142856965</v>
      </c>
    </row>
    <row r="7659" spans="24:25" x14ac:dyDescent="0.4">
      <c r="X7659" s="79">
        <f t="shared" si="249"/>
        <v>44880.416666648132</v>
      </c>
      <c r="Y7659">
        <f t="shared" si="250"/>
        <v>4504.0357142856965</v>
      </c>
    </row>
    <row r="7660" spans="24:25" x14ac:dyDescent="0.4">
      <c r="X7660" s="79">
        <f t="shared" si="249"/>
        <v>44880.458333314797</v>
      </c>
      <c r="Y7660">
        <f t="shared" si="250"/>
        <v>4504.0357142856965</v>
      </c>
    </row>
    <row r="7661" spans="24:25" x14ac:dyDescent="0.4">
      <c r="X7661" s="79">
        <f t="shared" si="249"/>
        <v>44880.499999981461</v>
      </c>
      <c r="Y7661">
        <f t="shared" si="250"/>
        <v>4504.0357142856965</v>
      </c>
    </row>
    <row r="7662" spans="24:25" x14ac:dyDescent="0.4">
      <c r="X7662" s="79">
        <f t="shared" si="249"/>
        <v>44880.541666648125</v>
      </c>
      <c r="Y7662">
        <f t="shared" si="250"/>
        <v>4504.0357142856965</v>
      </c>
    </row>
    <row r="7663" spans="24:25" x14ac:dyDescent="0.4">
      <c r="X7663" s="79">
        <f t="shared" si="249"/>
        <v>44880.583333314789</v>
      </c>
      <c r="Y7663">
        <f t="shared" si="250"/>
        <v>4504.0357142856965</v>
      </c>
    </row>
    <row r="7664" spans="24:25" x14ac:dyDescent="0.4">
      <c r="X7664" s="79">
        <f t="shared" si="249"/>
        <v>44880.624999981454</v>
      </c>
      <c r="Y7664">
        <f t="shared" si="250"/>
        <v>4504.0357142856965</v>
      </c>
    </row>
    <row r="7665" spans="24:25" x14ac:dyDescent="0.4">
      <c r="X7665" s="79">
        <f t="shared" si="249"/>
        <v>44880.666666648118</v>
      </c>
      <c r="Y7665">
        <f t="shared" si="250"/>
        <v>4504.0357142856965</v>
      </c>
    </row>
    <row r="7666" spans="24:25" x14ac:dyDescent="0.4">
      <c r="X7666" s="79">
        <f t="shared" si="249"/>
        <v>44880.708333314782</v>
      </c>
      <c r="Y7666">
        <f t="shared" si="250"/>
        <v>4504.0357142856965</v>
      </c>
    </row>
    <row r="7667" spans="24:25" x14ac:dyDescent="0.4">
      <c r="X7667" s="79">
        <f t="shared" si="249"/>
        <v>44880.749999981446</v>
      </c>
      <c r="Y7667">
        <f t="shared" si="250"/>
        <v>4504.0357142856965</v>
      </c>
    </row>
    <row r="7668" spans="24:25" x14ac:dyDescent="0.4">
      <c r="X7668" s="79">
        <f t="shared" si="249"/>
        <v>44880.791666648111</v>
      </c>
      <c r="Y7668">
        <f t="shared" si="250"/>
        <v>4504.0357142856965</v>
      </c>
    </row>
    <row r="7669" spans="24:25" x14ac:dyDescent="0.4">
      <c r="X7669" s="79">
        <f t="shared" si="249"/>
        <v>44880.833333314775</v>
      </c>
      <c r="Y7669">
        <f t="shared" si="250"/>
        <v>4504.0357142856965</v>
      </c>
    </row>
    <row r="7670" spans="24:25" x14ac:dyDescent="0.4">
      <c r="X7670" s="79">
        <f t="shared" si="249"/>
        <v>44880.874999981439</v>
      </c>
      <c r="Y7670">
        <f t="shared" si="250"/>
        <v>4504.0357142856965</v>
      </c>
    </row>
    <row r="7671" spans="24:25" x14ac:dyDescent="0.4">
      <c r="X7671" s="79">
        <f t="shared" si="249"/>
        <v>44880.916666648103</v>
      </c>
      <c r="Y7671">
        <f t="shared" si="250"/>
        <v>4504.0357142856965</v>
      </c>
    </row>
    <row r="7672" spans="24:25" x14ac:dyDescent="0.4">
      <c r="X7672" s="79">
        <f t="shared" si="249"/>
        <v>44880.958333314768</v>
      </c>
      <c r="Y7672">
        <f t="shared" si="250"/>
        <v>4504.0357142856965</v>
      </c>
    </row>
    <row r="7673" spans="24:25" x14ac:dyDescent="0.4">
      <c r="X7673" s="79">
        <f t="shared" si="249"/>
        <v>44880.999999981432</v>
      </c>
      <c r="Y7673">
        <f t="shared" si="250"/>
        <v>4504.0357142856965</v>
      </c>
    </row>
    <row r="7674" spans="24:25" x14ac:dyDescent="0.4">
      <c r="X7674" s="79">
        <f t="shared" si="249"/>
        <v>44881.041666648096</v>
      </c>
      <c r="Y7674">
        <f t="shared" si="250"/>
        <v>4504.0357142856965</v>
      </c>
    </row>
    <row r="7675" spans="24:25" x14ac:dyDescent="0.4">
      <c r="X7675" s="79">
        <f t="shared" si="249"/>
        <v>44881.08333331476</v>
      </c>
      <c r="Y7675">
        <f t="shared" si="250"/>
        <v>4504.0357142856965</v>
      </c>
    </row>
    <row r="7676" spans="24:25" x14ac:dyDescent="0.4">
      <c r="X7676" s="79">
        <f t="shared" si="249"/>
        <v>44881.124999981424</v>
      </c>
      <c r="Y7676">
        <f t="shared" si="250"/>
        <v>4504.0357142856965</v>
      </c>
    </row>
    <row r="7677" spans="24:25" x14ac:dyDescent="0.4">
      <c r="X7677" s="79">
        <f t="shared" si="249"/>
        <v>44881.166666648089</v>
      </c>
      <c r="Y7677">
        <f t="shared" si="250"/>
        <v>4504.0357142856965</v>
      </c>
    </row>
    <row r="7678" spans="24:25" x14ac:dyDescent="0.4">
      <c r="X7678" s="79">
        <f t="shared" si="249"/>
        <v>44881.208333314753</v>
      </c>
      <c r="Y7678">
        <f t="shared" si="250"/>
        <v>4504.0357142856965</v>
      </c>
    </row>
    <row r="7679" spans="24:25" x14ac:dyDescent="0.4">
      <c r="X7679" s="79">
        <f t="shared" si="249"/>
        <v>44881.249999981417</v>
      </c>
      <c r="Y7679">
        <f t="shared" si="250"/>
        <v>4504.0357142856965</v>
      </c>
    </row>
    <row r="7680" spans="24:25" x14ac:dyDescent="0.4">
      <c r="X7680" s="79">
        <f t="shared" si="249"/>
        <v>44881.291666648081</v>
      </c>
      <c r="Y7680">
        <f t="shared" si="250"/>
        <v>4504.0357142856965</v>
      </c>
    </row>
    <row r="7681" spans="24:25" x14ac:dyDescent="0.4">
      <c r="X7681" s="79">
        <f t="shared" si="249"/>
        <v>44881.333333314746</v>
      </c>
      <c r="Y7681">
        <f t="shared" si="250"/>
        <v>4504.0357142856965</v>
      </c>
    </row>
    <row r="7682" spans="24:25" x14ac:dyDescent="0.4">
      <c r="X7682" s="79">
        <f t="shared" si="249"/>
        <v>44881.37499998141</v>
      </c>
      <c r="Y7682">
        <f t="shared" si="250"/>
        <v>4504.0357142856965</v>
      </c>
    </row>
    <row r="7683" spans="24:25" x14ac:dyDescent="0.4">
      <c r="X7683" s="79">
        <f t="shared" si="249"/>
        <v>44881.416666648074</v>
      </c>
      <c r="Y7683">
        <f t="shared" si="250"/>
        <v>4504.0357142856965</v>
      </c>
    </row>
    <row r="7684" spans="24:25" x14ac:dyDescent="0.4">
      <c r="X7684" s="79">
        <f t="shared" si="249"/>
        <v>44881.458333314738</v>
      </c>
      <c r="Y7684">
        <f t="shared" si="250"/>
        <v>4504.0357142856965</v>
      </c>
    </row>
    <row r="7685" spans="24:25" x14ac:dyDescent="0.4">
      <c r="X7685" s="79">
        <f t="shared" si="249"/>
        <v>44881.499999981403</v>
      </c>
      <c r="Y7685">
        <f t="shared" si="250"/>
        <v>4504.0357142856965</v>
      </c>
    </row>
    <row r="7686" spans="24:25" x14ac:dyDescent="0.4">
      <c r="X7686" s="79">
        <f t="shared" ref="X7686:X7749" si="251">X7685+1/24</f>
        <v>44881.541666648067</v>
      </c>
      <c r="Y7686">
        <f t="shared" si="250"/>
        <v>4504.0357142856965</v>
      </c>
    </row>
    <row r="7687" spans="24:25" x14ac:dyDescent="0.4">
      <c r="X7687" s="79">
        <f t="shared" si="251"/>
        <v>44881.583333314731</v>
      </c>
      <c r="Y7687">
        <f t="shared" si="250"/>
        <v>4504.0357142856965</v>
      </c>
    </row>
    <row r="7688" spans="24:25" x14ac:dyDescent="0.4">
      <c r="X7688" s="79">
        <f t="shared" si="251"/>
        <v>44881.624999981395</v>
      </c>
      <c r="Y7688">
        <f t="shared" si="250"/>
        <v>4504.0357142856965</v>
      </c>
    </row>
    <row r="7689" spans="24:25" x14ac:dyDescent="0.4">
      <c r="X7689" s="79">
        <f t="shared" si="251"/>
        <v>44881.66666664806</v>
      </c>
      <c r="Y7689">
        <f t="shared" si="250"/>
        <v>4504.0357142856965</v>
      </c>
    </row>
    <row r="7690" spans="24:25" x14ac:dyDescent="0.4">
      <c r="X7690" s="79">
        <f t="shared" si="251"/>
        <v>44881.708333314724</v>
      </c>
      <c r="Y7690">
        <f t="shared" si="250"/>
        <v>4504.0357142856965</v>
      </c>
    </row>
    <row r="7691" spans="24:25" x14ac:dyDescent="0.4">
      <c r="X7691" s="79">
        <f t="shared" si="251"/>
        <v>44881.749999981388</v>
      </c>
      <c r="Y7691">
        <f t="shared" si="250"/>
        <v>4504.0357142856965</v>
      </c>
    </row>
    <row r="7692" spans="24:25" x14ac:dyDescent="0.4">
      <c r="X7692" s="79">
        <f t="shared" si="251"/>
        <v>44881.791666648052</v>
      </c>
      <c r="Y7692">
        <f t="shared" si="250"/>
        <v>4504.0357142856965</v>
      </c>
    </row>
    <row r="7693" spans="24:25" x14ac:dyDescent="0.4">
      <c r="X7693" s="79">
        <f t="shared" si="251"/>
        <v>44881.833333314717</v>
      </c>
      <c r="Y7693">
        <f t="shared" si="250"/>
        <v>4504.0357142856965</v>
      </c>
    </row>
    <row r="7694" spans="24:25" x14ac:dyDescent="0.4">
      <c r="X7694" s="79">
        <f t="shared" si="251"/>
        <v>44881.874999981381</v>
      </c>
      <c r="Y7694">
        <f t="shared" si="250"/>
        <v>4504.0357142856965</v>
      </c>
    </row>
    <row r="7695" spans="24:25" x14ac:dyDescent="0.4">
      <c r="X7695" s="79">
        <f t="shared" si="251"/>
        <v>44881.916666648045</v>
      </c>
      <c r="Y7695">
        <f t="shared" si="250"/>
        <v>4504.0357142856965</v>
      </c>
    </row>
    <row r="7696" spans="24:25" x14ac:dyDescent="0.4">
      <c r="X7696" s="79">
        <f t="shared" si="251"/>
        <v>44881.958333314709</v>
      </c>
      <c r="Y7696">
        <f t="shared" si="250"/>
        <v>4504.0357142856965</v>
      </c>
    </row>
    <row r="7697" spans="24:25" x14ac:dyDescent="0.4">
      <c r="X7697" s="79">
        <f t="shared" si="251"/>
        <v>44881.999999981374</v>
      </c>
      <c r="Y7697">
        <f t="shared" si="250"/>
        <v>4504.0357142856965</v>
      </c>
    </row>
    <row r="7698" spans="24:25" x14ac:dyDescent="0.4">
      <c r="X7698" s="79">
        <f t="shared" si="251"/>
        <v>44882.041666648038</v>
      </c>
      <c r="Y7698">
        <f t="shared" ref="Y7698:Y7761" si="252">VLOOKUP(MONTH(X7698),$T$28:$V$39,3)</f>
        <v>4504.0357142856965</v>
      </c>
    </row>
    <row r="7699" spans="24:25" x14ac:dyDescent="0.4">
      <c r="X7699" s="79">
        <f t="shared" si="251"/>
        <v>44882.083333314702</v>
      </c>
      <c r="Y7699">
        <f t="shared" si="252"/>
        <v>4504.0357142856965</v>
      </c>
    </row>
    <row r="7700" spans="24:25" x14ac:dyDescent="0.4">
      <c r="X7700" s="79">
        <f t="shared" si="251"/>
        <v>44882.124999981366</v>
      </c>
      <c r="Y7700">
        <f t="shared" si="252"/>
        <v>4504.0357142856965</v>
      </c>
    </row>
    <row r="7701" spans="24:25" x14ac:dyDescent="0.4">
      <c r="X7701" s="79">
        <f t="shared" si="251"/>
        <v>44882.166666648031</v>
      </c>
      <c r="Y7701">
        <f t="shared" si="252"/>
        <v>4504.0357142856965</v>
      </c>
    </row>
    <row r="7702" spans="24:25" x14ac:dyDescent="0.4">
      <c r="X7702" s="79">
        <f t="shared" si="251"/>
        <v>44882.208333314695</v>
      </c>
      <c r="Y7702">
        <f t="shared" si="252"/>
        <v>4504.0357142856965</v>
      </c>
    </row>
    <row r="7703" spans="24:25" x14ac:dyDescent="0.4">
      <c r="X7703" s="79">
        <f t="shared" si="251"/>
        <v>44882.249999981359</v>
      </c>
      <c r="Y7703">
        <f t="shared" si="252"/>
        <v>4504.0357142856965</v>
      </c>
    </row>
    <row r="7704" spans="24:25" x14ac:dyDescent="0.4">
      <c r="X7704" s="79">
        <f t="shared" si="251"/>
        <v>44882.291666648023</v>
      </c>
      <c r="Y7704">
        <f t="shared" si="252"/>
        <v>4504.0357142856965</v>
      </c>
    </row>
    <row r="7705" spans="24:25" x14ac:dyDescent="0.4">
      <c r="X7705" s="79">
        <f t="shared" si="251"/>
        <v>44882.333333314687</v>
      </c>
      <c r="Y7705">
        <f t="shared" si="252"/>
        <v>4504.0357142856965</v>
      </c>
    </row>
    <row r="7706" spans="24:25" x14ac:dyDescent="0.4">
      <c r="X7706" s="79">
        <f t="shared" si="251"/>
        <v>44882.374999981352</v>
      </c>
      <c r="Y7706">
        <f t="shared" si="252"/>
        <v>4504.0357142856965</v>
      </c>
    </row>
    <row r="7707" spans="24:25" x14ac:dyDescent="0.4">
      <c r="X7707" s="79">
        <f t="shared" si="251"/>
        <v>44882.416666648016</v>
      </c>
      <c r="Y7707">
        <f t="shared" si="252"/>
        <v>4504.0357142856965</v>
      </c>
    </row>
    <row r="7708" spans="24:25" x14ac:dyDescent="0.4">
      <c r="X7708" s="79">
        <f t="shared" si="251"/>
        <v>44882.45833331468</v>
      </c>
      <c r="Y7708">
        <f t="shared" si="252"/>
        <v>4504.0357142856965</v>
      </c>
    </row>
    <row r="7709" spans="24:25" x14ac:dyDescent="0.4">
      <c r="X7709" s="79">
        <f t="shared" si="251"/>
        <v>44882.499999981344</v>
      </c>
      <c r="Y7709">
        <f t="shared" si="252"/>
        <v>4504.0357142856965</v>
      </c>
    </row>
    <row r="7710" spans="24:25" x14ac:dyDescent="0.4">
      <c r="X7710" s="79">
        <f t="shared" si="251"/>
        <v>44882.541666648009</v>
      </c>
      <c r="Y7710">
        <f t="shared" si="252"/>
        <v>4504.0357142856965</v>
      </c>
    </row>
    <row r="7711" spans="24:25" x14ac:dyDescent="0.4">
      <c r="X7711" s="79">
        <f t="shared" si="251"/>
        <v>44882.583333314673</v>
      </c>
      <c r="Y7711">
        <f t="shared" si="252"/>
        <v>4504.0357142856965</v>
      </c>
    </row>
    <row r="7712" spans="24:25" x14ac:dyDescent="0.4">
      <c r="X7712" s="79">
        <f t="shared" si="251"/>
        <v>44882.624999981337</v>
      </c>
      <c r="Y7712">
        <f t="shared" si="252"/>
        <v>4504.0357142856965</v>
      </c>
    </row>
    <row r="7713" spans="24:25" x14ac:dyDescent="0.4">
      <c r="X7713" s="79">
        <f t="shared" si="251"/>
        <v>44882.666666648001</v>
      </c>
      <c r="Y7713">
        <f t="shared" si="252"/>
        <v>4504.0357142856965</v>
      </c>
    </row>
    <row r="7714" spans="24:25" x14ac:dyDescent="0.4">
      <c r="X7714" s="79">
        <f t="shared" si="251"/>
        <v>44882.708333314666</v>
      </c>
      <c r="Y7714">
        <f t="shared" si="252"/>
        <v>4504.0357142856965</v>
      </c>
    </row>
    <row r="7715" spans="24:25" x14ac:dyDescent="0.4">
      <c r="X7715" s="79">
        <f t="shared" si="251"/>
        <v>44882.74999998133</v>
      </c>
      <c r="Y7715">
        <f t="shared" si="252"/>
        <v>4504.0357142856965</v>
      </c>
    </row>
    <row r="7716" spans="24:25" x14ac:dyDescent="0.4">
      <c r="X7716" s="79">
        <f t="shared" si="251"/>
        <v>44882.791666647994</v>
      </c>
      <c r="Y7716">
        <f t="shared" si="252"/>
        <v>4504.0357142856965</v>
      </c>
    </row>
    <row r="7717" spans="24:25" x14ac:dyDescent="0.4">
      <c r="X7717" s="79">
        <f t="shared" si="251"/>
        <v>44882.833333314658</v>
      </c>
      <c r="Y7717">
        <f t="shared" si="252"/>
        <v>4504.0357142856965</v>
      </c>
    </row>
    <row r="7718" spans="24:25" x14ac:dyDescent="0.4">
      <c r="X7718" s="79">
        <f t="shared" si="251"/>
        <v>44882.874999981323</v>
      </c>
      <c r="Y7718">
        <f t="shared" si="252"/>
        <v>4504.0357142856965</v>
      </c>
    </row>
    <row r="7719" spans="24:25" x14ac:dyDescent="0.4">
      <c r="X7719" s="79">
        <f t="shared" si="251"/>
        <v>44882.916666647987</v>
      </c>
      <c r="Y7719">
        <f t="shared" si="252"/>
        <v>4504.0357142856965</v>
      </c>
    </row>
    <row r="7720" spans="24:25" x14ac:dyDescent="0.4">
      <c r="X7720" s="79">
        <f t="shared" si="251"/>
        <v>44882.958333314651</v>
      </c>
      <c r="Y7720">
        <f t="shared" si="252"/>
        <v>4504.0357142856965</v>
      </c>
    </row>
    <row r="7721" spans="24:25" x14ac:dyDescent="0.4">
      <c r="X7721" s="79">
        <f t="shared" si="251"/>
        <v>44882.999999981315</v>
      </c>
      <c r="Y7721">
        <f t="shared" si="252"/>
        <v>4504.0357142856965</v>
      </c>
    </row>
    <row r="7722" spans="24:25" x14ac:dyDescent="0.4">
      <c r="X7722" s="79">
        <f t="shared" si="251"/>
        <v>44883.04166664798</v>
      </c>
      <c r="Y7722">
        <f t="shared" si="252"/>
        <v>4504.0357142856965</v>
      </c>
    </row>
    <row r="7723" spans="24:25" x14ac:dyDescent="0.4">
      <c r="X7723" s="79">
        <f t="shared" si="251"/>
        <v>44883.083333314644</v>
      </c>
      <c r="Y7723">
        <f t="shared" si="252"/>
        <v>4504.0357142856965</v>
      </c>
    </row>
    <row r="7724" spans="24:25" x14ac:dyDescent="0.4">
      <c r="X7724" s="79">
        <f t="shared" si="251"/>
        <v>44883.124999981308</v>
      </c>
      <c r="Y7724">
        <f t="shared" si="252"/>
        <v>4504.0357142856965</v>
      </c>
    </row>
    <row r="7725" spans="24:25" x14ac:dyDescent="0.4">
      <c r="X7725" s="79">
        <f t="shared" si="251"/>
        <v>44883.166666647972</v>
      </c>
      <c r="Y7725">
        <f t="shared" si="252"/>
        <v>4504.0357142856965</v>
      </c>
    </row>
    <row r="7726" spans="24:25" x14ac:dyDescent="0.4">
      <c r="X7726" s="79">
        <f t="shared" si="251"/>
        <v>44883.208333314637</v>
      </c>
      <c r="Y7726">
        <f t="shared" si="252"/>
        <v>4504.0357142856965</v>
      </c>
    </row>
    <row r="7727" spans="24:25" x14ac:dyDescent="0.4">
      <c r="X7727" s="79">
        <f t="shared" si="251"/>
        <v>44883.249999981301</v>
      </c>
      <c r="Y7727">
        <f t="shared" si="252"/>
        <v>4504.0357142856965</v>
      </c>
    </row>
    <row r="7728" spans="24:25" x14ac:dyDescent="0.4">
      <c r="X7728" s="79">
        <f t="shared" si="251"/>
        <v>44883.291666647965</v>
      </c>
      <c r="Y7728">
        <f t="shared" si="252"/>
        <v>4504.0357142856965</v>
      </c>
    </row>
    <row r="7729" spans="24:25" x14ac:dyDescent="0.4">
      <c r="X7729" s="79">
        <f t="shared" si="251"/>
        <v>44883.333333314629</v>
      </c>
      <c r="Y7729">
        <f t="shared" si="252"/>
        <v>4504.0357142856965</v>
      </c>
    </row>
    <row r="7730" spans="24:25" x14ac:dyDescent="0.4">
      <c r="X7730" s="79">
        <f t="shared" si="251"/>
        <v>44883.374999981294</v>
      </c>
      <c r="Y7730">
        <f t="shared" si="252"/>
        <v>4504.0357142856965</v>
      </c>
    </row>
    <row r="7731" spans="24:25" x14ac:dyDescent="0.4">
      <c r="X7731" s="79">
        <f t="shared" si="251"/>
        <v>44883.416666647958</v>
      </c>
      <c r="Y7731">
        <f t="shared" si="252"/>
        <v>4504.0357142856965</v>
      </c>
    </row>
    <row r="7732" spans="24:25" x14ac:dyDescent="0.4">
      <c r="X7732" s="79">
        <f t="shared" si="251"/>
        <v>44883.458333314622</v>
      </c>
      <c r="Y7732">
        <f t="shared" si="252"/>
        <v>4504.0357142856965</v>
      </c>
    </row>
    <row r="7733" spans="24:25" x14ac:dyDescent="0.4">
      <c r="X7733" s="79">
        <f t="shared" si="251"/>
        <v>44883.499999981286</v>
      </c>
      <c r="Y7733">
        <f t="shared" si="252"/>
        <v>4504.0357142856965</v>
      </c>
    </row>
    <row r="7734" spans="24:25" x14ac:dyDescent="0.4">
      <c r="X7734" s="79">
        <f t="shared" si="251"/>
        <v>44883.54166664795</v>
      </c>
      <c r="Y7734">
        <f t="shared" si="252"/>
        <v>4504.0357142856965</v>
      </c>
    </row>
    <row r="7735" spans="24:25" x14ac:dyDescent="0.4">
      <c r="X7735" s="79">
        <f t="shared" si="251"/>
        <v>44883.583333314615</v>
      </c>
      <c r="Y7735">
        <f t="shared" si="252"/>
        <v>4504.0357142856965</v>
      </c>
    </row>
    <row r="7736" spans="24:25" x14ac:dyDescent="0.4">
      <c r="X7736" s="79">
        <f t="shared" si="251"/>
        <v>44883.624999981279</v>
      </c>
      <c r="Y7736">
        <f t="shared" si="252"/>
        <v>4504.0357142856965</v>
      </c>
    </row>
    <row r="7737" spans="24:25" x14ac:dyDescent="0.4">
      <c r="X7737" s="79">
        <f t="shared" si="251"/>
        <v>44883.666666647943</v>
      </c>
      <c r="Y7737">
        <f t="shared" si="252"/>
        <v>4504.0357142856965</v>
      </c>
    </row>
    <row r="7738" spans="24:25" x14ac:dyDescent="0.4">
      <c r="X7738" s="79">
        <f t="shared" si="251"/>
        <v>44883.708333314607</v>
      </c>
      <c r="Y7738">
        <f t="shared" si="252"/>
        <v>4504.0357142856965</v>
      </c>
    </row>
    <row r="7739" spans="24:25" x14ac:dyDescent="0.4">
      <c r="X7739" s="79">
        <f t="shared" si="251"/>
        <v>44883.749999981272</v>
      </c>
      <c r="Y7739">
        <f t="shared" si="252"/>
        <v>4504.0357142856965</v>
      </c>
    </row>
    <row r="7740" spans="24:25" x14ac:dyDescent="0.4">
      <c r="X7740" s="79">
        <f t="shared" si="251"/>
        <v>44883.791666647936</v>
      </c>
      <c r="Y7740">
        <f t="shared" si="252"/>
        <v>4504.0357142856965</v>
      </c>
    </row>
    <row r="7741" spans="24:25" x14ac:dyDescent="0.4">
      <c r="X7741" s="79">
        <f t="shared" si="251"/>
        <v>44883.8333333146</v>
      </c>
      <c r="Y7741">
        <f t="shared" si="252"/>
        <v>4504.0357142856965</v>
      </c>
    </row>
    <row r="7742" spans="24:25" x14ac:dyDescent="0.4">
      <c r="X7742" s="79">
        <f t="shared" si="251"/>
        <v>44883.874999981264</v>
      </c>
      <c r="Y7742">
        <f t="shared" si="252"/>
        <v>4504.0357142856965</v>
      </c>
    </row>
    <row r="7743" spans="24:25" x14ac:dyDescent="0.4">
      <c r="X7743" s="79">
        <f t="shared" si="251"/>
        <v>44883.916666647929</v>
      </c>
      <c r="Y7743">
        <f t="shared" si="252"/>
        <v>4504.0357142856965</v>
      </c>
    </row>
    <row r="7744" spans="24:25" x14ac:dyDescent="0.4">
      <c r="X7744" s="79">
        <f t="shared" si="251"/>
        <v>44883.958333314593</v>
      </c>
      <c r="Y7744">
        <f t="shared" si="252"/>
        <v>4504.0357142856965</v>
      </c>
    </row>
    <row r="7745" spans="24:25" x14ac:dyDescent="0.4">
      <c r="X7745" s="79">
        <f t="shared" si="251"/>
        <v>44883.999999981257</v>
      </c>
      <c r="Y7745">
        <f t="shared" si="252"/>
        <v>4504.0357142856965</v>
      </c>
    </row>
    <row r="7746" spans="24:25" x14ac:dyDescent="0.4">
      <c r="X7746" s="79">
        <f t="shared" si="251"/>
        <v>44884.041666647921</v>
      </c>
      <c r="Y7746">
        <f t="shared" si="252"/>
        <v>4504.0357142856965</v>
      </c>
    </row>
    <row r="7747" spans="24:25" x14ac:dyDescent="0.4">
      <c r="X7747" s="79">
        <f t="shared" si="251"/>
        <v>44884.083333314586</v>
      </c>
      <c r="Y7747">
        <f t="shared" si="252"/>
        <v>4504.0357142856965</v>
      </c>
    </row>
    <row r="7748" spans="24:25" x14ac:dyDescent="0.4">
      <c r="X7748" s="79">
        <f t="shared" si="251"/>
        <v>44884.12499998125</v>
      </c>
      <c r="Y7748">
        <f t="shared" si="252"/>
        <v>4504.0357142856965</v>
      </c>
    </row>
    <row r="7749" spans="24:25" x14ac:dyDescent="0.4">
      <c r="X7749" s="79">
        <f t="shared" si="251"/>
        <v>44884.166666647914</v>
      </c>
      <c r="Y7749">
        <f t="shared" si="252"/>
        <v>4504.0357142856965</v>
      </c>
    </row>
    <row r="7750" spans="24:25" x14ac:dyDescent="0.4">
      <c r="X7750" s="79">
        <f t="shared" ref="X7750:X7813" si="253">X7749+1/24</f>
        <v>44884.208333314578</v>
      </c>
      <c r="Y7750">
        <f t="shared" si="252"/>
        <v>4504.0357142856965</v>
      </c>
    </row>
    <row r="7751" spans="24:25" x14ac:dyDescent="0.4">
      <c r="X7751" s="79">
        <f t="shared" si="253"/>
        <v>44884.249999981243</v>
      </c>
      <c r="Y7751">
        <f t="shared" si="252"/>
        <v>4504.0357142856965</v>
      </c>
    </row>
    <row r="7752" spans="24:25" x14ac:dyDescent="0.4">
      <c r="X7752" s="79">
        <f t="shared" si="253"/>
        <v>44884.291666647907</v>
      </c>
      <c r="Y7752">
        <f t="shared" si="252"/>
        <v>4504.0357142856965</v>
      </c>
    </row>
    <row r="7753" spans="24:25" x14ac:dyDescent="0.4">
      <c r="X7753" s="79">
        <f t="shared" si="253"/>
        <v>44884.333333314571</v>
      </c>
      <c r="Y7753">
        <f t="shared" si="252"/>
        <v>4504.0357142856965</v>
      </c>
    </row>
    <row r="7754" spans="24:25" x14ac:dyDescent="0.4">
      <c r="X7754" s="79">
        <f t="shared" si="253"/>
        <v>44884.374999981235</v>
      </c>
      <c r="Y7754">
        <f t="shared" si="252"/>
        <v>4504.0357142856965</v>
      </c>
    </row>
    <row r="7755" spans="24:25" x14ac:dyDescent="0.4">
      <c r="X7755" s="79">
        <f t="shared" si="253"/>
        <v>44884.4166666479</v>
      </c>
      <c r="Y7755">
        <f t="shared" si="252"/>
        <v>4504.0357142856965</v>
      </c>
    </row>
    <row r="7756" spans="24:25" x14ac:dyDescent="0.4">
      <c r="X7756" s="79">
        <f t="shared" si="253"/>
        <v>44884.458333314564</v>
      </c>
      <c r="Y7756">
        <f t="shared" si="252"/>
        <v>4504.0357142856965</v>
      </c>
    </row>
    <row r="7757" spans="24:25" x14ac:dyDescent="0.4">
      <c r="X7757" s="79">
        <f t="shared" si="253"/>
        <v>44884.499999981228</v>
      </c>
      <c r="Y7757">
        <f t="shared" si="252"/>
        <v>4504.0357142856965</v>
      </c>
    </row>
    <row r="7758" spans="24:25" x14ac:dyDescent="0.4">
      <c r="X7758" s="79">
        <f t="shared" si="253"/>
        <v>44884.541666647892</v>
      </c>
      <c r="Y7758">
        <f t="shared" si="252"/>
        <v>4504.0357142856965</v>
      </c>
    </row>
    <row r="7759" spans="24:25" x14ac:dyDescent="0.4">
      <c r="X7759" s="79">
        <f t="shared" si="253"/>
        <v>44884.583333314557</v>
      </c>
      <c r="Y7759">
        <f t="shared" si="252"/>
        <v>4504.0357142856965</v>
      </c>
    </row>
    <row r="7760" spans="24:25" x14ac:dyDescent="0.4">
      <c r="X7760" s="79">
        <f t="shared" si="253"/>
        <v>44884.624999981221</v>
      </c>
      <c r="Y7760">
        <f t="shared" si="252"/>
        <v>4504.0357142856965</v>
      </c>
    </row>
    <row r="7761" spans="24:25" x14ac:dyDescent="0.4">
      <c r="X7761" s="79">
        <f t="shared" si="253"/>
        <v>44884.666666647885</v>
      </c>
      <c r="Y7761">
        <f t="shared" si="252"/>
        <v>4504.0357142856965</v>
      </c>
    </row>
    <row r="7762" spans="24:25" x14ac:dyDescent="0.4">
      <c r="X7762" s="79">
        <f t="shared" si="253"/>
        <v>44884.708333314549</v>
      </c>
      <c r="Y7762">
        <f t="shared" ref="Y7762:Y7825" si="254">VLOOKUP(MONTH(X7762),$T$28:$V$39,3)</f>
        <v>4504.0357142856965</v>
      </c>
    </row>
    <row r="7763" spans="24:25" x14ac:dyDescent="0.4">
      <c r="X7763" s="79">
        <f t="shared" si="253"/>
        <v>44884.749999981213</v>
      </c>
      <c r="Y7763">
        <f t="shared" si="254"/>
        <v>4504.0357142856965</v>
      </c>
    </row>
    <row r="7764" spans="24:25" x14ac:dyDescent="0.4">
      <c r="X7764" s="79">
        <f t="shared" si="253"/>
        <v>44884.791666647878</v>
      </c>
      <c r="Y7764">
        <f t="shared" si="254"/>
        <v>4504.0357142856965</v>
      </c>
    </row>
    <row r="7765" spans="24:25" x14ac:dyDescent="0.4">
      <c r="X7765" s="79">
        <f t="shared" si="253"/>
        <v>44884.833333314542</v>
      </c>
      <c r="Y7765">
        <f t="shared" si="254"/>
        <v>4504.0357142856965</v>
      </c>
    </row>
    <row r="7766" spans="24:25" x14ac:dyDescent="0.4">
      <c r="X7766" s="79">
        <f t="shared" si="253"/>
        <v>44884.874999981206</v>
      </c>
      <c r="Y7766">
        <f t="shared" si="254"/>
        <v>4504.0357142856965</v>
      </c>
    </row>
    <row r="7767" spans="24:25" x14ac:dyDescent="0.4">
      <c r="X7767" s="79">
        <f t="shared" si="253"/>
        <v>44884.91666664787</v>
      </c>
      <c r="Y7767">
        <f t="shared" si="254"/>
        <v>4504.0357142856965</v>
      </c>
    </row>
    <row r="7768" spans="24:25" x14ac:dyDescent="0.4">
      <c r="X7768" s="79">
        <f t="shared" si="253"/>
        <v>44884.958333314535</v>
      </c>
      <c r="Y7768">
        <f t="shared" si="254"/>
        <v>4504.0357142856965</v>
      </c>
    </row>
    <row r="7769" spans="24:25" x14ac:dyDescent="0.4">
      <c r="X7769" s="79">
        <f t="shared" si="253"/>
        <v>44884.999999981199</v>
      </c>
      <c r="Y7769">
        <f t="shared" si="254"/>
        <v>4504.0357142856965</v>
      </c>
    </row>
    <row r="7770" spans="24:25" x14ac:dyDescent="0.4">
      <c r="X7770" s="79">
        <f t="shared" si="253"/>
        <v>44885.041666647863</v>
      </c>
      <c r="Y7770">
        <f t="shared" si="254"/>
        <v>4504.0357142856965</v>
      </c>
    </row>
    <row r="7771" spans="24:25" x14ac:dyDescent="0.4">
      <c r="X7771" s="79">
        <f t="shared" si="253"/>
        <v>44885.083333314527</v>
      </c>
      <c r="Y7771">
        <f t="shared" si="254"/>
        <v>4504.0357142856965</v>
      </c>
    </row>
    <row r="7772" spans="24:25" x14ac:dyDescent="0.4">
      <c r="X7772" s="79">
        <f t="shared" si="253"/>
        <v>44885.124999981192</v>
      </c>
      <c r="Y7772">
        <f t="shared" si="254"/>
        <v>4504.0357142856965</v>
      </c>
    </row>
    <row r="7773" spans="24:25" x14ac:dyDescent="0.4">
      <c r="X7773" s="79">
        <f t="shared" si="253"/>
        <v>44885.166666647856</v>
      </c>
      <c r="Y7773">
        <f t="shared" si="254"/>
        <v>4504.0357142856965</v>
      </c>
    </row>
    <row r="7774" spans="24:25" x14ac:dyDescent="0.4">
      <c r="X7774" s="79">
        <f t="shared" si="253"/>
        <v>44885.20833331452</v>
      </c>
      <c r="Y7774">
        <f t="shared" si="254"/>
        <v>4504.0357142856965</v>
      </c>
    </row>
    <row r="7775" spans="24:25" x14ac:dyDescent="0.4">
      <c r="X7775" s="79">
        <f t="shared" si="253"/>
        <v>44885.249999981184</v>
      </c>
      <c r="Y7775">
        <f t="shared" si="254"/>
        <v>4504.0357142856965</v>
      </c>
    </row>
    <row r="7776" spans="24:25" x14ac:dyDescent="0.4">
      <c r="X7776" s="79">
        <f t="shared" si="253"/>
        <v>44885.291666647849</v>
      </c>
      <c r="Y7776">
        <f t="shared" si="254"/>
        <v>4504.0357142856965</v>
      </c>
    </row>
    <row r="7777" spans="24:25" x14ac:dyDescent="0.4">
      <c r="X7777" s="79">
        <f t="shared" si="253"/>
        <v>44885.333333314513</v>
      </c>
      <c r="Y7777">
        <f t="shared" si="254"/>
        <v>4504.0357142856965</v>
      </c>
    </row>
    <row r="7778" spans="24:25" x14ac:dyDescent="0.4">
      <c r="X7778" s="79">
        <f t="shared" si="253"/>
        <v>44885.374999981177</v>
      </c>
      <c r="Y7778">
        <f t="shared" si="254"/>
        <v>4504.0357142856965</v>
      </c>
    </row>
    <row r="7779" spans="24:25" x14ac:dyDescent="0.4">
      <c r="X7779" s="79">
        <f t="shared" si="253"/>
        <v>44885.416666647841</v>
      </c>
      <c r="Y7779">
        <f t="shared" si="254"/>
        <v>4504.0357142856965</v>
      </c>
    </row>
    <row r="7780" spans="24:25" x14ac:dyDescent="0.4">
      <c r="X7780" s="79">
        <f t="shared" si="253"/>
        <v>44885.458333314506</v>
      </c>
      <c r="Y7780">
        <f t="shared" si="254"/>
        <v>4504.0357142856965</v>
      </c>
    </row>
    <row r="7781" spans="24:25" x14ac:dyDescent="0.4">
      <c r="X7781" s="79">
        <f t="shared" si="253"/>
        <v>44885.49999998117</v>
      </c>
      <c r="Y7781">
        <f t="shared" si="254"/>
        <v>4504.0357142856965</v>
      </c>
    </row>
    <row r="7782" spans="24:25" x14ac:dyDescent="0.4">
      <c r="X7782" s="79">
        <f t="shared" si="253"/>
        <v>44885.541666647834</v>
      </c>
      <c r="Y7782">
        <f t="shared" si="254"/>
        <v>4504.0357142856965</v>
      </c>
    </row>
    <row r="7783" spans="24:25" x14ac:dyDescent="0.4">
      <c r="X7783" s="79">
        <f t="shared" si="253"/>
        <v>44885.583333314498</v>
      </c>
      <c r="Y7783">
        <f t="shared" si="254"/>
        <v>4504.0357142856965</v>
      </c>
    </row>
    <row r="7784" spans="24:25" x14ac:dyDescent="0.4">
      <c r="X7784" s="79">
        <f t="shared" si="253"/>
        <v>44885.624999981163</v>
      </c>
      <c r="Y7784">
        <f t="shared" si="254"/>
        <v>4504.0357142856965</v>
      </c>
    </row>
    <row r="7785" spans="24:25" x14ac:dyDescent="0.4">
      <c r="X7785" s="79">
        <f t="shared" si="253"/>
        <v>44885.666666647827</v>
      </c>
      <c r="Y7785">
        <f t="shared" si="254"/>
        <v>4504.0357142856965</v>
      </c>
    </row>
    <row r="7786" spans="24:25" x14ac:dyDescent="0.4">
      <c r="X7786" s="79">
        <f t="shared" si="253"/>
        <v>44885.708333314491</v>
      </c>
      <c r="Y7786">
        <f t="shared" si="254"/>
        <v>4504.0357142856965</v>
      </c>
    </row>
    <row r="7787" spans="24:25" x14ac:dyDescent="0.4">
      <c r="X7787" s="79">
        <f t="shared" si="253"/>
        <v>44885.749999981155</v>
      </c>
      <c r="Y7787">
        <f t="shared" si="254"/>
        <v>4504.0357142856965</v>
      </c>
    </row>
    <row r="7788" spans="24:25" x14ac:dyDescent="0.4">
      <c r="X7788" s="79">
        <f t="shared" si="253"/>
        <v>44885.79166664782</v>
      </c>
      <c r="Y7788">
        <f t="shared" si="254"/>
        <v>4504.0357142856965</v>
      </c>
    </row>
    <row r="7789" spans="24:25" x14ac:dyDescent="0.4">
      <c r="X7789" s="79">
        <f t="shared" si="253"/>
        <v>44885.833333314484</v>
      </c>
      <c r="Y7789">
        <f t="shared" si="254"/>
        <v>4504.0357142856965</v>
      </c>
    </row>
    <row r="7790" spans="24:25" x14ac:dyDescent="0.4">
      <c r="X7790" s="79">
        <f t="shared" si="253"/>
        <v>44885.874999981148</v>
      </c>
      <c r="Y7790">
        <f t="shared" si="254"/>
        <v>4504.0357142856965</v>
      </c>
    </row>
    <row r="7791" spans="24:25" x14ac:dyDescent="0.4">
      <c r="X7791" s="79">
        <f t="shared" si="253"/>
        <v>44885.916666647812</v>
      </c>
      <c r="Y7791">
        <f t="shared" si="254"/>
        <v>4504.0357142856965</v>
      </c>
    </row>
    <row r="7792" spans="24:25" x14ac:dyDescent="0.4">
      <c r="X7792" s="79">
        <f t="shared" si="253"/>
        <v>44885.958333314476</v>
      </c>
      <c r="Y7792">
        <f t="shared" si="254"/>
        <v>4504.0357142856965</v>
      </c>
    </row>
    <row r="7793" spans="24:25" x14ac:dyDescent="0.4">
      <c r="X7793" s="79">
        <f t="shared" si="253"/>
        <v>44885.999999981141</v>
      </c>
      <c r="Y7793">
        <f t="shared" si="254"/>
        <v>4504.0357142856965</v>
      </c>
    </row>
    <row r="7794" spans="24:25" x14ac:dyDescent="0.4">
      <c r="X7794" s="79">
        <f t="shared" si="253"/>
        <v>44886.041666647805</v>
      </c>
      <c r="Y7794">
        <f t="shared" si="254"/>
        <v>4504.0357142856965</v>
      </c>
    </row>
    <row r="7795" spans="24:25" x14ac:dyDescent="0.4">
      <c r="X7795" s="79">
        <f t="shared" si="253"/>
        <v>44886.083333314469</v>
      </c>
      <c r="Y7795">
        <f t="shared" si="254"/>
        <v>4504.0357142856965</v>
      </c>
    </row>
    <row r="7796" spans="24:25" x14ac:dyDescent="0.4">
      <c r="X7796" s="79">
        <f t="shared" si="253"/>
        <v>44886.124999981133</v>
      </c>
      <c r="Y7796">
        <f t="shared" si="254"/>
        <v>4504.0357142856965</v>
      </c>
    </row>
    <row r="7797" spans="24:25" x14ac:dyDescent="0.4">
      <c r="X7797" s="79">
        <f t="shared" si="253"/>
        <v>44886.166666647798</v>
      </c>
      <c r="Y7797">
        <f t="shared" si="254"/>
        <v>4504.0357142856965</v>
      </c>
    </row>
    <row r="7798" spans="24:25" x14ac:dyDescent="0.4">
      <c r="X7798" s="79">
        <f t="shared" si="253"/>
        <v>44886.208333314462</v>
      </c>
      <c r="Y7798">
        <f t="shared" si="254"/>
        <v>4504.0357142856965</v>
      </c>
    </row>
    <row r="7799" spans="24:25" x14ac:dyDescent="0.4">
      <c r="X7799" s="79">
        <f t="shared" si="253"/>
        <v>44886.249999981126</v>
      </c>
      <c r="Y7799">
        <f t="shared" si="254"/>
        <v>4504.0357142856965</v>
      </c>
    </row>
    <row r="7800" spans="24:25" x14ac:dyDescent="0.4">
      <c r="X7800" s="79">
        <f t="shared" si="253"/>
        <v>44886.29166664779</v>
      </c>
      <c r="Y7800">
        <f t="shared" si="254"/>
        <v>4504.0357142856965</v>
      </c>
    </row>
    <row r="7801" spans="24:25" x14ac:dyDescent="0.4">
      <c r="X7801" s="79">
        <f t="shared" si="253"/>
        <v>44886.333333314455</v>
      </c>
      <c r="Y7801">
        <f t="shared" si="254"/>
        <v>4504.0357142856965</v>
      </c>
    </row>
    <row r="7802" spans="24:25" x14ac:dyDescent="0.4">
      <c r="X7802" s="79">
        <f t="shared" si="253"/>
        <v>44886.374999981119</v>
      </c>
      <c r="Y7802">
        <f t="shared" si="254"/>
        <v>4504.0357142856965</v>
      </c>
    </row>
    <row r="7803" spans="24:25" x14ac:dyDescent="0.4">
      <c r="X7803" s="79">
        <f t="shared" si="253"/>
        <v>44886.416666647783</v>
      </c>
      <c r="Y7803">
        <f t="shared" si="254"/>
        <v>4504.0357142856965</v>
      </c>
    </row>
    <row r="7804" spans="24:25" x14ac:dyDescent="0.4">
      <c r="X7804" s="79">
        <f t="shared" si="253"/>
        <v>44886.458333314447</v>
      </c>
      <c r="Y7804">
        <f t="shared" si="254"/>
        <v>4504.0357142856965</v>
      </c>
    </row>
    <row r="7805" spans="24:25" x14ac:dyDescent="0.4">
      <c r="X7805" s="79">
        <f t="shared" si="253"/>
        <v>44886.499999981112</v>
      </c>
      <c r="Y7805">
        <f t="shared" si="254"/>
        <v>4504.0357142856965</v>
      </c>
    </row>
    <row r="7806" spans="24:25" x14ac:dyDescent="0.4">
      <c r="X7806" s="79">
        <f t="shared" si="253"/>
        <v>44886.541666647776</v>
      </c>
      <c r="Y7806">
        <f t="shared" si="254"/>
        <v>4504.0357142856965</v>
      </c>
    </row>
    <row r="7807" spans="24:25" x14ac:dyDescent="0.4">
      <c r="X7807" s="79">
        <f t="shared" si="253"/>
        <v>44886.58333331444</v>
      </c>
      <c r="Y7807">
        <f t="shared" si="254"/>
        <v>4504.0357142856965</v>
      </c>
    </row>
    <row r="7808" spans="24:25" x14ac:dyDescent="0.4">
      <c r="X7808" s="79">
        <f t="shared" si="253"/>
        <v>44886.624999981104</v>
      </c>
      <c r="Y7808">
        <f t="shared" si="254"/>
        <v>4504.0357142856965</v>
      </c>
    </row>
    <row r="7809" spans="24:25" x14ac:dyDescent="0.4">
      <c r="X7809" s="79">
        <f t="shared" si="253"/>
        <v>44886.666666647769</v>
      </c>
      <c r="Y7809">
        <f t="shared" si="254"/>
        <v>4504.0357142856965</v>
      </c>
    </row>
    <row r="7810" spans="24:25" x14ac:dyDescent="0.4">
      <c r="X7810" s="79">
        <f t="shared" si="253"/>
        <v>44886.708333314433</v>
      </c>
      <c r="Y7810">
        <f t="shared" si="254"/>
        <v>4504.0357142856965</v>
      </c>
    </row>
    <row r="7811" spans="24:25" x14ac:dyDescent="0.4">
      <c r="X7811" s="79">
        <f t="shared" si="253"/>
        <v>44886.749999981097</v>
      </c>
      <c r="Y7811">
        <f t="shared" si="254"/>
        <v>4504.0357142856965</v>
      </c>
    </row>
    <row r="7812" spans="24:25" x14ac:dyDescent="0.4">
      <c r="X7812" s="79">
        <f t="shared" si="253"/>
        <v>44886.791666647761</v>
      </c>
      <c r="Y7812">
        <f t="shared" si="254"/>
        <v>4504.0357142856965</v>
      </c>
    </row>
    <row r="7813" spans="24:25" x14ac:dyDescent="0.4">
      <c r="X7813" s="79">
        <f t="shared" si="253"/>
        <v>44886.833333314426</v>
      </c>
      <c r="Y7813">
        <f t="shared" si="254"/>
        <v>4504.0357142856965</v>
      </c>
    </row>
    <row r="7814" spans="24:25" x14ac:dyDescent="0.4">
      <c r="X7814" s="79">
        <f t="shared" ref="X7814:X7877" si="255">X7813+1/24</f>
        <v>44886.87499998109</v>
      </c>
      <c r="Y7814">
        <f t="shared" si="254"/>
        <v>4504.0357142856965</v>
      </c>
    </row>
    <row r="7815" spans="24:25" x14ac:dyDescent="0.4">
      <c r="X7815" s="79">
        <f t="shared" si="255"/>
        <v>44886.916666647754</v>
      </c>
      <c r="Y7815">
        <f t="shared" si="254"/>
        <v>4504.0357142856965</v>
      </c>
    </row>
    <row r="7816" spans="24:25" x14ac:dyDescent="0.4">
      <c r="X7816" s="79">
        <f t="shared" si="255"/>
        <v>44886.958333314418</v>
      </c>
      <c r="Y7816">
        <f t="shared" si="254"/>
        <v>4504.0357142856965</v>
      </c>
    </row>
    <row r="7817" spans="24:25" x14ac:dyDescent="0.4">
      <c r="X7817" s="79">
        <f t="shared" si="255"/>
        <v>44886.999999981083</v>
      </c>
      <c r="Y7817">
        <f t="shared" si="254"/>
        <v>4504.0357142856965</v>
      </c>
    </row>
    <row r="7818" spans="24:25" x14ac:dyDescent="0.4">
      <c r="X7818" s="79">
        <f t="shared" si="255"/>
        <v>44887.041666647747</v>
      </c>
      <c r="Y7818">
        <f t="shared" si="254"/>
        <v>4504.0357142856965</v>
      </c>
    </row>
    <row r="7819" spans="24:25" x14ac:dyDescent="0.4">
      <c r="X7819" s="79">
        <f t="shared" si="255"/>
        <v>44887.083333314411</v>
      </c>
      <c r="Y7819">
        <f t="shared" si="254"/>
        <v>4504.0357142856965</v>
      </c>
    </row>
    <row r="7820" spans="24:25" x14ac:dyDescent="0.4">
      <c r="X7820" s="79">
        <f t="shared" si="255"/>
        <v>44887.124999981075</v>
      </c>
      <c r="Y7820">
        <f t="shared" si="254"/>
        <v>4504.0357142856965</v>
      </c>
    </row>
    <row r="7821" spans="24:25" x14ac:dyDescent="0.4">
      <c r="X7821" s="79">
        <f t="shared" si="255"/>
        <v>44887.166666647739</v>
      </c>
      <c r="Y7821">
        <f t="shared" si="254"/>
        <v>4504.0357142856965</v>
      </c>
    </row>
    <row r="7822" spans="24:25" x14ac:dyDescent="0.4">
      <c r="X7822" s="79">
        <f t="shared" si="255"/>
        <v>44887.208333314404</v>
      </c>
      <c r="Y7822">
        <f t="shared" si="254"/>
        <v>4504.0357142856965</v>
      </c>
    </row>
    <row r="7823" spans="24:25" x14ac:dyDescent="0.4">
      <c r="X7823" s="79">
        <f t="shared" si="255"/>
        <v>44887.249999981068</v>
      </c>
      <c r="Y7823">
        <f t="shared" si="254"/>
        <v>4504.0357142856965</v>
      </c>
    </row>
    <row r="7824" spans="24:25" x14ac:dyDescent="0.4">
      <c r="X7824" s="79">
        <f t="shared" si="255"/>
        <v>44887.291666647732</v>
      </c>
      <c r="Y7824">
        <f t="shared" si="254"/>
        <v>4504.0357142856965</v>
      </c>
    </row>
    <row r="7825" spans="24:25" x14ac:dyDescent="0.4">
      <c r="X7825" s="79">
        <f t="shared" si="255"/>
        <v>44887.333333314396</v>
      </c>
      <c r="Y7825">
        <f t="shared" si="254"/>
        <v>4504.0357142856965</v>
      </c>
    </row>
    <row r="7826" spans="24:25" x14ac:dyDescent="0.4">
      <c r="X7826" s="79">
        <f t="shared" si="255"/>
        <v>44887.374999981061</v>
      </c>
      <c r="Y7826">
        <f t="shared" ref="Y7826:Y7889" si="256">VLOOKUP(MONTH(X7826),$T$28:$V$39,3)</f>
        <v>4504.0357142856965</v>
      </c>
    </row>
    <row r="7827" spans="24:25" x14ac:dyDescent="0.4">
      <c r="X7827" s="79">
        <f t="shared" si="255"/>
        <v>44887.416666647725</v>
      </c>
      <c r="Y7827">
        <f t="shared" si="256"/>
        <v>4504.0357142856965</v>
      </c>
    </row>
    <row r="7828" spans="24:25" x14ac:dyDescent="0.4">
      <c r="X7828" s="79">
        <f t="shared" si="255"/>
        <v>44887.458333314389</v>
      </c>
      <c r="Y7828">
        <f t="shared" si="256"/>
        <v>4504.0357142856965</v>
      </c>
    </row>
    <row r="7829" spans="24:25" x14ac:dyDescent="0.4">
      <c r="X7829" s="79">
        <f t="shared" si="255"/>
        <v>44887.499999981053</v>
      </c>
      <c r="Y7829">
        <f t="shared" si="256"/>
        <v>4504.0357142856965</v>
      </c>
    </row>
    <row r="7830" spans="24:25" x14ac:dyDescent="0.4">
      <c r="X7830" s="79">
        <f t="shared" si="255"/>
        <v>44887.541666647718</v>
      </c>
      <c r="Y7830">
        <f t="shared" si="256"/>
        <v>4504.0357142856965</v>
      </c>
    </row>
    <row r="7831" spans="24:25" x14ac:dyDescent="0.4">
      <c r="X7831" s="79">
        <f t="shared" si="255"/>
        <v>44887.583333314382</v>
      </c>
      <c r="Y7831">
        <f t="shared" si="256"/>
        <v>4504.0357142856965</v>
      </c>
    </row>
    <row r="7832" spans="24:25" x14ac:dyDescent="0.4">
      <c r="X7832" s="79">
        <f t="shared" si="255"/>
        <v>44887.624999981046</v>
      </c>
      <c r="Y7832">
        <f t="shared" si="256"/>
        <v>4504.0357142856965</v>
      </c>
    </row>
    <row r="7833" spans="24:25" x14ac:dyDescent="0.4">
      <c r="X7833" s="79">
        <f t="shared" si="255"/>
        <v>44887.66666664771</v>
      </c>
      <c r="Y7833">
        <f t="shared" si="256"/>
        <v>4504.0357142856965</v>
      </c>
    </row>
    <row r="7834" spans="24:25" x14ac:dyDescent="0.4">
      <c r="X7834" s="79">
        <f t="shared" si="255"/>
        <v>44887.708333314375</v>
      </c>
      <c r="Y7834">
        <f t="shared" si="256"/>
        <v>4504.0357142856965</v>
      </c>
    </row>
    <row r="7835" spans="24:25" x14ac:dyDescent="0.4">
      <c r="X7835" s="79">
        <f t="shared" si="255"/>
        <v>44887.749999981039</v>
      </c>
      <c r="Y7835">
        <f t="shared" si="256"/>
        <v>4504.0357142856965</v>
      </c>
    </row>
    <row r="7836" spans="24:25" x14ac:dyDescent="0.4">
      <c r="X7836" s="79">
        <f t="shared" si="255"/>
        <v>44887.791666647703</v>
      </c>
      <c r="Y7836">
        <f t="shared" si="256"/>
        <v>4504.0357142856965</v>
      </c>
    </row>
    <row r="7837" spans="24:25" x14ac:dyDescent="0.4">
      <c r="X7837" s="79">
        <f t="shared" si="255"/>
        <v>44887.833333314367</v>
      </c>
      <c r="Y7837">
        <f t="shared" si="256"/>
        <v>4504.0357142856965</v>
      </c>
    </row>
    <row r="7838" spans="24:25" x14ac:dyDescent="0.4">
      <c r="X7838" s="79">
        <f t="shared" si="255"/>
        <v>44887.874999981032</v>
      </c>
      <c r="Y7838">
        <f t="shared" si="256"/>
        <v>4504.0357142856965</v>
      </c>
    </row>
    <row r="7839" spans="24:25" x14ac:dyDescent="0.4">
      <c r="X7839" s="79">
        <f t="shared" si="255"/>
        <v>44887.916666647696</v>
      </c>
      <c r="Y7839">
        <f t="shared" si="256"/>
        <v>4504.0357142856965</v>
      </c>
    </row>
    <row r="7840" spans="24:25" x14ac:dyDescent="0.4">
      <c r="X7840" s="79">
        <f t="shared" si="255"/>
        <v>44887.95833331436</v>
      </c>
      <c r="Y7840">
        <f t="shared" si="256"/>
        <v>4504.0357142856965</v>
      </c>
    </row>
    <row r="7841" spans="24:25" x14ac:dyDescent="0.4">
      <c r="X7841" s="79">
        <f t="shared" si="255"/>
        <v>44887.999999981024</v>
      </c>
      <c r="Y7841">
        <f t="shared" si="256"/>
        <v>4504.0357142856965</v>
      </c>
    </row>
    <row r="7842" spans="24:25" x14ac:dyDescent="0.4">
      <c r="X7842" s="79">
        <f t="shared" si="255"/>
        <v>44888.041666647689</v>
      </c>
      <c r="Y7842">
        <f t="shared" si="256"/>
        <v>4504.0357142856965</v>
      </c>
    </row>
    <row r="7843" spans="24:25" x14ac:dyDescent="0.4">
      <c r="X7843" s="79">
        <f t="shared" si="255"/>
        <v>44888.083333314353</v>
      </c>
      <c r="Y7843">
        <f t="shared" si="256"/>
        <v>4504.0357142856965</v>
      </c>
    </row>
    <row r="7844" spans="24:25" x14ac:dyDescent="0.4">
      <c r="X7844" s="79">
        <f t="shared" si="255"/>
        <v>44888.124999981017</v>
      </c>
      <c r="Y7844">
        <f t="shared" si="256"/>
        <v>4504.0357142856965</v>
      </c>
    </row>
    <row r="7845" spans="24:25" x14ac:dyDescent="0.4">
      <c r="X7845" s="79">
        <f t="shared" si="255"/>
        <v>44888.166666647681</v>
      </c>
      <c r="Y7845">
        <f t="shared" si="256"/>
        <v>4504.0357142856965</v>
      </c>
    </row>
    <row r="7846" spans="24:25" x14ac:dyDescent="0.4">
      <c r="X7846" s="79">
        <f t="shared" si="255"/>
        <v>44888.208333314346</v>
      </c>
      <c r="Y7846">
        <f t="shared" si="256"/>
        <v>4504.0357142856965</v>
      </c>
    </row>
    <row r="7847" spans="24:25" x14ac:dyDescent="0.4">
      <c r="X7847" s="79">
        <f t="shared" si="255"/>
        <v>44888.24999998101</v>
      </c>
      <c r="Y7847">
        <f t="shared" si="256"/>
        <v>4504.0357142856965</v>
      </c>
    </row>
    <row r="7848" spans="24:25" x14ac:dyDescent="0.4">
      <c r="X7848" s="79">
        <f t="shared" si="255"/>
        <v>44888.291666647674</v>
      </c>
      <c r="Y7848">
        <f t="shared" si="256"/>
        <v>4504.0357142856965</v>
      </c>
    </row>
    <row r="7849" spans="24:25" x14ac:dyDescent="0.4">
      <c r="X7849" s="79">
        <f t="shared" si="255"/>
        <v>44888.333333314338</v>
      </c>
      <c r="Y7849">
        <f t="shared" si="256"/>
        <v>4504.0357142856965</v>
      </c>
    </row>
    <row r="7850" spans="24:25" x14ac:dyDescent="0.4">
      <c r="X7850" s="79">
        <f t="shared" si="255"/>
        <v>44888.374999981002</v>
      </c>
      <c r="Y7850">
        <f t="shared" si="256"/>
        <v>4504.0357142856965</v>
      </c>
    </row>
    <row r="7851" spans="24:25" x14ac:dyDescent="0.4">
      <c r="X7851" s="79">
        <f t="shared" si="255"/>
        <v>44888.416666647667</v>
      </c>
      <c r="Y7851">
        <f t="shared" si="256"/>
        <v>4504.0357142856965</v>
      </c>
    </row>
    <row r="7852" spans="24:25" x14ac:dyDescent="0.4">
      <c r="X7852" s="79">
        <f t="shared" si="255"/>
        <v>44888.458333314331</v>
      </c>
      <c r="Y7852">
        <f t="shared" si="256"/>
        <v>4504.0357142856965</v>
      </c>
    </row>
    <row r="7853" spans="24:25" x14ac:dyDescent="0.4">
      <c r="X7853" s="79">
        <f t="shared" si="255"/>
        <v>44888.499999980995</v>
      </c>
      <c r="Y7853">
        <f t="shared" si="256"/>
        <v>4504.0357142856965</v>
      </c>
    </row>
    <row r="7854" spans="24:25" x14ac:dyDescent="0.4">
      <c r="X7854" s="79">
        <f t="shared" si="255"/>
        <v>44888.541666647659</v>
      </c>
      <c r="Y7854">
        <f t="shared" si="256"/>
        <v>4504.0357142856965</v>
      </c>
    </row>
    <row r="7855" spans="24:25" x14ac:dyDescent="0.4">
      <c r="X7855" s="79">
        <f t="shared" si="255"/>
        <v>44888.583333314324</v>
      </c>
      <c r="Y7855">
        <f t="shared" si="256"/>
        <v>4504.0357142856965</v>
      </c>
    </row>
    <row r="7856" spans="24:25" x14ac:dyDescent="0.4">
      <c r="X7856" s="79">
        <f t="shared" si="255"/>
        <v>44888.624999980988</v>
      </c>
      <c r="Y7856">
        <f t="shared" si="256"/>
        <v>4504.0357142856965</v>
      </c>
    </row>
    <row r="7857" spans="24:25" x14ac:dyDescent="0.4">
      <c r="X7857" s="79">
        <f t="shared" si="255"/>
        <v>44888.666666647652</v>
      </c>
      <c r="Y7857">
        <f t="shared" si="256"/>
        <v>4504.0357142856965</v>
      </c>
    </row>
    <row r="7858" spans="24:25" x14ac:dyDescent="0.4">
      <c r="X7858" s="79">
        <f t="shared" si="255"/>
        <v>44888.708333314316</v>
      </c>
      <c r="Y7858">
        <f t="shared" si="256"/>
        <v>4504.0357142856965</v>
      </c>
    </row>
    <row r="7859" spans="24:25" x14ac:dyDescent="0.4">
      <c r="X7859" s="79">
        <f t="shared" si="255"/>
        <v>44888.749999980981</v>
      </c>
      <c r="Y7859">
        <f t="shared" si="256"/>
        <v>4504.0357142856965</v>
      </c>
    </row>
    <row r="7860" spans="24:25" x14ac:dyDescent="0.4">
      <c r="X7860" s="79">
        <f t="shared" si="255"/>
        <v>44888.791666647645</v>
      </c>
      <c r="Y7860">
        <f t="shared" si="256"/>
        <v>4504.0357142856965</v>
      </c>
    </row>
    <row r="7861" spans="24:25" x14ac:dyDescent="0.4">
      <c r="X7861" s="79">
        <f t="shared" si="255"/>
        <v>44888.833333314309</v>
      </c>
      <c r="Y7861">
        <f t="shared" si="256"/>
        <v>4504.0357142856965</v>
      </c>
    </row>
    <row r="7862" spans="24:25" x14ac:dyDescent="0.4">
      <c r="X7862" s="79">
        <f t="shared" si="255"/>
        <v>44888.874999980973</v>
      </c>
      <c r="Y7862">
        <f t="shared" si="256"/>
        <v>4504.0357142856965</v>
      </c>
    </row>
    <row r="7863" spans="24:25" x14ac:dyDescent="0.4">
      <c r="X7863" s="79">
        <f t="shared" si="255"/>
        <v>44888.916666647638</v>
      </c>
      <c r="Y7863">
        <f t="shared" si="256"/>
        <v>4504.0357142856965</v>
      </c>
    </row>
    <row r="7864" spans="24:25" x14ac:dyDescent="0.4">
      <c r="X7864" s="79">
        <f t="shared" si="255"/>
        <v>44888.958333314302</v>
      </c>
      <c r="Y7864">
        <f t="shared" si="256"/>
        <v>4504.0357142856965</v>
      </c>
    </row>
    <row r="7865" spans="24:25" x14ac:dyDescent="0.4">
      <c r="X7865" s="79">
        <f t="shared" si="255"/>
        <v>44888.999999980966</v>
      </c>
      <c r="Y7865">
        <f t="shared" si="256"/>
        <v>4504.0357142856965</v>
      </c>
    </row>
    <row r="7866" spans="24:25" x14ac:dyDescent="0.4">
      <c r="X7866" s="79">
        <f t="shared" si="255"/>
        <v>44889.04166664763</v>
      </c>
      <c r="Y7866">
        <f t="shared" si="256"/>
        <v>4504.0357142856965</v>
      </c>
    </row>
    <row r="7867" spans="24:25" x14ac:dyDescent="0.4">
      <c r="X7867" s="79">
        <f t="shared" si="255"/>
        <v>44889.083333314295</v>
      </c>
      <c r="Y7867">
        <f t="shared" si="256"/>
        <v>4504.0357142856965</v>
      </c>
    </row>
    <row r="7868" spans="24:25" x14ac:dyDescent="0.4">
      <c r="X7868" s="79">
        <f t="shared" si="255"/>
        <v>44889.124999980959</v>
      </c>
      <c r="Y7868">
        <f t="shared" si="256"/>
        <v>4504.0357142856965</v>
      </c>
    </row>
    <row r="7869" spans="24:25" x14ac:dyDescent="0.4">
      <c r="X7869" s="79">
        <f t="shared" si="255"/>
        <v>44889.166666647623</v>
      </c>
      <c r="Y7869">
        <f t="shared" si="256"/>
        <v>4504.0357142856965</v>
      </c>
    </row>
    <row r="7870" spans="24:25" x14ac:dyDescent="0.4">
      <c r="X7870" s="79">
        <f t="shared" si="255"/>
        <v>44889.208333314287</v>
      </c>
      <c r="Y7870">
        <f t="shared" si="256"/>
        <v>4504.0357142856965</v>
      </c>
    </row>
    <row r="7871" spans="24:25" x14ac:dyDescent="0.4">
      <c r="X7871" s="79">
        <f t="shared" si="255"/>
        <v>44889.249999980952</v>
      </c>
      <c r="Y7871">
        <f t="shared" si="256"/>
        <v>4504.0357142856965</v>
      </c>
    </row>
    <row r="7872" spans="24:25" x14ac:dyDescent="0.4">
      <c r="X7872" s="79">
        <f t="shared" si="255"/>
        <v>44889.291666647616</v>
      </c>
      <c r="Y7872">
        <f t="shared" si="256"/>
        <v>4504.0357142856965</v>
      </c>
    </row>
    <row r="7873" spans="24:25" x14ac:dyDescent="0.4">
      <c r="X7873" s="79">
        <f t="shared" si="255"/>
        <v>44889.33333331428</v>
      </c>
      <c r="Y7873">
        <f t="shared" si="256"/>
        <v>4504.0357142856965</v>
      </c>
    </row>
    <row r="7874" spans="24:25" x14ac:dyDescent="0.4">
      <c r="X7874" s="79">
        <f t="shared" si="255"/>
        <v>44889.374999980944</v>
      </c>
      <c r="Y7874">
        <f t="shared" si="256"/>
        <v>4504.0357142856965</v>
      </c>
    </row>
    <row r="7875" spans="24:25" x14ac:dyDescent="0.4">
      <c r="X7875" s="79">
        <f t="shared" si="255"/>
        <v>44889.416666647609</v>
      </c>
      <c r="Y7875">
        <f t="shared" si="256"/>
        <v>4504.0357142856965</v>
      </c>
    </row>
    <row r="7876" spans="24:25" x14ac:dyDescent="0.4">
      <c r="X7876" s="79">
        <f t="shared" si="255"/>
        <v>44889.458333314273</v>
      </c>
      <c r="Y7876">
        <f t="shared" si="256"/>
        <v>4504.0357142856965</v>
      </c>
    </row>
    <row r="7877" spans="24:25" x14ac:dyDescent="0.4">
      <c r="X7877" s="79">
        <f t="shared" si="255"/>
        <v>44889.499999980937</v>
      </c>
      <c r="Y7877">
        <f t="shared" si="256"/>
        <v>4504.0357142856965</v>
      </c>
    </row>
    <row r="7878" spans="24:25" x14ac:dyDescent="0.4">
      <c r="X7878" s="79">
        <f t="shared" ref="X7878:X7941" si="257">X7877+1/24</f>
        <v>44889.541666647601</v>
      </c>
      <c r="Y7878">
        <f t="shared" si="256"/>
        <v>4504.0357142856965</v>
      </c>
    </row>
    <row r="7879" spans="24:25" x14ac:dyDescent="0.4">
      <c r="X7879" s="79">
        <f t="shared" si="257"/>
        <v>44889.583333314265</v>
      </c>
      <c r="Y7879">
        <f t="shared" si="256"/>
        <v>4504.0357142856965</v>
      </c>
    </row>
    <row r="7880" spans="24:25" x14ac:dyDescent="0.4">
      <c r="X7880" s="79">
        <f t="shared" si="257"/>
        <v>44889.62499998093</v>
      </c>
      <c r="Y7880">
        <f t="shared" si="256"/>
        <v>4504.0357142856965</v>
      </c>
    </row>
    <row r="7881" spans="24:25" x14ac:dyDescent="0.4">
      <c r="X7881" s="79">
        <f t="shared" si="257"/>
        <v>44889.666666647594</v>
      </c>
      <c r="Y7881">
        <f t="shared" si="256"/>
        <v>4504.0357142856965</v>
      </c>
    </row>
    <row r="7882" spans="24:25" x14ac:dyDescent="0.4">
      <c r="X7882" s="79">
        <f t="shared" si="257"/>
        <v>44889.708333314258</v>
      </c>
      <c r="Y7882">
        <f t="shared" si="256"/>
        <v>4504.0357142856965</v>
      </c>
    </row>
    <row r="7883" spans="24:25" x14ac:dyDescent="0.4">
      <c r="X7883" s="79">
        <f t="shared" si="257"/>
        <v>44889.749999980922</v>
      </c>
      <c r="Y7883">
        <f t="shared" si="256"/>
        <v>4504.0357142856965</v>
      </c>
    </row>
    <row r="7884" spans="24:25" x14ac:dyDescent="0.4">
      <c r="X7884" s="79">
        <f t="shared" si="257"/>
        <v>44889.791666647587</v>
      </c>
      <c r="Y7884">
        <f t="shared" si="256"/>
        <v>4504.0357142856965</v>
      </c>
    </row>
    <row r="7885" spans="24:25" x14ac:dyDescent="0.4">
      <c r="X7885" s="79">
        <f t="shared" si="257"/>
        <v>44889.833333314251</v>
      </c>
      <c r="Y7885">
        <f t="shared" si="256"/>
        <v>4504.0357142856965</v>
      </c>
    </row>
    <row r="7886" spans="24:25" x14ac:dyDescent="0.4">
      <c r="X7886" s="79">
        <f t="shared" si="257"/>
        <v>44889.874999980915</v>
      </c>
      <c r="Y7886">
        <f t="shared" si="256"/>
        <v>4504.0357142856965</v>
      </c>
    </row>
    <row r="7887" spans="24:25" x14ac:dyDescent="0.4">
      <c r="X7887" s="79">
        <f t="shared" si="257"/>
        <v>44889.916666647579</v>
      </c>
      <c r="Y7887">
        <f t="shared" si="256"/>
        <v>4504.0357142856965</v>
      </c>
    </row>
    <row r="7888" spans="24:25" x14ac:dyDescent="0.4">
      <c r="X7888" s="79">
        <f t="shared" si="257"/>
        <v>44889.958333314244</v>
      </c>
      <c r="Y7888">
        <f t="shared" si="256"/>
        <v>4504.0357142856965</v>
      </c>
    </row>
    <row r="7889" spans="24:25" x14ac:dyDescent="0.4">
      <c r="X7889" s="79">
        <f t="shared" si="257"/>
        <v>44889.999999980908</v>
      </c>
      <c r="Y7889">
        <f t="shared" si="256"/>
        <v>4504.0357142856965</v>
      </c>
    </row>
    <row r="7890" spans="24:25" x14ac:dyDescent="0.4">
      <c r="X7890" s="79">
        <f t="shared" si="257"/>
        <v>44890.041666647572</v>
      </c>
      <c r="Y7890">
        <f t="shared" ref="Y7890:Y7953" si="258">VLOOKUP(MONTH(X7890),$T$28:$V$39,3)</f>
        <v>4504.0357142856965</v>
      </c>
    </row>
    <row r="7891" spans="24:25" x14ac:dyDescent="0.4">
      <c r="X7891" s="79">
        <f t="shared" si="257"/>
        <v>44890.083333314236</v>
      </c>
      <c r="Y7891">
        <f t="shared" si="258"/>
        <v>4504.0357142856965</v>
      </c>
    </row>
    <row r="7892" spans="24:25" x14ac:dyDescent="0.4">
      <c r="X7892" s="79">
        <f t="shared" si="257"/>
        <v>44890.124999980901</v>
      </c>
      <c r="Y7892">
        <f t="shared" si="258"/>
        <v>4504.0357142856965</v>
      </c>
    </row>
    <row r="7893" spans="24:25" x14ac:dyDescent="0.4">
      <c r="X7893" s="79">
        <f t="shared" si="257"/>
        <v>44890.166666647565</v>
      </c>
      <c r="Y7893">
        <f t="shared" si="258"/>
        <v>4504.0357142856965</v>
      </c>
    </row>
    <row r="7894" spans="24:25" x14ac:dyDescent="0.4">
      <c r="X7894" s="79">
        <f t="shared" si="257"/>
        <v>44890.208333314229</v>
      </c>
      <c r="Y7894">
        <f t="shared" si="258"/>
        <v>4504.0357142856965</v>
      </c>
    </row>
    <row r="7895" spans="24:25" x14ac:dyDescent="0.4">
      <c r="X7895" s="79">
        <f t="shared" si="257"/>
        <v>44890.249999980893</v>
      </c>
      <c r="Y7895">
        <f t="shared" si="258"/>
        <v>4504.0357142856965</v>
      </c>
    </row>
    <row r="7896" spans="24:25" x14ac:dyDescent="0.4">
      <c r="X7896" s="79">
        <f t="shared" si="257"/>
        <v>44890.291666647558</v>
      </c>
      <c r="Y7896">
        <f t="shared" si="258"/>
        <v>4504.0357142856965</v>
      </c>
    </row>
    <row r="7897" spans="24:25" x14ac:dyDescent="0.4">
      <c r="X7897" s="79">
        <f t="shared" si="257"/>
        <v>44890.333333314222</v>
      </c>
      <c r="Y7897">
        <f t="shared" si="258"/>
        <v>4504.0357142856965</v>
      </c>
    </row>
    <row r="7898" spans="24:25" x14ac:dyDescent="0.4">
      <c r="X7898" s="79">
        <f t="shared" si="257"/>
        <v>44890.374999980886</v>
      </c>
      <c r="Y7898">
        <f t="shared" si="258"/>
        <v>4504.0357142856965</v>
      </c>
    </row>
    <row r="7899" spans="24:25" x14ac:dyDescent="0.4">
      <c r="X7899" s="79">
        <f t="shared" si="257"/>
        <v>44890.41666664755</v>
      </c>
      <c r="Y7899">
        <f t="shared" si="258"/>
        <v>4504.0357142856965</v>
      </c>
    </row>
    <row r="7900" spans="24:25" x14ac:dyDescent="0.4">
      <c r="X7900" s="79">
        <f t="shared" si="257"/>
        <v>44890.458333314215</v>
      </c>
      <c r="Y7900">
        <f t="shared" si="258"/>
        <v>4504.0357142856965</v>
      </c>
    </row>
    <row r="7901" spans="24:25" x14ac:dyDescent="0.4">
      <c r="X7901" s="79">
        <f t="shared" si="257"/>
        <v>44890.499999980879</v>
      </c>
      <c r="Y7901">
        <f t="shared" si="258"/>
        <v>4504.0357142856965</v>
      </c>
    </row>
    <row r="7902" spans="24:25" x14ac:dyDescent="0.4">
      <c r="X7902" s="79">
        <f t="shared" si="257"/>
        <v>44890.541666647543</v>
      </c>
      <c r="Y7902">
        <f t="shared" si="258"/>
        <v>4504.0357142856965</v>
      </c>
    </row>
    <row r="7903" spans="24:25" x14ac:dyDescent="0.4">
      <c r="X7903" s="79">
        <f t="shared" si="257"/>
        <v>44890.583333314207</v>
      </c>
      <c r="Y7903">
        <f t="shared" si="258"/>
        <v>4504.0357142856965</v>
      </c>
    </row>
    <row r="7904" spans="24:25" x14ac:dyDescent="0.4">
      <c r="X7904" s="79">
        <f t="shared" si="257"/>
        <v>44890.624999980872</v>
      </c>
      <c r="Y7904">
        <f t="shared" si="258"/>
        <v>4504.0357142856965</v>
      </c>
    </row>
    <row r="7905" spans="24:25" x14ac:dyDescent="0.4">
      <c r="X7905" s="79">
        <f t="shared" si="257"/>
        <v>44890.666666647536</v>
      </c>
      <c r="Y7905">
        <f t="shared" si="258"/>
        <v>4504.0357142856965</v>
      </c>
    </row>
    <row r="7906" spans="24:25" x14ac:dyDescent="0.4">
      <c r="X7906" s="79">
        <f t="shared" si="257"/>
        <v>44890.7083333142</v>
      </c>
      <c r="Y7906">
        <f t="shared" si="258"/>
        <v>4504.0357142856965</v>
      </c>
    </row>
    <row r="7907" spans="24:25" x14ac:dyDescent="0.4">
      <c r="X7907" s="79">
        <f t="shared" si="257"/>
        <v>44890.749999980864</v>
      </c>
      <c r="Y7907">
        <f t="shared" si="258"/>
        <v>4504.0357142856965</v>
      </c>
    </row>
    <row r="7908" spans="24:25" x14ac:dyDescent="0.4">
      <c r="X7908" s="79">
        <f t="shared" si="257"/>
        <v>44890.791666647528</v>
      </c>
      <c r="Y7908">
        <f t="shared" si="258"/>
        <v>4504.0357142856965</v>
      </c>
    </row>
    <row r="7909" spans="24:25" x14ac:dyDescent="0.4">
      <c r="X7909" s="79">
        <f t="shared" si="257"/>
        <v>44890.833333314193</v>
      </c>
      <c r="Y7909">
        <f t="shared" si="258"/>
        <v>4504.0357142856965</v>
      </c>
    </row>
    <row r="7910" spans="24:25" x14ac:dyDescent="0.4">
      <c r="X7910" s="79">
        <f t="shared" si="257"/>
        <v>44890.874999980857</v>
      </c>
      <c r="Y7910">
        <f t="shared" si="258"/>
        <v>4504.0357142856965</v>
      </c>
    </row>
    <row r="7911" spans="24:25" x14ac:dyDescent="0.4">
      <c r="X7911" s="79">
        <f t="shared" si="257"/>
        <v>44890.916666647521</v>
      </c>
      <c r="Y7911">
        <f t="shared" si="258"/>
        <v>4504.0357142856965</v>
      </c>
    </row>
    <row r="7912" spans="24:25" x14ac:dyDescent="0.4">
      <c r="X7912" s="79">
        <f t="shared" si="257"/>
        <v>44890.958333314185</v>
      </c>
      <c r="Y7912">
        <f t="shared" si="258"/>
        <v>4504.0357142856965</v>
      </c>
    </row>
    <row r="7913" spans="24:25" x14ac:dyDescent="0.4">
      <c r="X7913" s="79">
        <f t="shared" si="257"/>
        <v>44890.99999998085</v>
      </c>
      <c r="Y7913">
        <f t="shared" si="258"/>
        <v>4504.0357142856965</v>
      </c>
    </row>
    <row r="7914" spans="24:25" x14ac:dyDescent="0.4">
      <c r="X7914" s="79">
        <f t="shared" si="257"/>
        <v>44891.041666647514</v>
      </c>
      <c r="Y7914">
        <f t="shared" si="258"/>
        <v>4504.0357142856965</v>
      </c>
    </row>
    <row r="7915" spans="24:25" x14ac:dyDescent="0.4">
      <c r="X7915" s="79">
        <f t="shared" si="257"/>
        <v>44891.083333314178</v>
      </c>
      <c r="Y7915">
        <f t="shared" si="258"/>
        <v>4504.0357142856965</v>
      </c>
    </row>
    <row r="7916" spans="24:25" x14ac:dyDescent="0.4">
      <c r="X7916" s="79">
        <f t="shared" si="257"/>
        <v>44891.124999980842</v>
      </c>
      <c r="Y7916">
        <f t="shared" si="258"/>
        <v>4504.0357142856965</v>
      </c>
    </row>
    <row r="7917" spans="24:25" x14ac:dyDescent="0.4">
      <c r="X7917" s="79">
        <f t="shared" si="257"/>
        <v>44891.166666647507</v>
      </c>
      <c r="Y7917">
        <f t="shared" si="258"/>
        <v>4504.0357142856965</v>
      </c>
    </row>
    <row r="7918" spans="24:25" x14ac:dyDescent="0.4">
      <c r="X7918" s="79">
        <f t="shared" si="257"/>
        <v>44891.208333314171</v>
      </c>
      <c r="Y7918">
        <f t="shared" si="258"/>
        <v>4504.0357142856965</v>
      </c>
    </row>
    <row r="7919" spans="24:25" x14ac:dyDescent="0.4">
      <c r="X7919" s="79">
        <f t="shared" si="257"/>
        <v>44891.249999980835</v>
      </c>
      <c r="Y7919">
        <f t="shared" si="258"/>
        <v>4504.0357142856965</v>
      </c>
    </row>
    <row r="7920" spans="24:25" x14ac:dyDescent="0.4">
      <c r="X7920" s="79">
        <f t="shared" si="257"/>
        <v>44891.291666647499</v>
      </c>
      <c r="Y7920">
        <f t="shared" si="258"/>
        <v>4504.0357142856965</v>
      </c>
    </row>
    <row r="7921" spans="24:25" x14ac:dyDescent="0.4">
      <c r="X7921" s="79">
        <f t="shared" si="257"/>
        <v>44891.333333314164</v>
      </c>
      <c r="Y7921">
        <f t="shared" si="258"/>
        <v>4504.0357142856965</v>
      </c>
    </row>
    <row r="7922" spans="24:25" x14ac:dyDescent="0.4">
      <c r="X7922" s="79">
        <f t="shared" si="257"/>
        <v>44891.374999980828</v>
      </c>
      <c r="Y7922">
        <f t="shared" si="258"/>
        <v>4504.0357142856965</v>
      </c>
    </row>
    <row r="7923" spans="24:25" x14ac:dyDescent="0.4">
      <c r="X7923" s="79">
        <f t="shared" si="257"/>
        <v>44891.416666647492</v>
      </c>
      <c r="Y7923">
        <f t="shared" si="258"/>
        <v>4504.0357142856965</v>
      </c>
    </row>
    <row r="7924" spans="24:25" x14ac:dyDescent="0.4">
      <c r="X7924" s="79">
        <f t="shared" si="257"/>
        <v>44891.458333314156</v>
      </c>
      <c r="Y7924">
        <f t="shared" si="258"/>
        <v>4504.0357142856965</v>
      </c>
    </row>
    <row r="7925" spans="24:25" x14ac:dyDescent="0.4">
      <c r="X7925" s="79">
        <f t="shared" si="257"/>
        <v>44891.499999980821</v>
      </c>
      <c r="Y7925">
        <f t="shared" si="258"/>
        <v>4504.0357142856965</v>
      </c>
    </row>
    <row r="7926" spans="24:25" x14ac:dyDescent="0.4">
      <c r="X7926" s="79">
        <f t="shared" si="257"/>
        <v>44891.541666647485</v>
      </c>
      <c r="Y7926">
        <f t="shared" si="258"/>
        <v>4504.0357142856965</v>
      </c>
    </row>
    <row r="7927" spans="24:25" x14ac:dyDescent="0.4">
      <c r="X7927" s="79">
        <f t="shared" si="257"/>
        <v>44891.583333314149</v>
      </c>
      <c r="Y7927">
        <f t="shared" si="258"/>
        <v>4504.0357142856965</v>
      </c>
    </row>
    <row r="7928" spans="24:25" x14ac:dyDescent="0.4">
      <c r="X7928" s="79">
        <f t="shared" si="257"/>
        <v>44891.624999980813</v>
      </c>
      <c r="Y7928">
        <f t="shared" si="258"/>
        <v>4504.0357142856965</v>
      </c>
    </row>
    <row r="7929" spans="24:25" x14ac:dyDescent="0.4">
      <c r="X7929" s="79">
        <f t="shared" si="257"/>
        <v>44891.666666647478</v>
      </c>
      <c r="Y7929">
        <f t="shared" si="258"/>
        <v>4504.0357142856965</v>
      </c>
    </row>
    <row r="7930" spans="24:25" x14ac:dyDescent="0.4">
      <c r="X7930" s="79">
        <f t="shared" si="257"/>
        <v>44891.708333314142</v>
      </c>
      <c r="Y7930">
        <f t="shared" si="258"/>
        <v>4504.0357142856965</v>
      </c>
    </row>
    <row r="7931" spans="24:25" x14ac:dyDescent="0.4">
      <c r="X7931" s="79">
        <f t="shared" si="257"/>
        <v>44891.749999980806</v>
      </c>
      <c r="Y7931">
        <f t="shared" si="258"/>
        <v>4504.0357142856965</v>
      </c>
    </row>
    <row r="7932" spans="24:25" x14ac:dyDescent="0.4">
      <c r="X7932" s="79">
        <f t="shared" si="257"/>
        <v>44891.79166664747</v>
      </c>
      <c r="Y7932">
        <f t="shared" si="258"/>
        <v>4504.0357142856965</v>
      </c>
    </row>
    <row r="7933" spans="24:25" x14ac:dyDescent="0.4">
      <c r="X7933" s="79">
        <f t="shared" si="257"/>
        <v>44891.833333314135</v>
      </c>
      <c r="Y7933">
        <f t="shared" si="258"/>
        <v>4504.0357142856965</v>
      </c>
    </row>
    <row r="7934" spans="24:25" x14ac:dyDescent="0.4">
      <c r="X7934" s="79">
        <f t="shared" si="257"/>
        <v>44891.874999980799</v>
      </c>
      <c r="Y7934">
        <f t="shared" si="258"/>
        <v>4504.0357142856965</v>
      </c>
    </row>
    <row r="7935" spans="24:25" x14ac:dyDescent="0.4">
      <c r="X7935" s="79">
        <f t="shared" si="257"/>
        <v>44891.916666647463</v>
      </c>
      <c r="Y7935">
        <f t="shared" si="258"/>
        <v>4504.0357142856965</v>
      </c>
    </row>
    <row r="7936" spans="24:25" x14ac:dyDescent="0.4">
      <c r="X7936" s="79">
        <f t="shared" si="257"/>
        <v>44891.958333314127</v>
      </c>
      <c r="Y7936">
        <f t="shared" si="258"/>
        <v>4504.0357142856965</v>
      </c>
    </row>
    <row r="7937" spans="24:25" x14ac:dyDescent="0.4">
      <c r="X7937" s="79">
        <f t="shared" si="257"/>
        <v>44891.999999980791</v>
      </c>
      <c r="Y7937">
        <f t="shared" si="258"/>
        <v>4504.0357142856965</v>
      </c>
    </row>
    <row r="7938" spans="24:25" x14ac:dyDescent="0.4">
      <c r="X7938" s="79">
        <f t="shared" si="257"/>
        <v>44892.041666647456</v>
      </c>
      <c r="Y7938">
        <f t="shared" si="258"/>
        <v>4504.0357142856965</v>
      </c>
    </row>
    <row r="7939" spans="24:25" x14ac:dyDescent="0.4">
      <c r="X7939" s="79">
        <f t="shared" si="257"/>
        <v>44892.08333331412</v>
      </c>
      <c r="Y7939">
        <f t="shared" si="258"/>
        <v>4504.0357142856965</v>
      </c>
    </row>
    <row r="7940" spans="24:25" x14ac:dyDescent="0.4">
      <c r="X7940" s="79">
        <f t="shared" si="257"/>
        <v>44892.124999980784</v>
      </c>
      <c r="Y7940">
        <f t="shared" si="258"/>
        <v>4504.0357142856965</v>
      </c>
    </row>
    <row r="7941" spans="24:25" x14ac:dyDescent="0.4">
      <c r="X7941" s="79">
        <f t="shared" si="257"/>
        <v>44892.166666647448</v>
      </c>
      <c r="Y7941">
        <f t="shared" si="258"/>
        <v>4504.0357142856965</v>
      </c>
    </row>
    <row r="7942" spans="24:25" x14ac:dyDescent="0.4">
      <c r="X7942" s="79">
        <f t="shared" ref="X7942:X8005" si="259">X7941+1/24</f>
        <v>44892.208333314113</v>
      </c>
      <c r="Y7942">
        <f t="shared" si="258"/>
        <v>4504.0357142856965</v>
      </c>
    </row>
    <row r="7943" spans="24:25" x14ac:dyDescent="0.4">
      <c r="X7943" s="79">
        <f t="shared" si="259"/>
        <v>44892.249999980777</v>
      </c>
      <c r="Y7943">
        <f t="shared" si="258"/>
        <v>4504.0357142856965</v>
      </c>
    </row>
    <row r="7944" spans="24:25" x14ac:dyDescent="0.4">
      <c r="X7944" s="79">
        <f t="shared" si="259"/>
        <v>44892.291666647441</v>
      </c>
      <c r="Y7944">
        <f t="shared" si="258"/>
        <v>4504.0357142856965</v>
      </c>
    </row>
    <row r="7945" spans="24:25" x14ac:dyDescent="0.4">
      <c r="X7945" s="79">
        <f t="shared" si="259"/>
        <v>44892.333333314105</v>
      </c>
      <c r="Y7945">
        <f t="shared" si="258"/>
        <v>4504.0357142856965</v>
      </c>
    </row>
    <row r="7946" spans="24:25" x14ac:dyDescent="0.4">
      <c r="X7946" s="79">
        <f t="shared" si="259"/>
        <v>44892.37499998077</v>
      </c>
      <c r="Y7946">
        <f t="shared" si="258"/>
        <v>4504.0357142856965</v>
      </c>
    </row>
    <row r="7947" spans="24:25" x14ac:dyDescent="0.4">
      <c r="X7947" s="79">
        <f t="shared" si="259"/>
        <v>44892.416666647434</v>
      </c>
      <c r="Y7947">
        <f t="shared" si="258"/>
        <v>4504.0357142856965</v>
      </c>
    </row>
    <row r="7948" spans="24:25" x14ac:dyDescent="0.4">
      <c r="X7948" s="79">
        <f t="shared" si="259"/>
        <v>44892.458333314098</v>
      </c>
      <c r="Y7948">
        <f t="shared" si="258"/>
        <v>4504.0357142856965</v>
      </c>
    </row>
    <row r="7949" spans="24:25" x14ac:dyDescent="0.4">
      <c r="X7949" s="79">
        <f t="shared" si="259"/>
        <v>44892.499999980762</v>
      </c>
      <c r="Y7949">
        <f t="shared" si="258"/>
        <v>4504.0357142856965</v>
      </c>
    </row>
    <row r="7950" spans="24:25" x14ac:dyDescent="0.4">
      <c r="X7950" s="79">
        <f t="shared" si="259"/>
        <v>44892.541666647427</v>
      </c>
      <c r="Y7950">
        <f t="shared" si="258"/>
        <v>4504.0357142856965</v>
      </c>
    </row>
    <row r="7951" spans="24:25" x14ac:dyDescent="0.4">
      <c r="X7951" s="79">
        <f t="shared" si="259"/>
        <v>44892.583333314091</v>
      </c>
      <c r="Y7951">
        <f t="shared" si="258"/>
        <v>4504.0357142856965</v>
      </c>
    </row>
    <row r="7952" spans="24:25" x14ac:dyDescent="0.4">
      <c r="X7952" s="79">
        <f t="shared" si="259"/>
        <v>44892.624999980755</v>
      </c>
      <c r="Y7952">
        <f t="shared" si="258"/>
        <v>4504.0357142856965</v>
      </c>
    </row>
    <row r="7953" spans="24:25" x14ac:dyDescent="0.4">
      <c r="X7953" s="79">
        <f t="shared" si="259"/>
        <v>44892.666666647419</v>
      </c>
      <c r="Y7953">
        <f t="shared" si="258"/>
        <v>4504.0357142856965</v>
      </c>
    </row>
    <row r="7954" spans="24:25" x14ac:dyDescent="0.4">
      <c r="X7954" s="79">
        <f t="shared" si="259"/>
        <v>44892.708333314084</v>
      </c>
      <c r="Y7954">
        <f t="shared" ref="Y7954:Y8017" si="260">VLOOKUP(MONTH(X7954),$T$28:$V$39,3)</f>
        <v>4504.0357142856965</v>
      </c>
    </row>
    <row r="7955" spans="24:25" x14ac:dyDescent="0.4">
      <c r="X7955" s="79">
        <f t="shared" si="259"/>
        <v>44892.749999980748</v>
      </c>
      <c r="Y7955">
        <f t="shared" si="260"/>
        <v>4504.0357142856965</v>
      </c>
    </row>
    <row r="7956" spans="24:25" x14ac:dyDescent="0.4">
      <c r="X7956" s="79">
        <f t="shared" si="259"/>
        <v>44892.791666647412</v>
      </c>
      <c r="Y7956">
        <f t="shared" si="260"/>
        <v>4504.0357142856965</v>
      </c>
    </row>
    <row r="7957" spans="24:25" x14ac:dyDescent="0.4">
      <c r="X7957" s="79">
        <f t="shared" si="259"/>
        <v>44892.833333314076</v>
      </c>
      <c r="Y7957">
        <f t="shared" si="260"/>
        <v>4504.0357142856965</v>
      </c>
    </row>
    <row r="7958" spans="24:25" x14ac:dyDescent="0.4">
      <c r="X7958" s="79">
        <f t="shared" si="259"/>
        <v>44892.874999980741</v>
      </c>
      <c r="Y7958">
        <f t="shared" si="260"/>
        <v>4504.0357142856965</v>
      </c>
    </row>
    <row r="7959" spans="24:25" x14ac:dyDescent="0.4">
      <c r="X7959" s="79">
        <f t="shared" si="259"/>
        <v>44892.916666647405</v>
      </c>
      <c r="Y7959">
        <f t="shared" si="260"/>
        <v>4504.0357142856965</v>
      </c>
    </row>
    <row r="7960" spans="24:25" x14ac:dyDescent="0.4">
      <c r="X7960" s="79">
        <f t="shared" si="259"/>
        <v>44892.958333314069</v>
      </c>
      <c r="Y7960">
        <f t="shared" si="260"/>
        <v>4504.0357142856965</v>
      </c>
    </row>
    <row r="7961" spans="24:25" x14ac:dyDescent="0.4">
      <c r="X7961" s="79">
        <f t="shared" si="259"/>
        <v>44892.999999980733</v>
      </c>
      <c r="Y7961">
        <f t="shared" si="260"/>
        <v>4504.0357142856965</v>
      </c>
    </row>
    <row r="7962" spans="24:25" x14ac:dyDescent="0.4">
      <c r="X7962" s="79">
        <f t="shared" si="259"/>
        <v>44893.041666647398</v>
      </c>
      <c r="Y7962">
        <f t="shared" si="260"/>
        <v>4504.0357142856965</v>
      </c>
    </row>
    <row r="7963" spans="24:25" x14ac:dyDescent="0.4">
      <c r="X7963" s="79">
        <f t="shared" si="259"/>
        <v>44893.083333314062</v>
      </c>
      <c r="Y7963">
        <f t="shared" si="260"/>
        <v>4504.0357142856965</v>
      </c>
    </row>
    <row r="7964" spans="24:25" x14ac:dyDescent="0.4">
      <c r="X7964" s="79">
        <f t="shared" si="259"/>
        <v>44893.124999980726</v>
      </c>
      <c r="Y7964">
        <f t="shared" si="260"/>
        <v>4504.0357142856965</v>
      </c>
    </row>
    <row r="7965" spans="24:25" x14ac:dyDescent="0.4">
      <c r="X7965" s="79">
        <f t="shared" si="259"/>
        <v>44893.16666664739</v>
      </c>
      <c r="Y7965">
        <f t="shared" si="260"/>
        <v>4504.0357142856965</v>
      </c>
    </row>
    <row r="7966" spans="24:25" x14ac:dyDescent="0.4">
      <c r="X7966" s="79">
        <f t="shared" si="259"/>
        <v>44893.208333314054</v>
      </c>
      <c r="Y7966">
        <f t="shared" si="260"/>
        <v>4504.0357142856965</v>
      </c>
    </row>
    <row r="7967" spans="24:25" x14ac:dyDescent="0.4">
      <c r="X7967" s="79">
        <f t="shared" si="259"/>
        <v>44893.249999980719</v>
      </c>
      <c r="Y7967">
        <f t="shared" si="260"/>
        <v>4504.0357142856965</v>
      </c>
    </row>
    <row r="7968" spans="24:25" x14ac:dyDescent="0.4">
      <c r="X7968" s="79">
        <f t="shared" si="259"/>
        <v>44893.291666647383</v>
      </c>
      <c r="Y7968">
        <f t="shared" si="260"/>
        <v>4504.0357142856965</v>
      </c>
    </row>
    <row r="7969" spans="24:25" x14ac:dyDescent="0.4">
      <c r="X7969" s="79">
        <f t="shared" si="259"/>
        <v>44893.333333314047</v>
      </c>
      <c r="Y7969">
        <f t="shared" si="260"/>
        <v>4504.0357142856965</v>
      </c>
    </row>
    <row r="7970" spans="24:25" x14ac:dyDescent="0.4">
      <c r="X7970" s="79">
        <f t="shared" si="259"/>
        <v>44893.374999980711</v>
      </c>
      <c r="Y7970">
        <f t="shared" si="260"/>
        <v>4504.0357142856965</v>
      </c>
    </row>
    <row r="7971" spans="24:25" x14ac:dyDescent="0.4">
      <c r="X7971" s="79">
        <f t="shared" si="259"/>
        <v>44893.416666647376</v>
      </c>
      <c r="Y7971">
        <f t="shared" si="260"/>
        <v>4504.0357142856965</v>
      </c>
    </row>
    <row r="7972" spans="24:25" x14ac:dyDescent="0.4">
      <c r="X7972" s="79">
        <f t="shared" si="259"/>
        <v>44893.45833331404</v>
      </c>
      <c r="Y7972">
        <f t="shared" si="260"/>
        <v>4504.0357142856965</v>
      </c>
    </row>
    <row r="7973" spans="24:25" x14ac:dyDescent="0.4">
      <c r="X7973" s="79">
        <f t="shared" si="259"/>
        <v>44893.499999980704</v>
      </c>
      <c r="Y7973">
        <f t="shared" si="260"/>
        <v>4504.0357142856965</v>
      </c>
    </row>
    <row r="7974" spans="24:25" x14ac:dyDescent="0.4">
      <c r="X7974" s="79">
        <f t="shared" si="259"/>
        <v>44893.541666647368</v>
      </c>
      <c r="Y7974">
        <f t="shared" si="260"/>
        <v>4504.0357142856965</v>
      </c>
    </row>
    <row r="7975" spans="24:25" x14ac:dyDescent="0.4">
      <c r="X7975" s="79">
        <f t="shared" si="259"/>
        <v>44893.583333314033</v>
      </c>
      <c r="Y7975">
        <f t="shared" si="260"/>
        <v>4504.0357142856965</v>
      </c>
    </row>
    <row r="7976" spans="24:25" x14ac:dyDescent="0.4">
      <c r="X7976" s="79">
        <f t="shared" si="259"/>
        <v>44893.624999980697</v>
      </c>
      <c r="Y7976">
        <f t="shared" si="260"/>
        <v>4504.0357142856965</v>
      </c>
    </row>
    <row r="7977" spans="24:25" x14ac:dyDescent="0.4">
      <c r="X7977" s="79">
        <f t="shared" si="259"/>
        <v>44893.666666647361</v>
      </c>
      <c r="Y7977">
        <f t="shared" si="260"/>
        <v>4504.0357142856965</v>
      </c>
    </row>
    <row r="7978" spans="24:25" x14ac:dyDescent="0.4">
      <c r="X7978" s="79">
        <f t="shared" si="259"/>
        <v>44893.708333314025</v>
      </c>
      <c r="Y7978">
        <f t="shared" si="260"/>
        <v>4504.0357142856965</v>
      </c>
    </row>
    <row r="7979" spans="24:25" x14ac:dyDescent="0.4">
      <c r="X7979" s="79">
        <f t="shared" si="259"/>
        <v>44893.74999998069</v>
      </c>
      <c r="Y7979">
        <f t="shared" si="260"/>
        <v>4504.0357142856965</v>
      </c>
    </row>
    <row r="7980" spans="24:25" x14ac:dyDescent="0.4">
      <c r="X7980" s="79">
        <f t="shared" si="259"/>
        <v>44893.791666647354</v>
      </c>
      <c r="Y7980">
        <f t="shared" si="260"/>
        <v>4504.0357142856965</v>
      </c>
    </row>
    <row r="7981" spans="24:25" x14ac:dyDescent="0.4">
      <c r="X7981" s="79">
        <f t="shared" si="259"/>
        <v>44893.833333314018</v>
      </c>
      <c r="Y7981">
        <f t="shared" si="260"/>
        <v>4504.0357142856965</v>
      </c>
    </row>
    <row r="7982" spans="24:25" x14ac:dyDescent="0.4">
      <c r="X7982" s="79">
        <f t="shared" si="259"/>
        <v>44893.874999980682</v>
      </c>
      <c r="Y7982">
        <f t="shared" si="260"/>
        <v>4504.0357142856965</v>
      </c>
    </row>
    <row r="7983" spans="24:25" x14ac:dyDescent="0.4">
      <c r="X7983" s="79">
        <f t="shared" si="259"/>
        <v>44893.916666647347</v>
      </c>
      <c r="Y7983">
        <f t="shared" si="260"/>
        <v>4504.0357142856965</v>
      </c>
    </row>
    <row r="7984" spans="24:25" x14ac:dyDescent="0.4">
      <c r="X7984" s="79">
        <f t="shared" si="259"/>
        <v>44893.958333314011</v>
      </c>
      <c r="Y7984">
        <f t="shared" si="260"/>
        <v>4504.0357142856965</v>
      </c>
    </row>
    <row r="7985" spans="24:25" x14ac:dyDescent="0.4">
      <c r="X7985" s="79">
        <f t="shared" si="259"/>
        <v>44893.999999980675</v>
      </c>
      <c r="Y7985">
        <f t="shared" si="260"/>
        <v>4504.0357142856965</v>
      </c>
    </row>
    <row r="7986" spans="24:25" x14ac:dyDescent="0.4">
      <c r="X7986" s="79">
        <f t="shared" si="259"/>
        <v>44894.041666647339</v>
      </c>
      <c r="Y7986">
        <f t="shared" si="260"/>
        <v>4504.0357142856965</v>
      </c>
    </row>
    <row r="7987" spans="24:25" x14ac:dyDescent="0.4">
      <c r="X7987" s="79">
        <f t="shared" si="259"/>
        <v>44894.083333314004</v>
      </c>
      <c r="Y7987">
        <f t="shared" si="260"/>
        <v>4504.0357142856965</v>
      </c>
    </row>
    <row r="7988" spans="24:25" x14ac:dyDescent="0.4">
      <c r="X7988" s="79">
        <f t="shared" si="259"/>
        <v>44894.124999980668</v>
      </c>
      <c r="Y7988">
        <f t="shared" si="260"/>
        <v>4504.0357142856965</v>
      </c>
    </row>
    <row r="7989" spans="24:25" x14ac:dyDescent="0.4">
      <c r="X7989" s="79">
        <f t="shared" si="259"/>
        <v>44894.166666647332</v>
      </c>
      <c r="Y7989">
        <f t="shared" si="260"/>
        <v>4504.0357142856965</v>
      </c>
    </row>
    <row r="7990" spans="24:25" x14ac:dyDescent="0.4">
      <c r="X7990" s="79">
        <f t="shared" si="259"/>
        <v>44894.208333313996</v>
      </c>
      <c r="Y7990">
        <f t="shared" si="260"/>
        <v>4504.0357142856965</v>
      </c>
    </row>
    <row r="7991" spans="24:25" x14ac:dyDescent="0.4">
      <c r="X7991" s="79">
        <f t="shared" si="259"/>
        <v>44894.249999980661</v>
      </c>
      <c r="Y7991">
        <f t="shared" si="260"/>
        <v>4504.0357142856965</v>
      </c>
    </row>
    <row r="7992" spans="24:25" x14ac:dyDescent="0.4">
      <c r="X7992" s="79">
        <f t="shared" si="259"/>
        <v>44894.291666647325</v>
      </c>
      <c r="Y7992">
        <f t="shared" si="260"/>
        <v>4504.0357142856965</v>
      </c>
    </row>
    <row r="7993" spans="24:25" x14ac:dyDescent="0.4">
      <c r="X7993" s="79">
        <f t="shared" si="259"/>
        <v>44894.333333313989</v>
      </c>
      <c r="Y7993">
        <f t="shared" si="260"/>
        <v>4504.0357142856965</v>
      </c>
    </row>
    <row r="7994" spans="24:25" x14ac:dyDescent="0.4">
      <c r="X7994" s="79">
        <f t="shared" si="259"/>
        <v>44894.374999980653</v>
      </c>
      <c r="Y7994">
        <f t="shared" si="260"/>
        <v>4504.0357142856965</v>
      </c>
    </row>
    <row r="7995" spans="24:25" x14ac:dyDescent="0.4">
      <c r="X7995" s="79">
        <f t="shared" si="259"/>
        <v>44894.416666647317</v>
      </c>
      <c r="Y7995">
        <f t="shared" si="260"/>
        <v>4504.0357142856965</v>
      </c>
    </row>
    <row r="7996" spans="24:25" x14ac:dyDescent="0.4">
      <c r="X7996" s="79">
        <f t="shared" si="259"/>
        <v>44894.458333313982</v>
      </c>
      <c r="Y7996">
        <f t="shared" si="260"/>
        <v>4504.0357142856965</v>
      </c>
    </row>
    <row r="7997" spans="24:25" x14ac:dyDescent="0.4">
      <c r="X7997" s="79">
        <f t="shared" si="259"/>
        <v>44894.499999980646</v>
      </c>
      <c r="Y7997">
        <f t="shared" si="260"/>
        <v>4504.0357142856965</v>
      </c>
    </row>
    <row r="7998" spans="24:25" x14ac:dyDescent="0.4">
      <c r="X7998" s="79">
        <f t="shared" si="259"/>
        <v>44894.54166664731</v>
      </c>
      <c r="Y7998">
        <f t="shared" si="260"/>
        <v>4504.0357142856965</v>
      </c>
    </row>
    <row r="7999" spans="24:25" x14ac:dyDescent="0.4">
      <c r="X7999" s="79">
        <f t="shared" si="259"/>
        <v>44894.583333313974</v>
      </c>
      <c r="Y7999">
        <f t="shared" si="260"/>
        <v>4504.0357142856965</v>
      </c>
    </row>
    <row r="8000" spans="24:25" x14ac:dyDescent="0.4">
      <c r="X8000" s="79">
        <f t="shared" si="259"/>
        <v>44894.624999980639</v>
      </c>
      <c r="Y8000">
        <f t="shared" si="260"/>
        <v>4504.0357142856965</v>
      </c>
    </row>
    <row r="8001" spans="24:25" x14ac:dyDescent="0.4">
      <c r="X8001" s="79">
        <f t="shared" si="259"/>
        <v>44894.666666647303</v>
      </c>
      <c r="Y8001">
        <f t="shared" si="260"/>
        <v>4504.0357142856965</v>
      </c>
    </row>
    <row r="8002" spans="24:25" x14ac:dyDescent="0.4">
      <c r="X8002" s="79">
        <f t="shared" si="259"/>
        <v>44894.708333313967</v>
      </c>
      <c r="Y8002">
        <f t="shared" si="260"/>
        <v>4504.0357142856965</v>
      </c>
    </row>
    <row r="8003" spans="24:25" x14ac:dyDescent="0.4">
      <c r="X8003" s="79">
        <f t="shared" si="259"/>
        <v>44894.749999980631</v>
      </c>
      <c r="Y8003">
        <f t="shared" si="260"/>
        <v>4504.0357142856965</v>
      </c>
    </row>
    <row r="8004" spans="24:25" x14ac:dyDescent="0.4">
      <c r="X8004" s="79">
        <f t="shared" si="259"/>
        <v>44894.791666647296</v>
      </c>
      <c r="Y8004">
        <f t="shared" si="260"/>
        <v>4504.0357142856965</v>
      </c>
    </row>
    <row r="8005" spans="24:25" x14ac:dyDescent="0.4">
      <c r="X8005" s="79">
        <f t="shared" si="259"/>
        <v>44894.83333331396</v>
      </c>
      <c r="Y8005">
        <f t="shared" si="260"/>
        <v>4504.0357142856965</v>
      </c>
    </row>
    <row r="8006" spans="24:25" x14ac:dyDescent="0.4">
      <c r="X8006" s="79">
        <f t="shared" ref="X8006:X8069" si="261">X8005+1/24</f>
        <v>44894.874999980624</v>
      </c>
      <c r="Y8006">
        <f t="shared" si="260"/>
        <v>4504.0357142856965</v>
      </c>
    </row>
    <row r="8007" spans="24:25" x14ac:dyDescent="0.4">
      <c r="X8007" s="79">
        <f t="shared" si="261"/>
        <v>44894.916666647288</v>
      </c>
      <c r="Y8007">
        <f t="shared" si="260"/>
        <v>4504.0357142856965</v>
      </c>
    </row>
    <row r="8008" spans="24:25" x14ac:dyDescent="0.4">
      <c r="X8008" s="79">
        <f t="shared" si="261"/>
        <v>44894.958333313953</v>
      </c>
      <c r="Y8008">
        <f t="shared" si="260"/>
        <v>4504.0357142856965</v>
      </c>
    </row>
    <row r="8009" spans="24:25" x14ac:dyDescent="0.4">
      <c r="X8009" s="79">
        <f t="shared" si="261"/>
        <v>44894.999999980617</v>
      </c>
      <c r="Y8009">
        <f t="shared" si="260"/>
        <v>4504.0357142856965</v>
      </c>
    </row>
    <row r="8010" spans="24:25" x14ac:dyDescent="0.4">
      <c r="X8010" s="79">
        <f t="shared" si="261"/>
        <v>44895.041666647281</v>
      </c>
      <c r="Y8010">
        <f t="shared" si="260"/>
        <v>4504.0357142856965</v>
      </c>
    </row>
    <row r="8011" spans="24:25" x14ac:dyDescent="0.4">
      <c r="X8011" s="79">
        <f t="shared" si="261"/>
        <v>44895.083333313945</v>
      </c>
      <c r="Y8011">
        <f t="shared" si="260"/>
        <v>4504.0357142856965</v>
      </c>
    </row>
    <row r="8012" spans="24:25" x14ac:dyDescent="0.4">
      <c r="X8012" s="79">
        <f t="shared" si="261"/>
        <v>44895.12499998061</v>
      </c>
      <c r="Y8012">
        <f t="shared" si="260"/>
        <v>4504.0357142856965</v>
      </c>
    </row>
    <row r="8013" spans="24:25" x14ac:dyDescent="0.4">
      <c r="X8013" s="79">
        <f t="shared" si="261"/>
        <v>44895.166666647274</v>
      </c>
      <c r="Y8013">
        <f t="shared" si="260"/>
        <v>4504.0357142856965</v>
      </c>
    </row>
    <row r="8014" spans="24:25" x14ac:dyDescent="0.4">
      <c r="X8014" s="79">
        <f t="shared" si="261"/>
        <v>44895.208333313938</v>
      </c>
      <c r="Y8014">
        <f t="shared" si="260"/>
        <v>4504.0357142856965</v>
      </c>
    </row>
    <row r="8015" spans="24:25" x14ac:dyDescent="0.4">
      <c r="X8015" s="79">
        <f t="shared" si="261"/>
        <v>44895.249999980602</v>
      </c>
      <c r="Y8015">
        <f t="shared" si="260"/>
        <v>4504.0357142856965</v>
      </c>
    </row>
    <row r="8016" spans="24:25" x14ac:dyDescent="0.4">
      <c r="X8016" s="79">
        <f t="shared" si="261"/>
        <v>44895.291666647267</v>
      </c>
      <c r="Y8016">
        <f t="shared" si="260"/>
        <v>4504.0357142856965</v>
      </c>
    </row>
    <row r="8017" spans="24:25" x14ac:dyDescent="0.4">
      <c r="X8017" s="79">
        <f t="shared" si="261"/>
        <v>44895.333333313931</v>
      </c>
      <c r="Y8017">
        <f t="shared" si="260"/>
        <v>4504.0357142856965</v>
      </c>
    </row>
    <row r="8018" spans="24:25" x14ac:dyDescent="0.4">
      <c r="X8018" s="79">
        <f t="shared" si="261"/>
        <v>44895.374999980595</v>
      </c>
      <c r="Y8018">
        <f t="shared" ref="Y8018:Y8081" si="262">VLOOKUP(MONTH(X8018),$T$28:$V$39,3)</f>
        <v>4504.0357142856965</v>
      </c>
    </row>
    <row r="8019" spans="24:25" x14ac:dyDescent="0.4">
      <c r="X8019" s="79">
        <f t="shared" si="261"/>
        <v>44895.416666647259</v>
      </c>
      <c r="Y8019">
        <f t="shared" si="262"/>
        <v>4504.0357142856965</v>
      </c>
    </row>
    <row r="8020" spans="24:25" x14ac:dyDescent="0.4">
      <c r="X8020" s="79">
        <f t="shared" si="261"/>
        <v>44895.458333313924</v>
      </c>
      <c r="Y8020">
        <f t="shared" si="262"/>
        <v>4504.0357142856965</v>
      </c>
    </row>
    <row r="8021" spans="24:25" x14ac:dyDescent="0.4">
      <c r="X8021" s="79">
        <f t="shared" si="261"/>
        <v>44895.499999980588</v>
      </c>
      <c r="Y8021">
        <f t="shared" si="262"/>
        <v>4504.0357142856965</v>
      </c>
    </row>
    <row r="8022" spans="24:25" x14ac:dyDescent="0.4">
      <c r="X8022" s="79">
        <f t="shared" si="261"/>
        <v>44895.541666647252</v>
      </c>
      <c r="Y8022">
        <f t="shared" si="262"/>
        <v>4504.0357142856965</v>
      </c>
    </row>
    <row r="8023" spans="24:25" x14ac:dyDescent="0.4">
      <c r="X8023" s="79">
        <f t="shared" si="261"/>
        <v>44895.583333313916</v>
      </c>
      <c r="Y8023">
        <f t="shared" si="262"/>
        <v>4504.0357142856965</v>
      </c>
    </row>
    <row r="8024" spans="24:25" x14ac:dyDescent="0.4">
      <c r="X8024" s="79">
        <f t="shared" si="261"/>
        <v>44895.62499998058</v>
      </c>
      <c r="Y8024">
        <f t="shared" si="262"/>
        <v>4504.0357142856965</v>
      </c>
    </row>
    <row r="8025" spans="24:25" x14ac:dyDescent="0.4">
      <c r="X8025" s="79">
        <f t="shared" si="261"/>
        <v>44895.666666647245</v>
      </c>
      <c r="Y8025">
        <f t="shared" si="262"/>
        <v>4504.0357142856965</v>
      </c>
    </row>
    <row r="8026" spans="24:25" x14ac:dyDescent="0.4">
      <c r="X8026" s="79">
        <f t="shared" si="261"/>
        <v>44895.708333313909</v>
      </c>
      <c r="Y8026">
        <f t="shared" si="262"/>
        <v>4504.0357142856965</v>
      </c>
    </row>
    <row r="8027" spans="24:25" x14ac:dyDescent="0.4">
      <c r="X8027" s="79">
        <f t="shared" si="261"/>
        <v>44895.749999980573</v>
      </c>
      <c r="Y8027">
        <f t="shared" si="262"/>
        <v>4504.0357142856965</v>
      </c>
    </row>
    <row r="8028" spans="24:25" x14ac:dyDescent="0.4">
      <c r="X8028" s="79">
        <f t="shared" si="261"/>
        <v>44895.791666647237</v>
      </c>
      <c r="Y8028">
        <f t="shared" si="262"/>
        <v>4504.0357142856965</v>
      </c>
    </row>
    <row r="8029" spans="24:25" x14ac:dyDescent="0.4">
      <c r="X8029" s="79">
        <f t="shared" si="261"/>
        <v>44895.833333313902</v>
      </c>
      <c r="Y8029">
        <f t="shared" si="262"/>
        <v>4504.0357142856965</v>
      </c>
    </row>
    <row r="8030" spans="24:25" x14ac:dyDescent="0.4">
      <c r="X8030" s="79">
        <f t="shared" si="261"/>
        <v>44895.874999980566</v>
      </c>
      <c r="Y8030">
        <f t="shared" si="262"/>
        <v>4504.0357142856965</v>
      </c>
    </row>
    <row r="8031" spans="24:25" x14ac:dyDescent="0.4">
      <c r="X8031" s="79">
        <f t="shared" si="261"/>
        <v>44895.91666664723</v>
      </c>
      <c r="Y8031">
        <f t="shared" si="262"/>
        <v>4504.0357142856965</v>
      </c>
    </row>
    <row r="8032" spans="24:25" x14ac:dyDescent="0.4">
      <c r="X8032" s="79">
        <f t="shared" si="261"/>
        <v>44895.958333313894</v>
      </c>
      <c r="Y8032">
        <f t="shared" si="262"/>
        <v>4504.0357142856965</v>
      </c>
    </row>
    <row r="8033" spans="24:25" x14ac:dyDescent="0.4">
      <c r="X8033" s="79">
        <f t="shared" si="261"/>
        <v>44895.999999980559</v>
      </c>
      <c r="Y8033">
        <f t="shared" si="262"/>
        <v>3483.3611111111168</v>
      </c>
    </row>
    <row r="8034" spans="24:25" x14ac:dyDescent="0.4">
      <c r="X8034" s="79">
        <f t="shared" si="261"/>
        <v>44896.041666647223</v>
      </c>
      <c r="Y8034">
        <f t="shared" si="262"/>
        <v>3483.3611111111168</v>
      </c>
    </row>
    <row r="8035" spans="24:25" x14ac:dyDescent="0.4">
      <c r="X8035" s="79">
        <f t="shared" si="261"/>
        <v>44896.083333313887</v>
      </c>
      <c r="Y8035">
        <f t="shared" si="262"/>
        <v>3483.3611111111168</v>
      </c>
    </row>
    <row r="8036" spans="24:25" x14ac:dyDescent="0.4">
      <c r="X8036" s="79">
        <f t="shared" si="261"/>
        <v>44896.124999980551</v>
      </c>
      <c r="Y8036">
        <f t="shared" si="262"/>
        <v>3483.3611111111168</v>
      </c>
    </row>
    <row r="8037" spans="24:25" x14ac:dyDescent="0.4">
      <c r="X8037" s="79">
        <f t="shared" si="261"/>
        <v>44896.166666647216</v>
      </c>
      <c r="Y8037">
        <f t="shared" si="262"/>
        <v>3483.3611111111168</v>
      </c>
    </row>
    <row r="8038" spans="24:25" x14ac:dyDescent="0.4">
      <c r="X8038" s="79">
        <f t="shared" si="261"/>
        <v>44896.20833331388</v>
      </c>
      <c r="Y8038">
        <f t="shared" si="262"/>
        <v>3483.3611111111168</v>
      </c>
    </row>
    <row r="8039" spans="24:25" x14ac:dyDescent="0.4">
      <c r="X8039" s="79">
        <f t="shared" si="261"/>
        <v>44896.249999980544</v>
      </c>
      <c r="Y8039">
        <f t="shared" si="262"/>
        <v>3483.3611111111168</v>
      </c>
    </row>
    <row r="8040" spans="24:25" x14ac:dyDescent="0.4">
      <c r="X8040" s="79">
        <f t="shared" si="261"/>
        <v>44896.291666647208</v>
      </c>
      <c r="Y8040">
        <f t="shared" si="262"/>
        <v>3483.3611111111168</v>
      </c>
    </row>
    <row r="8041" spans="24:25" x14ac:dyDescent="0.4">
      <c r="X8041" s="79">
        <f t="shared" si="261"/>
        <v>44896.333333313873</v>
      </c>
      <c r="Y8041">
        <f t="shared" si="262"/>
        <v>3483.3611111111168</v>
      </c>
    </row>
    <row r="8042" spans="24:25" x14ac:dyDescent="0.4">
      <c r="X8042" s="79">
        <f t="shared" si="261"/>
        <v>44896.374999980537</v>
      </c>
      <c r="Y8042">
        <f t="shared" si="262"/>
        <v>3483.3611111111168</v>
      </c>
    </row>
    <row r="8043" spans="24:25" x14ac:dyDescent="0.4">
      <c r="X8043" s="79">
        <f t="shared" si="261"/>
        <v>44896.416666647201</v>
      </c>
      <c r="Y8043">
        <f t="shared" si="262"/>
        <v>3483.3611111111168</v>
      </c>
    </row>
    <row r="8044" spans="24:25" x14ac:dyDescent="0.4">
      <c r="X8044" s="79">
        <f t="shared" si="261"/>
        <v>44896.458333313865</v>
      </c>
      <c r="Y8044">
        <f t="shared" si="262"/>
        <v>3483.3611111111168</v>
      </c>
    </row>
    <row r="8045" spans="24:25" x14ac:dyDescent="0.4">
      <c r="X8045" s="79">
        <f t="shared" si="261"/>
        <v>44896.49999998053</v>
      </c>
      <c r="Y8045">
        <f t="shared" si="262"/>
        <v>3483.3611111111168</v>
      </c>
    </row>
    <row r="8046" spans="24:25" x14ac:dyDescent="0.4">
      <c r="X8046" s="79">
        <f t="shared" si="261"/>
        <v>44896.541666647194</v>
      </c>
      <c r="Y8046">
        <f t="shared" si="262"/>
        <v>3483.3611111111168</v>
      </c>
    </row>
    <row r="8047" spans="24:25" x14ac:dyDescent="0.4">
      <c r="X8047" s="79">
        <f t="shared" si="261"/>
        <v>44896.583333313858</v>
      </c>
      <c r="Y8047">
        <f t="shared" si="262"/>
        <v>3483.3611111111168</v>
      </c>
    </row>
    <row r="8048" spans="24:25" x14ac:dyDescent="0.4">
      <c r="X8048" s="79">
        <f t="shared" si="261"/>
        <v>44896.624999980522</v>
      </c>
      <c r="Y8048">
        <f t="shared" si="262"/>
        <v>3483.3611111111168</v>
      </c>
    </row>
    <row r="8049" spans="24:25" x14ac:dyDescent="0.4">
      <c r="X8049" s="79">
        <f t="shared" si="261"/>
        <v>44896.666666647187</v>
      </c>
      <c r="Y8049">
        <f t="shared" si="262"/>
        <v>3483.3611111111168</v>
      </c>
    </row>
    <row r="8050" spans="24:25" x14ac:dyDescent="0.4">
      <c r="X8050" s="79">
        <f t="shared" si="261"/>
        <v>44896.708333313851</v>
      </c>
      <c r="Y8050">
        <f t="shared" si="262"/>
        <v>3483.3611111111168</v>
      </c>
    </row>
    <row r="8051" spans="24:25" x14ac:dyDescent="0.4">
      <c r="X8051" s="79">
        <f t="shared" si="261"/>
        <v>44896.749999980515</v>
      </c>
      <c r="Y8051">
        <f t="shared" si="262"/>
        <v>3483.3611111111168</v>
      </c>
    </row>
    <row r="8052" spans="24:25" x14ac:dyDescent="0.4">
      <c r="X8052" s="79">
        <f t="shared" si="261"/>
        <v>44896.791666647179</v>
      </c>
      <c r="Y8052">
        <f t="shared" si="262"/>
        <v>3483.3611111111168</v>
      </c>
    </row>
    <row r="8053" spans="24:25" x14ac:dyDescent="0.4">
      <c r="X8053" s="79">
        <f t="shared" si="261"/>
        <v>44896.833333313843</v>
      </c>
      <c r="Y8053">
        <f t="shared" si="262"/>
        <v>3483.3611111111168</v>
      </c>
    </row>
    <row r="8054" spans="24:25" x14ac:dyDescent="0.4">
      <c r="X8054" s="79">
        <f t="shared" si="261"/>
        <v>44896.874999980508</v>
      </c>
      <c r="Y8054">
        <f t="shared" si="262"/>
        <v>3483.3611111111168</v>
      </c>
    </row>
    <row r="8055" spans="24:25" x14ac:dyDescent="0.4">
      <c r="X8055" s="79">
        <f t="shared" si="261"/>
        <v>44896.916666647172</v>
      </c>
      <c r="Y8055">
        <f t="shared" si="262"/>
        <v>3483.3611111111168</v>
      </c>
    </row>
    <row r="8056" spans="24:25" x14ac:dyDescent="0.4">
      <c r="X8056" s="79">
        <f t="shared" si="261"/>
        <v>44896.958333313836</v>
      </c>
      <c r="Y8056">
        <f t="shared" si="262"/>
        <v>3483.3611111111168</v>
      </c>
    </row>
    <row r="8057" spans="24:25" x14ac:dyDescent="0.4">
      <c r="X8057" s="79">
        <f t="shared" si="261"/>
        <v>44896.9999999805</v>
      </c>
      <c r="Y8057">
        <f t="shared" si="262"/>
        <v>3483.3611111111168</v>
      </c>
    </row>
    <row r="8058" spans="24:25" x14ac:dyDescent="0.4">
      <c r="X8058" s="79">
        <f t="shared" si="261"/>
        <v>44897.041666647165</v>
      </c>
      <c r="Y8058">
        <f t="shared" si="262"/>
        <v>3483.3611111111168</v>
      </c>
    </row>
    <row r="8059" spans="24:25" x14ac:dyDescent="0.4">
      <c r="X8059" s="79">
        <f t="shared" si="261"/>
        <v>44897.083333313829</v>
      </c>
      <c r="Y8059">
        <f t="shared" si="262"/>
        <v>3483.3611111111168</v>
      </c>
    </row>
    <row r="8060" spans="24:25" x14ac:dyDescent="0.4">
      <c r="X8060" s="79">
        <f t="shared" si="261"/>
        <v>44897.124999980493</v>
      </c>
      <c r="Y8060">
        <f t="shared" si="262"/>
        <v>3483.3611111111168</v>
      </c>
    </row>
    <row r="8061" spans="24:25" x14ac:dyDescent="0.4">
      <c r="X8061" s="79">
        <f t="shared" si="261"/>
        <v>44897.166666647157</v>
      </c>
      <c r="Y8061">
        <f t="shared" si="262"/>
        <v>3483.3611111111168</v>
      </c>
    </row>
    <row r="8062" spans="24:25" x14ac:dyDescent="0.4">
      <c r="X8062" s="79">
        <f t="shared" si="261"/>
        <v>44897.208333313822</v>
      </c>
      <c r="Y8062">
        <f t="shared" si="262"/>
        <v>3483.3611111111168</v>
      </c>
    </row>
    <row r="8063" spans="24:25" x14ac:dyDescent="0.4">
      <c r="X8063" s="79">
        <f t="shared" si="261"/>
        <v>44897.249999980486</v>
      </c>
      <c r="Y8063">
        <f t="shared" si="262"/>
        <v>3483.3611111111168</v>
      </c>
    </row>
    <row r="8064" spans="24:25" x14ac:dyDescent="0.4">
      <c r="X8064" s="79">
        <f t="shared" si="261"/>
        <v>44897.29166664715</v>
      </c>
      <c r="Y8064">
        <f t="shared" si="262"/>
        <v>3483.3611111111168</v>
      </c>
    </row>
    <row r="8065" spans="24:25" x14ac:dyDescent="0.4">
      <c r="X8065" s="79">
        <f t="shared" si="261"/>
        <v>44897.333333313814</v>
      </c>
      <c r="Y8065">
        <f t="shared" si="262"/>
        <v>3483.3611111111168</v>
      </c>
    </row>
    <row r="8066" spans="24:25" x14ac:dyDescent="0.4">
      <c r="X8066" s="79">
        <f t="shared" si="261"/>
        <v>44897.374999980479</v>
      </c>
      <c r="Y8066">
        <f t="shared" si="262"/>
        <v>3483.3611111111168</v>
      </c>
    </row>
    <row r="8067" spans="24:25" x14ac:dyDescent="0.4">
      <c r="X8067" s="79">
        <f t="shared" si="261"/>
        <v>44897.416666647143</v>
      </c>
      <c r="Y8067">
        <f t="shared" si="262"/>
        <v>3483.3611111111168</v>
      </c>
    </row>
    <row r="8068" spans="24:25" x14ac:dyDescent="0.4">
      <c r="X8068" s="79">
        <f t="shared" si="261"/>
        <v>44897.458333313807</v>
      </c>
      <c r="Y8068">
        <f t="shared" si="262"/>
        <v>3483.3611111111168</v>
      </c>
    </row>
    <row r="8069" spans="24:25" x14ac:dyDescent="0.4">
      <c r="X8069" s="79">
        <f t="shared" si="261"/>
        <v>44897.499999980471</v>
      </c>
      <c r="Y8069">
        <f t="shared" si="262"/>
        <v>3483.3611111111168</v>
      </c>
    </row>
    <row r="8070" spans="24:25" x14ac:dyDescent="0.4">
      <c r="X8070" s="79">
        <f t="shared" ref="X8070:X8133" si="263">X8069+1/24</f>
        <v>44897.541666647136</v>
      </c>
      <c r="Y8070">
        <f t="shared" si="262"/>
        <v>3483.3611111111168</v>
      </c>
    </row>
    <row r="8071" spans="24:25" x14ac:dyDescent="0.4">
      <c r="X8071" s="79">
        <f t="shared" si="263"/>
        <v>44897.5833333138</v>
      </c>
      <c r="Y8071">
        <f t="shared" si="262"/>
        <v>3483.3611111111168</v>
      </c>
    </row>
    <row r="8072" spans="24:25" x14ac:dyDescent="0.4">
      <c r="X8072" s="79">
        <f t="shared" si="263"/>
        <v>44897.624999980464</v>
      </c>
      <c r="Y8072">
        <f t="shared" si="262"/>
        <v>3483.3611111111168</v>
      </c>
    </row>
    <row r="8073" spans="24:25" x14ac:dyDescent="0.4">
      <c r="X8073" s="79">
        <f t="shared" si="263"/>
        <v>44897.666666647128</v>
      </c>
      <c r="Y8073">
        <f t="shared" si="262"/>
        <v>3483.3611111111168</v>
      </c>
    </row>
    <row r="8074" spans="24:25" x14ac:dyDescent="0.4">
      <c r="X8074" s="79">
        <f t="shared" si="263"/>
        <v>44897.708333313793</v>
      </c>
      <c r="Y8074">
        <f t="shared" si="262"/>
        <v>3483.3611111111168</v>
      </c>
    </row>
    <row r="8075" spans="24:25" x14ac:dyDescent="0.4">
      <c r="X8075" s="79">
        <f t="shared" si="263"/>
        <v>44897.749999980457</v>
      </c>
      <c r="Y8075">
        <f t="shared" si="262"/>
        <v>3483.3611111111168</v>
      </c>
    </row>
    <row r="8076" spans="24:25" x14ac:dyDescent="0.4">
      <c r="X8076" s="79">
        <f t="shared" si="263"/>
        <v>44897.791666647121</v>
      </c>
      <c r="Y8076">
        <f t="shared" si="262"/>
        <v>3483.3611111111168</v>
      </c>
    </row>
    <row r="8077" spans="24:25" x14ac:dyDescent="0.4">
      <c r="X8077" s="79">
        <f t="shared" si="263"/>
        <v>44897.833333313785</v>
      </c>
      <c r="Y8077">
        <f t="shared" si="262"/>
        <v>3483.3611111111168</v>
      </c>
    </row>
    <row r="8078" spans="24:25" x14ac:dyDescent="0.4">
      <c r="X8078" s="79">
        <f t="shared" si="263"/>
        <v>44897.87499998045</v>
      </c>
      <c r="Y8078">
        <f t="shared" si="262"/>
        <v>3483.3611111111168</v>
      </c>
    </row>
    <row r="8079" spans="24:25" x14ac:dyDescent="0.4">
      <c r="X8079" s="79">
        <f t="shared" si="263"/>
        <v>44897.916666647114</v>
      </c>
      <c r="Y8079">
        <f t="shared" si="262"/>
        <v>3483.3611111111168</v>
      </c>
    </row>
    <row r="8080" spans="24:25" x14ac:dyDescent="0.4">
      <c r="X8080" s="79">
        <f t="shared" si="263"/>
        <v>44897.958333313778</v>
      </c>
      <c r="Y8080">
        <f t="shared" si="262"/>
        <v>3483.3611111111168</v>
      </c>
    </row>
    <row r="8081" spans="24:25" x14ac:dyDescent="0.4">
      <c r="X8081" s="79">
        <f t="shared" si="263"/>
        <v>44897.999999980442</v>
      </c>
      <c r="Y8081">
        <f t="shared" si="262"/>
        <v>3483.3611111111168</v>
      </c>
    </row>
    <row r="8082" spans="24:25" x14ac:dyDescent="0.4">
      <c r="X8082" s="79">
        <f t="shared" si="263"/>
        <v>44898.041666647106</v>
      </c>
      <c r="Y8082">
        <f t="shared" ref="Y8082:Y8145" si="264">VLOOKUP(MONTH(X8082),$T$28:$V$39,3)</f>
        <v>3483.3611111111168</v>
      </c>
    </row>
    <row r="8083" spans="24:25" x14ac:dyDescent="0.4">
      <c r="X8083" s="79">
        <f t="shared" si="263"/>
        <v>44898.083333313771</v>
      </c>
      <c r="Y8083">
        <f t="shared" si="264"/>
        <v>3483.3611111111168</v>
      </c>
    </row>
    <row r="8084" spans="24:25" x14ac:dyDescent="0.4">
      <c r="X8084" s="79">
        <f t="shared" si="263"/>
        <v>44898.124999980435</v>
      </c>
      <c r="Y8084">
        <f t="shared" si="264"/>
        <v>3483.3611111111168</v>
      </c>
    </row>
    <row r="8085" spans="24:25" x14ac:dyDescent="0.4">
      <c r="X8085" s="79">
        <f t="shared" si="263"/>
        <v>44898.166666647099</v>
      </c>
      <c r="Y8085">
        <f t="shared" si="264"/>
        <v>3483.3611111111168</v>
      </c>
    </row>
    <row r="8086" spans="24:25" x14ac:dyDescent="0.4">
      <c r="X8086" s="79">
        <f t="shared" si="263"/>
        <v>44898.208333313763</v>
      </c>
      <c r="Y8086">
        <f t="shared" si="264"/>
        <v>3483.3611111111168</v>
      </c>
    </row>
    <row r="8087" spans="24:25" x14ac:dyDescent="0.4">
      <c r="X8087" s="79">
        <f t="shared" si="263"/>
        <v>44898.249999980428</v>
      </c>
      <c r="Y8087">
        <f t="shared" si="264"/>
        <v>3483.3611111111168</v>
      </c>
    </row>
    <row r="8088" spans="24:25" x14ac:dyDescent="0.4">
      <c r="X8088" s="79">
        <f t="shared" si="263"/>
        <v>44898.291666647092</v>
      </c>
      <c r="Y8088">
        <f t="shared" si="264"/>
        <v>3483.3611111111168</v>
      </c>
    </row>
    <row r="8089" spans="24:25" x14ac:dyDescent="0.4">
      <c r="X8089" s="79">
        <f t="shared" si="263"/>
        <v>44898.333333313756</v>
      </c>
      <c r="Y8089">
        <f t="shared" si="264"/>
        <v>3483.3611111111168</v>
      </c>
    </row>
    <row r="8090" spans="24:25" x14ac:dyDescent="0.4">
      <c r="X8090" s="79">
        <f t="shared" si="263"/>
        <v>44898.37499998042</v>
      </c>
      <c r="Y8090">
        <f t="shared" si="264"/>
        <v>3483.3611111111168</v>
      </c>
    </row>
    <row r="8091" spans="24:25" x14ac:dyDescent="0.4">
      <c r="X8091" s="79">
        <f t="shared" si="263"/>
        <v>44898.416666647085</v>
      </c>
      <c r="Y8091">
        <f t="shared" si="264"/>
        <v>3483.3611111111168</v>
      </c>
    </row>
    <row r="8092" spans="24:25" x14ac:dyDescent="0.4">
      <c r="X8092" s="79">
        <f t="shared" si="263"/>
        <v>44898.458333313749</v>
      </c>
      <c r="Y8092">
        <f t="shared" si="264"/>
        <v>3483.3611111111168</v>
      </c>
    </row>
    <row r="8093" spans="24:25" x14ac:dyDescent="0.4">
      <c r="X8093" s="79">
        <f t="shared" si="263"/>
        <v>44898.499999980413</v>
      </c>
      <c r="Y8093">
        <f t="shared" si="264"/>
        <v>3483.3611111111168</v>
      </c>
    </row>
    <row r="8094" spans="24:25" x14ac:dyDescent="0.4">
      <c r="X8094" s="79">
        <f t="shared" si="263"/>
        <v>44898.541666647077</v>
      </c>
      <c r="Y8094">
        <f t="shared" si="264"/>
        <v>3483.3611111111168</v>
      </c>
    </row>
    <row r="8095" spans="24:25" x14ac:dyDescent="0.4">
      <c r="X8095" s="79">
        <f t="shared" si="263"/>
        <v>44898.583333313742</v>
      </c>
      <c r="Y8095">
        <f t="shared" si="264"/>
        <v>3483.3611111111168</v>
      </c>
    </row>
    <row r="8096" spans="24:25" x14ac:dyDescent="0.4">
      <c r="X8096" s="79">
        <f t="shared" si="263"/>
        <v>44898.624999980406</v>
      </c>
      <c r="Y8096">
        <f t="shared" si="264"/>
        <v>3483.3611111111168</v>
      </c>
    </row>
    <row r="8097" spans="24:25" x14ac:dyDescent="0.4">
      <c r="X8097" s="79">
        <f t="shared" si="263"/>
        <v>44898.66666664707</v>
      </c>
      <c r="Y8097">
        <f t="shared" si="264"/>
        <v>3483.3611111111168</v>
      </c>
    </row>
    <row r="8098" spans="24:25" x14ac:dyDescent="0.4">
      <c r="X8098" s="79">
        <f t="shared" si="263"/>
        <v>44898.708333313734</v>
      </c>
      <c r="Y8098">
        <f t="shared" si="264"/>
        <v>3483.3611111111168</v>
      </c>
    </row>
    <row r="8099" spans="24:25" x14ac:dyDescent="0.4">
      <c r="X8099" s="79">
        <f t="shared" si="263"/>
        <v>44898.749999980399</v>
      </c>
      <c r="Y8099">
        <f t="shared" si="264"/>
        <v>3483.3611111111168</v>
      </c>
    </row>
    <row r="8100" spans="24:25" x14ac:dyDescent="0.4">
      <c r="X8100" s="79">
        <f t="shared" si="263"/>
        <v>44898.791666647063</v>
      </c>
      <c r="Y8100">
        <f t="shared" si="264"/>
        <v>3483.3611111111168</v>
      </c>
    </row>
    <row r="8101" spans="24:25" x14ac:dyDescent="0.4">
      <c r="X8101" s="79">
        <f t="shared" si="263"/>
        <v>44898.833333313727</v>
      </c>
      <c r="Y8101">
        <f t="shared" si="264"/>
        <v>3483.3611111111168</v>
      </c>
    </row>
    <row r="8102" spans="24:25" x14ac:dyDescent="0.4">
      <c r="X8102" s="79">
        <f t="shared" si="263"/>
        <v>44898.874999980391</v>
      </c>
      <c r="Y8102">
        <f t="shared" si="264"/>
        <v>3483.3611111111168</v>
      </c>
    </row>
    <row r="8103" spans="24:25" x14ac:dyDescent="0.4">
      <c r="X8103" s="79">
        <f t="shared" si="263"/>
        <v>44898.916666647056</v>
      </c>
      <c r="Y8103">
        <f t="shared" si="264"/>
        <v>3483.3611111111168</v>
      </c>
    </row>
    <row r="8104" spans="24:25" x14ac:dyDescent="0.4">
      <c r="X8104" s="79">
        <f t="shared" si="263"/>
        <v>44898.95833331372</v>
      </c>
      <c r="Y8104">
        <f t="shared" si="264"/>
        <v>3483.3611111111168</v>
      </c>
    </row>
    <row r="8105" spans="24:25" x14ac:dyDescent="0.4">
      <c r="X8105" s="79">
        <f t="shared" si="263"/>
        <v>44898.999999980384</v>
      </c>
      <c r="Y8105">
        <f t="shared" si="264"/>
        <v>3483.3611111111168</v>
      </c>
    </row>
    <row r="8106" spans="24:25" x14ac:dyDescent="0.4">
      <c r="X8106" s="79">
        <f t="shared" si="263"/>
        <v>44899.041666647048</v>
      </c>
      <c r="Y8106">
        <f t="shared" si="264"/>
        <v>3483.3611111111168</v>
      </c>
    </row>
    <row r="8107" spans="24:25" x14ac:dyDescent="0.4">
      <c r="X8107" s="79">
        <f t="shared" si="263"/>
        <v>44899.083333313713</v>
      </c>
      <c r="Y8107">
        <f t="shared" si="264"/>
        <v>3483.3611111111168</v>
      </c>
    </row>
    <row r="8108" spans="24:25" x14ac:dyDescent="0.4">
      <c r="X8108" s="79">
        <f t="shared" si="263"/>
        <v>44899.124999980377</v>
      </c>
      <c r="Y8108">
        <f t="shared" si="264"/>
        <v>3483.3611111111168</v>
      </c>
    </row>
    <row r="8109" spans="24:25" x14ac:dyDescent="0.4">
      <c r="X8109" s="79">
        <f t="shared" si="263"/>
        <v>44899.166666647041</v>
      </c>
      <c r="Y8109">
        <f t="shared" si="264"/>
        <v>3483.3611111111168</v>
      </c>
    </row>
    <row r="8110" spans="24:25" x14ac:dyDescent="0.4">
      <c r="X8110" s="79">
        <f t="shared" si="263"/>
        <v>44899.208333313705</v>
      </c>
      <c r="Y8110">
        <f t="shared" si="264"/>
        <v>3483.3611111111168</v>
      </c>
    </row>
    <row r="8111" spans="24:25" x14ac:dyDescent="0.4">
      <c r="X8111" s="79">
        <f t="shared" si="263"/>
        <v>44899.249999980369</v>
      </c>
      <c r="Y8111">
        <f t="shared" si="264"/>
        <v>3483.3611111111168</v>
      </c>
    </row>
    <row r="8112" spans="24:25" x14ac:dyDescent="0.4">
      <c r="X8112" s="79">
        <f t="shared" si="263"/>
        <v>44899.291666647034</v>
      </c>
      <c r="Y8112">
        <f t="shared" si="264"/>
        <v>3483.3611111111168</v>
      </c>
    </row>
    <row r="8113" spans="24:25" x14ac:dyDescent="0.4">
      <c r="X8113" s="79">
        <f t="shared" si="263"/>
        <v>44899.333333313698</v>
      </c>
      <c r="Y8113">
        <f t="shared" si="264"/>
        <v>3483.3611111111168</v>
      </c>
    </row>
    <row r="8114" spans="24:25" x14ac:dyDescent="0.4">
      <c r="X8114" s="79">
        <f t="shared" si="263"/>
        <v>44899.374999980362</v>
      </c>
      <c r="Y8114">
        <f t="shared" si="264"/>
        <v>3483.3611111111168</v>
      </c>
    </row>
    <row r="8115" spans="24:25" x14ac:dyDescent="0.4">
      <c r="X8115" s="79">
        <f t="shared" si="263"/>
        <v>44899.416666647026</v>
      </c>
      <c r="Y8115">
        <f t="shared" si="264"/>
        <v>3483.3611111111168</v>
      </c>
    </row>
    <row r="8116" spans="24:25" x14ac:dyDescent="0.4">
      <c r="X8116" s="79">
        <f t="shared" si="263"/>
        <v>44899.458333313691</v>
      </c>
      <c r="Y8116">
        <f t="shared" si="264"/>
        <v>3483.3611111111168</v>
      </c>
    </row>
    <row r="8117" spans="24:25" x14ac:dyDescent="0.4">
      <c r="X8117" s="79">
        <f t="shared" si="263"/>
        <v>44899.499999980355</v>
      </c>
      <c r="Y8117">
        <f t="shared" si="264"/>
        <v>3483.3611111111168</v>
      </c>
    </row>
    <row r="8118" spans="24:25" x14ac:dyDescent="0.4">
      <c r="X8118" s="79">
        <f t="shared" si="263"/>
        <v>44899.541666647019</v>
      </c>
      <c r="Y8118">
        <f t="shared" si="264"/>
        <v>3483.3611111111168</v>
      </c>
    </row>
    <row r="8119" spans="24:25" x14ac:dyDescent="0.4">
      <c r="X8119" s="79">
        <f t="shared" si="263"/>
        <v>44899.583333313683</v>
      </c>
      <c r="Y8119">
        <f t="shared" si="264"/>
        <v>3483.3611111111168</v>
      </c>
    </row>
    <row r="8120" spans="24:25" x14ac:dyDescent="0.4">
      <c r="X8120" s="79">
        <f t="shared" si="263"/>
        <v>44899.624999980348</v>
      </c>
      <c r="Y8120">
        <f t="shared" si="264"/>
        <v>3483.3611111111168</v>
      </c>
    </row>
    <row r="8121" spans="24:25" x14ac:dyDescent="0.4">
      <c r="X8121" s="79">
        <f t="shared" si="263"/>
        <v>44899.666666647012</v>
      </c>
      <c r="Y8121">
        <f t="shared" si="264"/>
        <v>3483.3611111111168</v>
      </c>
    </row>
    <row r="8122" spans="24:25" x14ac:dyDescent="0.4">
      <c r="X8122" s="79">
        <f t="shared" si="263"/>
        <v>44899.708333313676</v>
      </c>
      <c r="Y8122">
        <f t="shared" si="264"/>
        <v>3483.3611111111168</v>
      </c>
    </row>
    <row r="8123" spans="24:25" x14ac:dyDescent="0.4">
      <c r="X8123" s="79">
        <f t="shared" si="263"/>
        <v>44899.74999998034</v>
      </c>
      <c r="Y8123">
        <f t="shared" si="264"/>
        <v>3483.3611111111168</v>
      </c>
    </row>
    <row r="8124" spans="24:25" x14ac:dyDescent="0.4">
      <c r="X8124" s="79">
        <f t="shared" si="263"/>
        <v>44899.791666647005</v>
      </c>
      <c r="Y8124">
        <f t="shared" si="264"/>
        <v>3483.3611111111168</v>
      </c>
    </row>
    <row r="8125" spans="24:25" x14ac:dyDescent="0.4">
      <c r="X8125" s="79">
        <f t="shared" si="263"/>
        <v>44899.833333313669</v>
      </c>
      <c r="Y8125">
        <f t="shared" si="264"/>
        <v>3483.3611111111168</v>
      </c>
    </row>
    <row r="8126" spans="24:25" x14ac:dyDescent="0.4">
      <c r="X8126" s="79">
        <f t="shared" si="263"/>
        <v>44899.874999980333</v>
      </c>
      <c r="Y8126">
        <f t="shared" si="264"/>
        <v>3483.3611111111168</v>
      </c>
    </row>
    <row r="8127" spans="24:25" x14ac:dyDescent="0.4">
      <c r="X8127" s="79">
        <f t="shared" si="263"/>
        <v>44899.916666646997</v>
      </c>
      <c r="Y8127">
        <f t="shared" si="264"/>
        <v>3483.3611111111168</v>
      </c>
    </row>
    <row r="8128" spans="24:25" x14ac:dyDescent="0.4">
      <c r="X8128" s="79">
        <f t="shared" si="263"/>
        <v>44899.958333313662</v>
      </c>
      <c r="Y8128">
        <f t="shared" si="264"/>
        <v>3483.3611111111168</v>
      </c>
    </row>
    <row r="8129" spans="24:25" x14ac:dyDescent="0.4">
      <c r="X8129" s="79">
        <f t="shared" si="263"/>
        <v>44899.999999980326</v>
      </c>
      <c r="Y8129">
        <f t="shared" si="264"/>
        <v>3483.3611111111168</v>
      </c>
    </row>
    <row r="8130" spans="24:25" x14ac:dyDescent="0.4">
      <c r="X8130" s="79">
        <f t="shared" si="263"/>
        <v>44900.04166664699</v>
      </c>
      <c r="Y8130">
        <f t="shared" si="264"/>
        <v>3483.3611111111168</v>
      </c>
    </row>
    <row r="8131" spans="24:25" x14ac:dyDescent="0.4">
      <c r="X8131" s="79">
        <f t="shared" si="263"/>
        <v>44900.083333313654</v>
      </c>
      <c r="Y8131">
        <f t="shared" si="264"/>
        <v>3483.3611111111168</v>
      </c>
    </row>
    <row r="8132" spans="24:25" x14ac:dyDescent="0.4">
      <c r="X8132" s="79">
        <f t="shared" si="263"/>
        <v>44900.124999980319</v>
      </c>
      <c r="Y8132">
        <f t="shared" si="264"/>
        <v>3483.3611111111168</v>
      </c>
    </row>
    <row r="8133" spans="24:25" x14ac:dyDescent="0.4">
      <c r="X8133" s="79">
        <f t="shared" si="263"/>
        <v>44900.166666646983</v>
      </c>
      <c r="Y8133">
        <f t="shared" si="264"/>
        <v>3483.3611111111168</v>
      </c>
    </row>
    <row r="8134" spans="24:25" x14ac:dyDescent="0.4">
      <c r="X8134" s="79">
        <f t="shared" ref="X8134:X8197" si="265">X8133+1/24</f>
        <v>44900.208333313647</v>
      </c>
      <c r="Y8134">
        <f t="shared" si="264"/>
        <v>3483.3611111111168</v>
      </c>
    </row>
    <row r="8135" spans="24:25" x14ac:dyDescent="0.4">
      <c r="X8135" s="79">
        <f t="shared" si="265"/>
        <v>44900.249999980311</v>
      </c>
      <c r="Y8135">
        <f t="shared" si="264"/>
        <v>3483.3611111111168</v>
      </c>
    </row>
    <row r="8136" spans="24:25" x14ac:dyDescent="0.4">
      <c r="X8136" s="79">
        <f t="shared" si="265"/>
        <v>44900.291666646976</v>
      </c>
      <c r="Y8136">
        <f t="shared" si="264"/>
        <v>3483.3611111111168</v>
      </c>
    </row>
    <row r="8137" spans="24:25" x14ac:dyDescent="0.4">
      <c r="X8137" s="79">
        <f t="shared" si="265"/>
        <v>44900.33333331364</v>
      </c>
      <c r="Y8137">
        <f t="shared" si="264"/>
        <v>3483.3611111111168</v>
      </c>
    </row>
    <row r="8138" spans="24:25" x14ac:dyDescent="0.4">
      <c r="X8138" s="79">
        <f t="shared" si="265"/>
        <v>44900.374999980304</v>
      </c>
      <c r="Y8138">
        <f t="shared" si="264"/>
        <v>3483.3611111111168</v>
      </c>
    </row>
    <row r="8139" spans="24:25" x14ac:dyDescent="0.4">
      <c r="X8139" s="79">
        <f t="shared" si="265"/>
        <v>44900.416666646968</v>
      </c>
      <c r="Y8139">
        <f t="shared" si="264"/>
        <v>3483.3611111111168</v>
      </c>
    </row>
    <row r="8140" spans="24:25" x14ac:dyDescent="0.4">
      <c r="X8140" s="79">
        <f t="shared" si="265"/>
        <v>44900.458333313632</v>
      </c>
      <c r="Y8140">
        <f t="shared" si="264"/>
        <v>3483.3611111111168</v>
      </c>
    </row>
    <row r="8141" spans="24:25" x14ac:dyDescent="0.4">
      <c r="X8141" s="79">
        <f t="shared" si="265"/>
        <v>44900.499999980297</v>
      </c>
      <c r="Y8141">
        <f t="shared" si="264"/>
        <v>3483.3611111111168</v>
      </c>
    </row>
    <row r="8142" spans="24:25" x14ac:dyDescent="0.4">
      <c r="X8142" s="79">
        <f t="shared" si="265"/>
        <v>44900.541666646961</v>
      </c>
      <c r="Y8142">
        <f t="shared" si="264"/>
        <v>3483.3611111111168</v>
      </c>
    </row>
    <row r="8143" spans="24:25" x14ac:dyDescent="0.4">
      <c r="X8143" s="79">
        <f t="shared" si="265"/>
        <v>44900.583333313625</v>
      </c>
      <c r="Y8143">
        <f t="shared" si="264"/>
        <v>3483.3611111111168</v>
      </c>
    </row>
    <row r="8144" spans="24:25" x14ac:dyDescent="0.4">
      <c r="X8144" s="79">
        <f t="shared" si="265"/>
        <v>44900.624999980289</v>
      </c>
      <c r="Y8144">
        <f t="shared" si="264"/>
        <v>3483.3611111111168</v>
      </c>
    </row>
    <row r="8145" spans="24:25" x14ac:dyDescent="0.4">
      <c r="X8145" s="79">
        <f t="shared" si="265"/>
        <v>44900.666666646954</v>
      </c>
      <c r="Y8145">
        <f t="shared" si="264"/>
        <v>3483.3611111111168</v>
      </c>
    </row>
    <row r="8146" spans="24:25" x14ac:dyDescent="0.4">
      <c r="X8146" s="79">
        <f t="shared" si="265"/>
        <v>44900.708333313618</v>
      </c>
      <c r="Y8146">
        <f t="shared" ref="Y8146:Y8209" si="266">VLOOKUP(MONTH(X8146),$T$28:$V$39,3)</f>
        <v>3483.3611111111168</v>
      </c>
    </row>
    <row r="8147" spans="24:25" x14ac:dyDescent="0.4">
      <c r="X8147" s="79">
        <f t="shared" si="265"/>
        <v>44900.749999980282</v>
      </c>
      <c r="Y8147">
        <f t="shared" si="266"/>
        <v>3483.3611111111168</v>
      </c>
    </row>
    <row r="8148" spans="24:25" x14ac:dyDescent="0.4">
      <c r="X8148" s="79">
        <f t="shared" si="265"/>
        <v>44900.791666646946</v>
      </c>
      <c r="Y8148">
        <f t="shared" si="266"/>
        <v>3483.3611111111168</v>
      </c>
    </row>
    <row r="8149" spans="24:25" x14ac:dyDescent="0.4">
      <c r="X8149" s="79">
        <f t="shared" si="265"/>
        <v>44900.833333313611</v>
      </c>
      <c r="Y8149">
        <f t="shared" si="266"/>
        <v>3483.3611111111168</v>
      </c>
    </row>
    <row r="8150" spans="24:25" x14ac:dyDescent="0.4">
      <c r="X8150" s="79">
        <f t="shared" si="265"/>
        <v>44900.874999980275</v>
      </c>
      <c r="Y8150">
        <f t="shared" si="266"/>
        <v>3483.3611111111168</v>
      </c>
    </row>
    <row r="8151" spans="24:25" x14ac:dyDescent="0.4">
      <c r="X8151" s="79">
        <f t="shared" si="265"/>
        <v>44900.916666646939</v>
      </c>
      <c r="Y8151">
        <f t="shared" si="266"/>
        <v>3483.3611111111168</v>
      </c>
    </row>
    <row r="8152" spans="24:25" x14ac:dyDescent="0.4">
      <c r="X8152" s="79">
        <f t="shared" si="265"/>
        <v>44900.958333313603</v>
      </c>
      <c r="Y8152">
        <f t="shared" si="266"/>
        <v>3483.3611111111168</v>
      </c>
    </row>
    <row r="8153" spans="24:25" x14ac:dyDescent="0.4">
      <c r="X8153" s="79">
        <f t="shared" si="265"/>
        <v>44900.999999980268</v>
      </c>
      <c r="Y8153">
        <f t="shared" si="266"/>
        <v>3483.3611111111168</v>
      </c>
    </row>
    <row r="8154" spans="24:25" x14ac:dyDescent="0.4">
      <c r="X8154" s="79">
        <f t="shared" si="265"/>
        <v>44901.041666646932</v>
      </c>
      <c r="Y8154">
        <f t="shared" si="266"/>
        <v>3483.3611111111168</v>
      </c>
    </row>
    <row r="8155" spans="24:25" x14ac:dyDescent="0.4">
      <c r="X8155" s="79">
        <f t="shared" si="265"/>
        <v>44901.083333313596</v>
      </c>
      <c r="Y8155">
        <f t="shared" si="266"/>
        <v>3483.3611111111168</v>
      </c>
    </row>
    <row r="8156" spans="24:25" x14ac:dyDescent="0.4">
      <c r="X8156" s="79">
        <f t="shared" si="265"/>
        <v>44901.12499998026</v>
      </c>
      <c r="Y8156">
        <f t="shared" si="266"/>
        <v>3483.3611111111168</v>
      </c>
    </row>
    <row r="8157" spans="24:25" x14ac:dyDescent="0.4">
      <c r="X8157" s="79">
        <f t="shared" si="265"/>
        <v>44901.166666646925</v>
      </c>
      <c r="Y8157">
        <f t="shared" si="266"/>
        <v>3483.3611111111168</v>
      </c>
    </row>
    <row r="8158" spans="24:25" x14ac:dyDescent="0.4">
      <c r="X8158" s="79">
        <f t="shared" si="265"/>
        <v>44901.208333313589</v>
      </c>
      <c r="Y8158">
        <f t="shared" si="266"/>
        <v>3483.3611111111168</v>
      </c>
    </row>
    <row r="8159" spans="24:25" x14ac:dyDescent="0.4">
      <c r="X8159" s="79">
        <f t="shared" si="265"/>
        <v>44901.249999980253</v>
      </c>
      <c r="Y8159">
        <f t="shared" si="266"/>
        <v>3483.3611111111168</v>
      </c>
    </row>
    <row r="8160" spans="24:25" x14ac:dyDescent="0.4">
      <c r="X8160" s="79">
        <f t="shared" si="265"/>
        <v>44901.291666646917</v>
      </c>
      <c r="Y8160">
        <f t="shared" si="266"/>
        <v>3483.3611111111168</v>
      </c>
    </row>
    <row r="8161" spans="24:25" x14ac:dyDescent="0.4">
      <c r="X8161" s="79">
        <f t="shared" si="265"/>
        <v>44901.333333313582</v>
      </c>
      <c r="Y8161">
        <f t="shared" si="266"/>
        <v>3483.3611111111168</v>
      </c>
    </row>
    <row r="8162" spans="24:25" x14ac:dyDescent="0.4">
      <c r="X8162" s="79">
        <f t="shared" si="265"/>
        <v>44901.374999980246</v>
      </c>
      <c r="Y8162">
        <f t="shared" si="266"/>
        <v>3483.3611111111168</v>
      </c>
    </row>
    <row r="8163" spans="24:25" x14ac:dyDescent="0.4">
      <c r="X8163" s="79">
        <f t="shared" si="265"/>
        <v>44901.41666664691</v>
      </c>
      <c r="Y8163">
        <f t="shared" si="266"/>
        <v>3483.3611111111168</v>
      </c>
    </row>
    <row r="8164" spans="24:25" x14ac:dyDescent="0.4">
      <c r="X8164" s="79">
        <f t="shared" si="265"/>
        <v>44901.458333313574</v>
      </c>
      <c r="Y8164">
        <f t="shared" si="266"/>
        <v>3483.3611111111168</v>
      </c>
    </row>
    <row r="8165" spans="24:25" x14ac:dyDescent="0.4">
      <c r="X8165" s="79">
        <f t="shared" si="265"/>
        <v>44901.499999980238</v>
      </c>
      <c r="Y8165">
        <f t="shared" si="266"/>
        <v>3483.3611111111168</v>
      </c>
    </row>
    <row r="8166" spans="24:25" x14ac:dyDescent="0.4">
      <c r="X8166" s="79">
        <f t="shared" si="265"/>
        <v>44901.541666646903</v>
      </c>
      <c r="Y8166">
        <f t="shared" si="266"/>
        <v>3483.3611111111168</v>
      </c>
    </row>
    <row r="8167" spans="24:25" x14ac:dyDescent="0.4">
      <c r="X8167" s="79">
        <f t="shared" si="265"/>
        <v>44901.583333313567</v>
      </c>
      <c r="Y8167">
        <f t="shared" si="266"/>
        <v>3483.3611111111168</v>
      </c>
    </row>
    <row r="8168" spans="24:25" x14ac:dyDescent="0.4">
      <c r="X8168" s="79">
        <f t="shared" si="265"/>
        <v>44901.624999980231</v>
      </c>
      <c r="Y8168">
        <f t="shared" si="266"/>
        <v>3483.3611111111168</v>
      </c>
    </row>
    <row r="8169" spans="24:25" x14ac:dyDescent="0.4">
      <c r="X8169" s="79">
        <f t="shared" si="265"/>
        <v>44901.666666646895</v>
      </c>
      <c r="Y8169">
        <f t="shared" si="266"/>
        <v>3483.3611111111168</v>
      </c>
    </row>
    <row r="8170" spans="24:25" x14ac:dyDescent="0.4">
      <c r="X8170" s="79">
        <f t="shared" si="265"/>
        <v>44901.70833331356</v>
      </c>
      <c r="Y8170">
        <f t="shared" si="266"/>
        <v>3483.3611111111168</v>
      </c>
    </row>
    <row r="8171" spans="24:25" x14ac:dyDescent="0.4">
      <c r="X8171" s="79">
        <f t="shared" si="265"/>
        <v>44901.749999980224</v>
      </c>
      <c r="Y8171">
        <f t="shared" si="266"/>
        <v>3483.3611111111168</v>
      </c>
    </row>
    <row r="8172" spans="24:25" x14ac:dyDescent="0.4">
      <c r="X8172" s="79">
        <f t="shared" si="265"/>
        <v>44901.791666646888</v>
      </c>
      <c r="Y8172">
        <f t="shared" si="266"/>
        <v>3483.3611111111168</v>
      </c>
    </row>
    <row r="8173" spans="24:25" x14ac:dyDescent="0.4">
      <c r="X8173" s="79">
        <f t="shared" si="265"/>
        <v>44901.833333313552</v>
      </c>
      <c r="Y8173">
        <f t="shared" si="266"/>
        <v>3483.3611111111168</v>
      </c>
    </row>
    <row r="8174" spans="24:25" x14ac:dyDescent="0.4">
      <c r="X8174" s="79">
        <f t="shared" si="265"/>
        <v>44901.874999980217</v>
      </c>
      <c r="Y8174">
        <f t="shared" si="266"/>
        <v>3483.3611111111168</v>
      </c>
    </row>
    <row r="8175" spans="24:25" x14ac:dyDescent="0.4">
      <c r="X8175" s="79">
        <f t="shared" si="265"/>
        <v>44901.916666646881</v>
      </c>
      <c r="Y8175">
        <f t="shared" si="266"/>
        <v>3483.3611111111168</v>
      </c>
    </row>
    <row r="8176" spans="24:25" x14ac:dyDescent="0.4">
      <c r="X8176" s="79">
        <f t="shared" si="265"/>
        <v>44901.958333313545</v>
      </c>
      <c r="Y8176">
        <f t="shared" si="266"/>
        <v>3483.3611111111168</v>
      </c>
    </row>
    <row r="8177" spans="24:25" x14ac:dyDescent="0.4">
      <c r="X8177" s="79">
        <f t="shared" si="265"/>
        <v>44901.999999980209</v>
      </c>
      <c r="Y8177">
        <f t="shared" si="266"/>
        <v>3483.3611111111168</v>
      </c>
    </row>
    <row r="8178" spans="24:25" x14ac:dyDescent="0.4">
      <c r="X8178" s="79">
        <f t="shared" si="265"/>
        <v>44902.041666646874</v>
      </c>
      <c r="Y8178">
        <f t="shared" si="266"/>
        <v>3483.3611111111168</v>
      </c>
    </row>
    <row r="8179" spans="24:25" x14ac:dyDescent="0.4">
      <c r="X8179" s="79">
        <f t="shared" si="265"/>
        <v>44902.083333313538</v>
      </c>
      <c r="Y8179">
        <f t="shared" si="266"/>
        <v>3483.3611111111168</v>
      </c>
    </row>
    <row r="8180" spans="24:25" x14ac:dyDescent="0.4">
      <c r="X8180" s="79">
        <f t="shared" si="265"/>
        <v>44902.124999980202</v>
      </c>
      <c r="Y8180">
        <f t="shared" si="266"/>
        <v>3483.3611111111168</v>
      </c>
    </row>
    <row r="8181" spans="24:25" x14ac:dyDescent="0.4">
      <c r="X8181" s="79">
        <f t="shared" si="265"/>
        <v>44902.166666646866</v>
      </c>
      <c r="Y8181">
        <f t="shared" si="266"/>
        <v>3483.3611111111168</v>
      </c>
    </row>
    <row r="8182" spans="24:25" x14ac:dyDescent="0.4">
      <c r="X8182" s="79">
        <f t="shared" si="265"/>
        <v>44902.208333313531</v>
      </c>
      <c r="Y8182">
        <f t="shared" si="266"/>
        <v>3483.3611111111168</v>
      </c>
    </row>
    <row r="8183" spans="24:25" x14ac:dyDescent="0.4">
      <c r="X8183" s="79">
        <f t="shared" si="265"/>
        <v>44902.249999980195</v>
      </c>
      <c r="Y8183">
        <f t="shared" si="266"/>
        <v>3483.3611111111168</v>
      </c>
    </row>
    <row r="8184" spans="24:25" x14ac:dyDescent="0.4">
      <c r="X8184" s="79">
        <f t="shared" si="265"/>
        <v>44902.291666646859</v>
      </c>
      <c r="Y8184">
        <f t="shared" si="266"/>
        <v>3483.3611111111168</v>
      </c>
    </row>
    <row r="8185" spans="24:25" x14ac:dyDescent="0.4">
      <c r="X8185" s="79">
        <f t="shared" si="265"/>
        <v>44902.333333313523</v>
      </c>
      <c r="Y8185">
        <f t="shared" si="266"/>
        <v>3483.3611111111168</v>
      </c>
    </row>
    <row r="8186" spans="24:25" x14ac:dyDescent="0.4">
      <c r="X8186" s="79">
        <f t="shared" si="265"/>
        <v>44902.374999980188</v>
      </c>
      <c r="Y8186">
        <f t="shared" si="266"/>
        <v>3483.3611111111168</v>
      </c>
    </row>
    <row r="8187" spans="24:25" x14ac:dyDescent="0.4">
      <c r="X8187" s="79">
        <f t="shared" si="265"/>
        <v>44902.416666646852</v>
      </c>
      <c r="Y8187">
        <f t="shared" si="266"/>
        <v>3483.3611111111168</v>
      </c>
    </row>
    <row r="8188" spans="24:25" x14ac:dyDescent="0.4">
      <c r="X8188" s="79">
        <f t="shared" si="265"/>
        <v>44902.458333313516</v>
      </c>
      <c r="Y8188">
        <f t="shared" si="266"/>
        <v>3483.3611111111168</v>
      </c>
    </row>
    <row r="8189" spans="24:25" x14ac:dyDescent="0.4">
      <c r="X8189" s="79">
        <f t="shared" si="265"/>
        <v>44902.49999998018</v>
      </c>
      <c r="Y8189">
        <f t="shared" si="266"/>
        <v>3483.3611111111168</v>
      </c>
    </row>
    <row r="8190" spans="24:25" x14ac:dyDescent="0.4">
      <c r="X8190" s="79">
        <f t="shared" si="265"/>
        <v>44902.541666646845</v>
      </c>
      <c r="Y8190">
        <f t="shared" si="266"/>
        <v>3483.3611111111168</v>
      </c>
    </row>
    <row r="8191" spans="24:25" x14ac:dyDescent="0.4">
      <c r="X8191" s="79">
        <f t="shared" si="265"/>
        <v>44902.583333313509</v>
      </c>
      <c r="Y8191">
        <f t="shared" si="266"/>
        <v>3483.3611111111168</v>
      </c>
    </row>
    <row r="8192" spans="24:25" x14ac:dyDescent="0.4">
      <c r="X8192" s="79">
        <f t="shared" si="265"/>
        <v>44902.624999980173</v>
      </c>
      <c r="Y8192">
        <f t="shared" si="266"/>
        <v>3483.3611111111168</v>
      </c>
    </row>
    <row r="8193" spans="24:25" x14ac:dyDescent="0.4">
      <c r="X8193" s="79">
        <f t="shared" si="265"/>
        <v>44902.666666646837</v>
      </c>
      <c r="Y8193">
        <f t="shared" si="266"/>
        <v>3483.3611111111168</v>
      </c>
    </row>
    <row r="8194" spans="24:25" x14ac:dyDescent="0.4">
      <c r="X8194" s="79">
        <f t="shared" si="265"/>
        <v>44902.708333313501</v>
      </c>
      <c r="Y8194">
        <f t="shared" si="266"/>
        <v>3483.3611111111168</v>
      </c>
    </row>
    <row r="8195" spans="24:25" x14ac:dyDescent="0.4">
      <c r="X8195" s="79">
        <f t="shared" si="265"/>
        <v>44902.749999980166</v>
      </c>
      <c r="Y8195">
        <f t="shared" si="266"/>
        <v>3483.3611111111168</v>
      </c>
    </row>
    <row r="8196" spans="24:25" x14ac:dyDescent="0.4">
      <c r="X8196" s="79">
        <f t="shared" si="265"/>
        <v>44902.79166664683</v>
      </c>
      <c r="Y8196">
        <f t="shared" si="266"/>
        <v>3483.3611111111168</v>
      </c>
    </row>
    <row r="8197" spans="24:25" x14ac:dyDescent="0.4">
      <c r="X8197" s="79">
        <f t="shared" si="265"/>
        <v>44902.833333313494</v>
      </c>
      <c r="Y8197">
        <f t="shared" si="266"/>
        <v>3483.3611111111168</v>
      </c>
    </row>
    <row r="8198" spans="24:25" x14ac:dyDescent="0.4">
      <c r="X8198" s="79">
        <f t="shared" ref="X8198:X8261" si="267">X8197+1/24</f>
        <v>44902.874999980158</v>
      </c>
      <c r="Y8198">
        <f t="shared" si="266"/>
        <v>3483.3611111111168</v>
      </c>
    </row>
    <row r="8199" spans="24:25" x14ac:dyDescent="0.4">
      <c r="X8199" s="79">
        <f t="shared" si="267"/>
        <v>44902.916666646823</v>
      </c>
      <c r="Y8199">
        <f t="shared" si="266"/>
        <v>3483.3611111111168</v>
      </c>
    </row>
    <row r="8200" spans="24:25" x14ac:dyDescent="0.4">
      <c r="X8200" s="79">
        <f t="shared" si="267"/>
        <v>44902.958333313487</v>
      </c>
      <c r="Y8200">
        <f t="shared" si="266"/>
        <v>3483.3611111111168</v>
      </c>
    </row>
    <row r="8201" spans="24:25" x14ac:dyDescent="0.4">
      <c r="X8201" s="79">
        <f t="shared" si="267"/>
        <v>44902.999999980151</v>
      </c>
      <c r="Y8201">
        <f t="shared" si="266"/>
        <v>3483.3611111111168</v>
      </c>
    </row>
    <row r="8202" spans="24:25" x14ac:dyDescent="0.4">
      <c r="X8202" s="79">
        <f t="shared" si="267"/>
        <v>44903.041666646815</v>
      </c>
      <c r="Y8202">
        <f t="shared" si="266"/>
        <v>3483.3611111111168</v>
      </c>
    </row>
    <row r="8203" spans="24:25" x14ac:dyDescent="0.4">
      <c r="X8203" s="79">
        <f t="shared" si="267"/>
        <v>44903.08333331348</v>
      </c>
      <c r="Y8203">
        <f t="shared" si="266"/>
        <v>3483.3611111111168</v>
      </c>
    </row>
    <row r="8204" spans="24:25" x14ac:dyDescent="0.4">
      <c r="X8204" s="79">
        <f t="shared" si="267"/>
        <v>44903.124999980144</v>
      </c>
      <c r="Y8204">
        <f t="shared" si="266"/>
        <v>3483.3611111111168</v>
      </c>
    </row>
    <row r="8205" spans="24:25" x14ac:dyDescent="0.4">
      <c r="X8205" s="79">
        <f t="shared" si="267"/>
        <v>44903.166666646808</v>
      </c>
      <c r="Y8205">
        <f t="shared" si="266"/>
        <v>3483.3611111111168</v>
      </c>
    </row>
    <row r="8206" spans="24:25" x14ac:dyDescent="0.4">
      <c r="X8206" s="79">
        <f t="shared" si="267"/>
        <v>44903.208333313472</v>
      </c>
      <c r="Y8206">
        <f t="shared" si="266"/>
        <v>3483.3611111111168</v>
      </c>
    </row>
    <row r="8207" spans="24:25" x14ac:dyDescent="0.4">
      <c r="X8207" s="79">
        <f t="shared" si="267"/>
        <v>44903.249999980137</v>
      </c>
      <c r="Y8207">
        <f t="shared" si="266"/>
        <v>3483.3611111111168</v>
      </c>
    </row>
    <row r="8208" spans="24:25" x14ac:dyDescent="0.4">
      <c r="X8208" s="79">
        <f t="shared" si="267"/>
        <v>44903.291666646801</v>
      </c>
      <c r="Y8208">
        <f t="shared" si="266"/>
        <v>3483.3611111111168</v>
      </c>
    </row>
    <row r="8209" spans="24:25" x14ac:dyDescent="0.4">
      <c r="X8209" s="79">
        <f t="shared" si="267"/>
        <v>44903.333333313465</v>
      </c>
      <c r="Y8209">
        <f t="shared" si="266"/>
        <v>3483.3611111111168</v>
      </c>
    </row>
    <row r="8210" spans="24:25" x14ac:dyDescent="0.4">
      <c r="X8210" s="79">
        <f t="shared" si="267"/>
        <v>44903.374999980129</v>
      </c>
      <c r="Y8210">
        <f t="shared" ref="Y8210:Y8273" si="268">VLOOKUP(MONTH(X8210),$T$28:$V$39,3)</f>
        <v>3483.3611111111168</v>
      </c>
    </row>
    <row r="8211" spans="24:25" x14ac:dyDescent="0.4">
      <c r="X8211" s="79">
        <f t="shared" si="267"/>
        <v>44903.416666646794</v>
      </c>
      <c r="Y8211">
        <f t="shared" si="268"/>
        <v>3483.3611111111168</v>
      </c>
    </row>
    <row r="8212" spans="24:25" x14ac:dyDescent="0.4">
      <c r="X8212" s="79">
        <f t="shared" si="267"/>
        <v>44903.458333313458</v>
      </c>
      <c r="Y8212">
        <f t="shared" si="268"/>
        <v>3483.3611111111168</v>
      </c>
    </row>
    <row r="8213" spans="24:25" x14ac:dyDescent="0.4">
      <c r="X8213" s="79">
        <f t="shared" si="267"/>
        <v>44903.499999980122</v>
      </c>
      <c r="Y8213">
        <f t="shared" si="268"/>
        <v>3483.3611111111168</v>
      </c>
    </row>
    <row r="8214" spans="24:25" x14ac:dyDescent="0.4">
      <c r="X8214" s="79">
        <f t="shared" si="267"/>
        <v>44903.541666646786</v>
      </c>
      <c r="Y8214">
        <f t="shared" si="268"/>
        <v>3483.3611111111168</v>
      </c>
    </row>
    <row r="8215" spans="24:25" x14ac:dyDescent="0.4">
      <c r="X8215" s="79">
        <f t="shared" si="267"/>
        <v>44903.583333313451</v>
      </c>
      <c r="Y8215">
        <f t="shared" si="268"/>
        <v>3483.3611111111168</v>
      </c>
    </row>
    <row r="8216" spans="24:25" x14ac:dyDescent="0.4">
      <c r="X8216" s="79">
        <f t="shared" si="267"/>
        <v>44903.624999980115</v>
      </c>
      <c r="Y8216">
        <f t="shared" si="268"/>
        <v>3483.3611111111168</v>
      </c>
    </row>
    <row r="8217" spans="24:25" x14ac:dyDescent="0.4">
      <c r="X8217" s="79">
        <f t="shared" si="267"/>
        <v>44903.666666646779</v>
      </c>
      <c r="Y8217">
        <f t="shared" si="268"/>
        <v>3483.3611111111168</v>
      </c>
    </row>
    <row r="8218" spans="24:25" x14ac:dyDescent="0.4">
      <c r="X8218" s="79">
        <f t="shared" si="267"/>
        <v>44903.708333313443</v>
      </c>
      <c r="Y8218">
        <f t="shared" si="268"/>
        <v>3483.3611111111168</v>
      </c>
    </row>
    <row r="8219" spans="24:25" x14ac:dyDescent="0.4">
      <c r="X8219" s="79">
        <f t="shared" si="267"/>
        <v>44903.749999980108</v>
      </c>
      <c r="Y8219">
        <f t="shared" si="268"/>
        <v>3483.3611111111168</v>
      </c>
    </row>
    <row r="8220" spans="24:25" x14ac:dyDescent="0.4">
      <c r="X8220" s="79">
        <f t="shared" si="267"/>
        <v>44903.791666646772</v>
      </c>
      <c r="Y8220">
        <f t="shared" si="268"/>
        <v>3483.3611111111168</v>
      </c>
    </row>
    <row r="8221" spans="24:25" x14ac:dyDescent="0.4">
      <c r="X8221" s="79">
        <f t="shared" si="267"/>
        <v>44903.833333313436</v>
      </c>
      <c r="Y8221">
        <f t="shared" si="268"/>
        <v>3483.3611111111168</v>
      </c>
    </row>
    <row r="8222" spans="24:25" x14ac:dyDescent="0.4">
      <c r="X8222" s="79">
        <f t="shared" si="267"/>
        <v>44903.8749999801</v>
      </c>
      <c r="Y8222">
        <f t="shared" si="268"/>
        <v>3483.3611111111168</v>
      </c>
    </row>
    <row r="8223" spans="24:25" x14ac:dyDescent="0.4">
      <c r="X8223" s="79">
        <f t="shared" si="267"/>
        <v>44903.916666646764</v>
      </c>
      <c r="Y8223">
        <f t="shared" si="268"/>
        <v>3483.3611111111168</v>
      </c>
    </row>
    <row r="8224" spans="24:25" x14ac:dyDescent="0.4">
      <c r="X8224" s="79">
        <f t="shared" si="267"/>
        <v>44903.958333313429</v>
      </c>
      <c r="Y8224">
        <f t="shared" si="268"/>
        <v>3483.3611111111168</v>
      </c>
    </row>
    <row r="8225" spans="24:25" x14ac:dyDescent="0.4">
      <c r="X8225" s="79">
        <f t="shared" si="267"/>
        <v>44903.999999980093</v>
      </c>
      <c r="Y8225">
        <f t="shared" si="268"/>
        <v>3483.3611111111168</v>
      </c>
    </row>
    <row r="8226" spans="24:25" x14ac:dyDescent="0.4">
      <c r="X8226" s="79">
        <f t="shared" si="267"/>
        <v>44904.041666646757</v>
      </c>
      <c r="Y8226">
        <f t="shared" si="268"/>
        <v>3483.3611111111168</v>
      </c>
    </row>
    <row r="8227" spans="24:25" x14ac:dyDescent="0.4">
      <c r="X8227" s="79">
        <f t="shared" si="267"/>
        <v>44904.083333313421</v>
      </c>
      <c r="Y8227">
        <f t="shared" si="268"/>
        <v>3483.3611111111168</v>
      </c>
    </row>
    <row r="8228" spans="24:25" x14ac:dyDescent="0.4">
      <c r="X8228" s="79">
        <f t="shared" si="267"/>
        <v>44904.124999980086</v>
      </c>
      <c r="Y8228">
        <f t="shared" si="268"/>
        <v>3483.3611111111168</v>
      </c>
    </row>
    <row r="8229" spans="24:25" x14ac:dyDescent="0.4">
      <c r="X8229" s="79">
        <f t="shared" si="267"/>
        <v>44904.16666664675</v>
      </c>
      <c r="Y8229">
        <f t="shared" si="268"/>
        <v>3483.3611111111168</v>
      </c>
    </row>
    <row r="8230" spans="24:25" x14ac:dyDescent="0.4">
      <c r="X8230" s="79">
        <f t="shared" si="267"/>
        <v>44904.208333313414</v>
      </c>
      <c r="Y8230">
        <f t="shared" si="268"/>
        <v>3483.3611111111168</v>
      </c>
    </row>
    <row r="8231" spans="24:25" x14ac:dyDescent="0.4">
      <c r="X8231" s="79">
        <f t="shared" si="267"/>
        <v>44904.249999980078</v>
      </c>
      <c r="Y8231">
        <f t="shared" si="268"/>
        <v>3483.3611111111168</v>
      </c>
    </row>
    <row r="8232" spans="24:25" x14ac:dyDescent="0.4">
      <c r="X8232" s="79">
        <f t="shared" si="267"/>
        <v>44904.291666646743</v>
      </c>
      <c r="Y8232">
        <f t="shared" si="268"/>
        <v>3483.3611111111168</v>
      </c>
    </row>
    <row r="8233" spans="24:25" x14ac:dyDescent="0.4">
      <c r="X8233" s="79">
        <f t="shared" si="267"/>
        <v>44904.333333313407</v>
      </c>
      <c r="Y8233">
        <f t="shared" si="268"/>
        <v>3483.3611111111168</v>
      </c>
    </row>
    <row r="8234" spans="24:25" x14ac:dyDescent="0.4">
      <c r="X8234" s="79">
        <f t="shared" si="267"/>
        <v>44904.374999980071</v>
      </c>
      <c r="Y8234">
        <f t="shared" si="268"/>
        <v>3483.3611111111168</v>
      </c>
    </row>
    <row r="8235" spans="24:25" x14ac:dyDescent="0.4">
      <c r="X8235" s="79">
        <f t="shared" si="267"/>
        <v>44904.416666646735</v>
      </c>
      <c r="Y8235">
        <f t="shared" si="268"/>
        <v>3483.3611111111168</v>
      </c>
    </row>
    <row r="8236" spans="24:25" x14ac:dyDescent="0.4">
      <c r="X8236" s="79">
        <f t="shared" si="267"/>
        <v>44904.4583333134</v>
      </c>
      <c r="Y8236">
        <f t="shared" si="268"/>
        <v>3483.3611111111168</v>
      </c>
    </row>
    <row r="8237" spans="24:25" x14ac:dyDescent="0.4">
      <c r="X8237" s="79">
        <f t="shared" si="267"/>
        <v>44904.499999980064</v>
      </c>
      <c r="Y8237">
        <f t="shared" si="268"/>
        <v>3483.3611111111168</v>
      </c>
    </row>
    <row r="8238" spans="24:25" x14ac:dyDescent="0.4">
      <c r="X8238" s="79">
        <f t="shared" si="267"/>
        <v>44904.541666646728</v>
      </c>
      <c r="Y8238">
        <f t="shared" si="268"/>
        <v>3483.3611111111168</v>
      </c>
    </row>
    <row r="8239" spans="24:25" x14ac:dyDescent="0.4">
      <c r="X8239" s="79">
        <f t="shared" si="267"/>
        <v>44904.583333313392</v>
      </c>
      <c r="Y8239">
        <f t="shared" si="268"/>
        <v>3483.3611111111168</v>
      </c>
    </row>
    <row r="8240" spans="24:25" x14ac:dyDescent="0.4">
      <c r="X8240" s="79">
        <f t="shared" si="267"/>
        <v>44904.624999980057</v>
      </c>
      <c r="Y8240">
        <f t="shared" si="268"/>
        <v>3483.3611111111168</v>
      </c>
    </row>
    <row r="8241" spans="24:25" x14ac:dyDescent="0.4">
      <c r="X8241" s="79">
        <f t="shared" si="267"/>
        <v>44904.666666646721</v>
      </c>
      <c r="Y8241">
        <f t="shared" si="268"/>
        <v>3483.3611111111168</v>
      </c>
    </row>
    <row r="8242" spans="24:25" x14ac:dyDescent="0.4">
      <c r="X8242" s="79">
        <f t="shared" si="267"/>
        <v>44904.708333313385</v>
      </c>
      <c r="Y8242">
        <f t="shared" si="268"/>
        <v>3483.3611111111168</v>
      </c>
    </row>
    <row r="8243" spans="24:25" x14ac:dyDescent="0.4">
      <c r="X8243" s="79">
        <f t="shared" si="267"/>
        <v>44904.749999980049</v>
      </c>
      <c r="Y8243">
        <f t="shared" si="268"/>
        <v>3483.3611111111168</v>
      </c>
    </row>
    <row r="8244" spans="24:25" x14ac:dyDescent="0.4">
      <c r="X8244" s="79">
        <f t="shared" si="267"/>
        <v>44904.791666646714</v>
      </c>
      <c r="Y8244">
        <f t="shared" si="268"/>
        <v>3483.3611111111168</v>
      </c>
    </row>
    <row r="8245" spans="24:25" x14ac:dyDescent="0.4">
      <c r="X8245" s="79">
        <f t="shared" si="267"/>
        <v>44904.833333313378</v>
      </c>
      <c r="Y8245">
        <f t="shared" si="268"/>
        <v>3483.3611111111168</v>
      </c>
    </row>
    <row r="8246" spans="24:25" x14ac:dyDescent="0.4">
      <c r="X8246" s="79">
        <f t="shared" si="267"/>
        <v>44904.874999980042</v>
      </c>
      <c r="Y8246">
        <f t="shared" si="268"/>
        <v>3483.3611111111168</v>
      </c>
    </row>
    <row r="8247" spans="24:25" x14ac:dyDescent="0.4">
      <c r="X8247" s="79">
        <f t="shared" si="267"/>
        <v>44904.916666646706</v>
      </c>
      <c r="Y8247">
        <f t="shared" si="268"/>
        <v>3483.3611111111168</v>
      </c>
    </row>
    <row r="8248" spans="24:25" x14ac:dyDescent="0.4">
      <c r="X8248" s="79">
        <f t="shared" si="267"/>
        <v>44904.958333313371</v>
      </c>
      <c r="Y8248">
        <f t="shared" si="268"/>
        <v>3483.3611111111168</v>
      </c>
    </row>
    <row r="8249" spans="24:25" x14ac:dyDescent="0.4">
      <c r="X8249" s="79">
        <f t="shared" si="267"/>
        <v>44904.999999980035</v>
      </c>
      <c r="Y8249">
        <f t="shared" si="268"/>
        <v>3483.3611111111168</v>
      </c>
    </row>
    <row r="8250" spans="24:25" x14ac:dyDescent="0.4">
      <c r="X8250" s="79">
        <f t="shared" si="267"/>
        <v>44905.041666646699</v>
      </c>
      <c r="Y8250">
        <f t="shared" si="268"/>
        <v>3483.3611111111168</v>
      </c>
    </row>
    <row r="8251" spans="24:25" x14ac:dyDescent="0.4">
      <c r="X8251" s="79">
        <f t="shared" si="267"/>
        <v>44905.083333313363</v>
      </c>
      <c r="Y8251">
        <f t="shared" si="268"/>
        <v>3483.3611111111168</v>
      </c>
    </row>
    <row r="8252" spans="24:25" x14ac:dyDescent="0.4">
      <c r="X8252" s="79">
        <f t="shared" si="267"/>
        <v>44905.124999980027</v>
      </c>
      <c r="Y8252">
        <f t="shared" si="268"/>
        <v>3483.3611111111168</v>
      </c>
    </row>
    <row r="8253" spans="24:25" x14ac:dyDescent="0.4">
      <c r="X8253" s="79">
        <f t="shared" si="267"/>
        <v>44905.166666646692</v>
      </c>
      <c r="Y8253">
        <f t="shared" si="268"/>
        <v>3483.3611111111168</v>
      </c>
    </row>
    <row r="8254" spans="24:25" x14ac:dyDescent="0.4">
      <c r="X8254" s="79">
        <f t="shared" si="267"/>
        <v>44905.208333313356</v>
      </c>
      <c r="Y8254">
        <f t="shared" si="268"/>
        <v>3483.3611111111168</v>
      </c>
    </row>
    <row r="8255" spans="24:25" x14ac:dyDescent="0.4">
      <c r="X8255" s="79">
        <f t="shared" si="267"/>
        <v>44905.24999998002</v>
      </c>
      <c r="Y8255">
        <f t="shared" si="268"/>
        <v>3483.3611111111168</v>
      </c>
    </row>
    <row r="8256" spans="24:25" x14ac:dyDescent="0.4">
      <c r="X8256" s="79">
        <f t="shared" si="267"/>
        <v>44905.291666646684</v>
      </c>
      <c r="Y8256">
        <f t="shared" si="268"/>
        <v>3483.3611111111168</v>
      </c>
    </row>
    <row r="8257" spans="24:25" x14ac:dyDescent="0.4">
      <c r="X8257" s="79">
        <f t="shared" si="267"/>
        <v>44905.333333313349</v>
      </c>
      <c r="Y8257">
        <f t="shared" si="268"/>
        <v>3483.3611111111168</v>
      </c>
    </row>
    <row r="8258" spans="24:25" x14ac:dyDescent="0.4">
      <c r="X8258" s="79">
        <f t="shared" si="267"/>
        <v>44905.374999980013</v>
      </c>
      <c r="Y8258">
        <f t="shared" si="268"/>
        <v>3483.3611111111168</v>
      </c>
    </row>
    <row r="8259" spans="24:25" x14ac:dyDescent="0.4">
      <c r="X8259" s="79">
        <f t="shared" si="267"/>
        <v>44905.416666646677</v>
      </c>
      <c r="Y8259">
        <f t="shared" si="268"/>
        <v>3483.3611111111168</v>
      </c>
    </row>
    <row r="8260" spans="24:25" x14ac:dyDescent="0.4">
      <c r="X8260" s="79">
        <f t="shared" si="267"/>
        <v>44905.458333313341</v>
      </c>
      <c r="Y8260">
        <f t="shared" si="268"/>
        <v>3483.3611111111168</v>
      </c>
    </row>
    <row r="8261" spans="24:25" x14ac:dyDescent="0.4">
      <c r="X8261" s="79">
        <f t="shared" si="267"/>
        <v>44905.499999980006</v>
      </c>
      <c r="Y8261">
        <f t="shared" si="268"/>
        <v>3483.3611111111168</v>
      </c>
    </row>
    <row r="8262" spans="24:25" x14ac:dyDescent="0.4">
      <c r="X8262" s="79">
        <f t="shared" ref="X8262:X8325" si="269">X8261+1/24</f>
        <v>44905.54166664667</v>
      </c>
      <c r="Y8262">
        <f t="shared" si="268"/>
        <v>3483.3611111111168</v>
      </c>
    </row>
    <row r="8263" spans="24:25" x14ac:dyDescent="0.4">
      <c r="X8263" s="79">
        <f t="shared" si="269"/>
        <v>44905.583333313334</v>
      </c>
      <c r="Y8263">
        <f t="shared" si="268"/>
        <v>3483.3611111111168</v>
      </c>
    </row>
    <row r="8264" spans="24:25" x14ac:dyDescent="0.4">
      <c r="X8264" s="79">
        <f t="shared" si="269"/>
        <v>44905.624999979998</v>
      </c>
      <c r="Y8264">
        <f t="shared" si="268"/>
        <v>3483.3611111111168</v>
      </c>
    </row>
    <row r="8265" spans="24:25" x14ac:dyDescent="0.4">
      <c r="X8265" s="79">
        <f t="shared" si="269"/>
        <v>44905.666666646663</v>
      </c>
      <c r="Y8265">
        <f t="shared" si="268"/>
        <v>3483.3611111111168</v>
      </c>
    </row>
    <row r="8266" spans="24:25" x14ac:dyDescent="0.4">
      <c r="X8266" s="79">
        <f t="shared" si="269"/>
        <v>44905.708333313327</v>
      </c>
      <c r="Y8266">
        <f t="shared" si="268"/>
        <v>3483.3611111111168</v>
      </c>
    </row>
    <row r="8267" spans="24:25" x14ac:dyDescent="0.4">
      <c r="X8267" s="79">
        <f t="shared" si="269"/>
        <v>44905.749999979991</v>
      </c>
      <c r="Y8267">
        <f t="shared" si="268"/>
        <v>3483.3611111111168</v>
      </c>
    </row>
    <row r="8268" spans="24:25" x14ac:dyDescent="0.4">
      <c r="X8268" s="79">
        <f t="shared" si="269"/>
        <v>44905.791666646655</v>
      </c>
      <c r="Y8268">
        <f t="shared" si="268"/>
        <v>3483.3611111111168</v>
      </c>
    </row>
    <row r="8269" spans="24:25" x14ac:dyDescent="0.4">
      <c r="X8269" s="79">
        <f t="shared" si="269"/>
        <v>44905.83333331332</v>
      </c>
      <c r="Y8269">
        <f t="shared" si="268"/>
        <v>3483.3611111111168</v>
      </c>
    </row>
    <row r="8270" spans="24:25" x14ac:dyDescent="0.4">
      <c r="X8270" s="79">
        <f t="shared" si="269"/>
        <v>44905.874999979984</v>
      </c>
      <c r="Y8270">
        <f t="shared" si="268"/>
        <v>3483.3611111111168</v>
      </c>
    </row>
    <row r="8271" spans="24:25" x14ac:dyDescent="0.4">
      <c r="X8271" s="79">
        <f t="shared" si="269"/>
        <v>44905.916666646648</v>
      </c>
      <c r="Y8271">
        <f t="shared" si="268"/>
        <v>3483.3611111111168</v>
      </c>
    </row>
    <row r="8272" spans="24:25" x14ac:dyDescent="0.4">
      <c r="X8272" s="79">
        <f t="shared" si="269"/>
        <v>44905.958333313312</v>
      </c>
      <c r="Y8272">
        <f t="shared" si="268"/>
        <v>3483.3611111111168</v>
      </c>
    </row>
    <row r="8273" spans="24:25" x14ac:dyDescent="0.4">
      <c r="X8273" s="79">
        <f t="shared" si="269"/>
        <v>44905.999999979977</v>
      </c>
      <c r="Y8273">
        <f t="shared" si="268"/>
        <v>3483.3611111111168</v>
      </c>
    </row>
    <row r="8274" spans="24:25" x14ac:dyDescent="0.4">
      <c r="X8274" s="79">
        <f t="shared" si="269"/>
        <v>44906.041666646641</v>
      </c>
      <c r="Y8274">
        <f t="shared" ref="Y8274:Y8337" si="270">VLOOKUP(MONTH(X8274),$T$28:$V$39,3)</f>
        <v>3483.3611111111168</v>
      </c>
    </row>
    <row r="8275" spans="24:25" x14ac:dyDescent="0.4">
      <c r="X8275" s="79">
        <f t="shared" si="269"/>
        <v>44906.083333313305</v>
      </c>
      <c r="Y8275">
        <f t="shared" si="270"/>
        <v>3483.3611111111168</v>
      </c>
    </row>
    <row r="8276" spans="24:25" x14ac:dyDescent="0.4">
      <c r="X8276" s="79">
        <f t="shared" si="269"/>
        <v>44906.124999979969</v>
      </c>
      <c r="Y8276">
        <f t="shared" si="270"/>
        <v>3483.3611111111168</v>
      </c>
    </row>
    <row r="8277" spans="24:25" x14ac:dyDescent="0.4">
      <c r="X8277" s="79">
        <f t="shared" si="269"/>
        <v>44906.166666646634</v>
      </c>
      <c r="Y8277">
        <f t="shared" si="270"/>
        <v>3483.3611111111168</v>
      </c>
    </row>
    <row r="8278" spans="24:25" x14ac:dyDescent="0.4">
      <c r="X8278" s="79">
        <f t="shared" si="269"/>
        <v>44906.208333313298</v>
      </c>
      <c r="Y8278">
        <f t="shared" si="270"/>
        <v>3483.3611111111168</v>
      </c>
    </row>
    <row r="8279" spans="24:25" x14ac:dyDescent="0.4">
      <c r="X8279" s="79">
        <f t="shared" si="269"/>
        <v>44906.249999979962</v>
      </c>
      <c r="Y8279">
        <f t="shared" si="270"/>
        <v>3483.3611111111168</v>
      </c>
    </row>
    <row r="8280" spans="24:25" x14ac:dyDescent="0.4">
      <c r="X8280" s="79">
        <f t="shared" si="269"/>
        <v>44906.291666646626</v>
      </c>
      <c r="Y8280">
        <f t="shared" si="270"/>
        <v>3483.3611111111168</v>
      </c>
    </row>
    <row r="8281" spans="24:25" x14ac:dyDescent="0.4">
      <c r="X8281" s="79">
        <f t="shared" si="269"/>
        <v>44906.33333331329</v>
      </c>
      <c r="Y8281">
        <f t="shared" si="270"/>
        <v>3483.3611111111168</v>
      </c>
    </row>
    <row r="8282" spans="24:25" x14ac:dyDescent="0.4">
      <c r="X8282" s="79">
        <f t="shared" si="269"/>
        <v>44906.374999979955</v>
      </c>
      <c r="Y8282">
        <f t="shared" si="270"/>
        <v>3483.3611111111168</v>
      </c>
    </row>
    <row r="8283" spans="24:25" x14ac:dyDescent="0.4">
      <c r="X8283" s="79">
        <f t="shared" si="269"/>
        <v>44906.416666646619</v>
      </c>
      <c r="Y8283">
        <f t="shared" si="270"/>
        <v>3483.3611111111168</v>
      </c>
    </row>
    <row r="8284" spans="24:25" x14ac:dyDescent="0.4">
      <c r="X8284" s="79">
        <f t="shared" si="269"/>
        <v>44906.458333313283</v>
      </c>
      <c r="Y8284">
        <f t="shared" si="270"/>
        <v>3483.3611111111168</v>
      </c>
    </row>
    <row r="8285" spans="24:25" x14ac:dyDescent="0.4">
      <c r="X8285" s="79">
        <f t="shared" si="269"/>
        <v>44906.499999979947</v>
      </c>
      <c r="Y8285">
        <f t="shared" si="270"/>
        <v>3483.3611111111168</v>
      </c>
    </row>
    <row r="8286" spans="24:25" x14ac:dyDescent="0.4">
      <c r="X8286" s="79">
        <f t="shared" si="269"/>
        <v>44906.541666646612</v>
      </c>
      <c r="Y8286">
        <f t="shared" si="270"/>
        <v>3483.3611111111168</v>
      </c>
    </row>
    <row r="8287" spans="24:25" x14ac:dyDescent="0.4">
      <c r="X8287" s="79">
        <f t="shared" si="269"/>
        <v>44906.583333313276</v>
      </c>
      <c r="Y8287">
        <f t="shared" si="270"/>
        <v>3483.3611111111168</v>
      </c>
    </row>
    <row r="8288" spans="24:25" x14ac:dyDescent="0.4">
      <c r="X8288" s="79">
        <f t="shared" si="269"/>
        <v>44906.62499997994</v>
      </c>
      <c r="Y8288">
        <f t="shared" si="270"/>
        <v>3483.3611111111168</v>
      </c>
    </row>
    <row r="8289" spans="24:25" x14ac:dyDescent="0.4">
      <c r="X8289" s="79">
        <f t="shared" si="269"/>
        <v>44906.666666646604</v>
      </c>
      <c r="Y8289">
        <f t="shared" si="270"/>
        <v>3483.3611111111168</v>
      </c>
    </row>
    <row r="8290" spans="24:25" x14ac:dyDescent="0.4">
      <c r="X8290" s="79">
        <f t="shared" si="269"/>
        <v>44906.708333313269</v>
      </c>
      <c r="Y8290">
        <f t="shared" si="270"/>
        <v>3483.3611111111168</v>
      </c>
    </row>
    <row r="8291" spans="24:25" x14ac:dyDescent="0.4">
      <c r="X8291" s="79">
        <f t="shared" si="269"/>
        <v>44906.749999979933</v>
      </c>
      <c r="Y8291">
        <f t="shared" si="270"/>
        <v>3483.3611111111168</v>
      </c>
    </row>
    <row r="8292" spans="24:25" x14ac:dyDescent="0.4">
      <c r="X8292" s="79">
        <f t="shared" si="269"/>
        <v>44906.791666646597</v>
      </c>
      <c r="Y8292">
        <f t="shared" si="270"/>
        <v>3483.3611111111168</v>
      </c>
    </row>
    <row r="8293" spans="24:25" x14ac:dyDescent="0.4">
      <c r="X8293" s="79">
        <f t="shared" si="269"/>
        <v>44906.833333313261</v>
      </c>
      <c r="Y8293">
        <f t="shared" si="270"/>
        <v>3483.3611111111168</v>
      </c>
    </row>
    <row r="8294" spans="24:25" x14ac:dyDescent="0.4">
      <c r="X8294" s="79">
        <f t="shared" si="269"/>
        <v>44906.874999979926</v>
      </c>
      <c r="Y8294">
        <f t="shared" si="270"/>
        <v>3483.3611111111168</v>
      </c>
    </row>
    <row r="8295" spans="24:25" x14ac:dyDescent="0.4">
      <c r="X8295" s="79">
        <f t="shared" si="269"/>
        <v>44906.91666664659</v>
      </c>
      <c r="Y8295">
        <f t="shared" si="270"/>
        <v>3483.3611111111168</v>
      </c>
    </row>
    <row r="8296" spans="24:25" x14ac:dyDescent="0.4">
      <c r="X8296" s="79">
        <f t="shared" si="269"/>
        <v>44906.958333313254</v>
      </c>
      <c r="Y8296">
        <f t="shared" si="270"/>
        <v>3483.3611111111168</v>
      </c>
    </row>
    <row r="8297" spans="24:25" x14ac:dyDescent="0.4">
      <c r="X8297" s="79">
        <f t="shared" si="269"/>
        <v>44906.999999979918</v>
      </c>
      <c r="Y8297">
        <f t="shared" si="270"/>
        <v>3483.3611111111168</v>
      </c>
    </row>
    <row r="8298" spans="24:25" x14ac:dyDescent="0.4">
      <c r="X8298" s="79">
        <f t="shared" si="269"/>
        <v>44907.041666646583</v>
      </c>
      <c r="Y8298">
        <f t="shared" si="270"/>
        <v>3483.3611111111168</v>
      </c>
    </row>
    <row r="8299" spans="24:25" x14ac:dyDescent="0.4">
      <c r="X8299" s="79">
        <f t="shared" si="269"/>
        <v>44907.083333313247</v>
      </c>
      <c r="Y8299">
        <f t="shared" si="270"/>
        <v>3483.3611111111168</v>
      </c>
    </row>
    <row r="8300" spans="24:25" x14ac:dyDescent="0.4">
      <c r="X8300" s="79">
        <f t="shared" si="269"/>
        <v>44907.124999979911</v>
      </c>
      <c r="Y8300">
        <f t="shared" si="270"/>
        <v>3483.3611111111168</v>
      </c>
    </row>
    <row r="8301" spans="24:25" x14ac:dyDescent="0.4">
      <c r="X8301" s="79">
        <f t="shared" si="269"/>
        <v>44907.166666646575</v>
      </c>
      <c r="Y8301">
        <f t="shared" si="270"/>
        <v>3483.3611111111168</v>
      </c>
    </row>
    <row r="8302" spans="24:25" x14ac:dyDescent="0.4">
      <c r="X8302" s="79">
        <f t="shared" si="269"/>
        <v>44907.20833331324</v>
      </c>
      <c r="Y8302">
        <f t="shared" si="270"/>
        <v>3483.3611111111168</v>
      </c>
    </row>
    <row r="8303" spans="24:25" x14ac:dyDescent="0.4">
      <c r="X8303" s="79">
        <f t="shared" si="269"/>
        <v>44907.249999979904</v>
      </c>
      <c r="Y8303">
        <f t="shared" si="270"/>
        <v>3483.3611111111168</v>
      </c>
    </row>
    <row r="8304" spans="24:25" x14ac:dyDescent="0.4">
      <c r="X8304" s="79">
        <f t="shared" si="269"/>
        <v>44907.291666646568</v>
      </c>
      <c r="Y8304">
        <f t="shared" si="270"/>
        <v>3483.3611111111168</v>
      </c>
    </row>
    <row r="8305" spans="24:25" x14ac:dyDescent="0.4">
      <c r="X8305" s="79">
        <f t="shared" si="269"/>
        <v>44907.333333313232</v>
      </c>
      <c r="Y8305">
        <f t="shared" si="270"/>
        <v>3483.3611111111168</v>
      </c>
    </row>
    <row r="8306" spans="24:25" x14ac:dyDescent="0.4">
      <c r="X8306" s="79">
        <f t="shared" si="269"/>
        <v>44907.374999979897</v>
      </c>
      <c r="Y8306">
        <f t="shared" si="270"/>
        <v>3483.3611111111168</v>
      </c>
    </row>
    <row r="8307" spans="24:25" x14ac:dyDescent="0.4">
      <c r="X8307" s="79">
        <f t="shared" si="269"/>
        <v>44907.416666646561</v>
      </c>
      <c r="Y8307">
        <f t="shared" si="270"/>
        <v>3483.3611111111168</v>
      </c>
    </row>
    <row r="8308" spans="24:25" x14ac:dyDescent="0.4">
      <c r="X8308" s="79">
        <f t="shared" si="269"/>
        <v>44907.458333313225</v>
      </c>
      <c r="Y8308">
        <f t="shared" si="270"/>
        <v>3483.3611111111168</v>
      </c>
    </row>
    <row r="8309" spans="24:25" x14ac:dyDescent="0.4">
      <c r="X8309" s="79">
        <f t="shared" si="269"/>
        <v>44907.499999979889</v>
      </c>
      <c r="Y8309">
        <f t="shared" si="270"/>
        <v>3483.3611111111168</v>
      </c>
    </row>
    <row r="8310" spans="24:25" x14ac:dyDescent="0.4">
      <c r="X8310" s="79">
        <f t="shared" si="269"/>
        <v>44907.541666646553</v>
      </c>
      <c r="Y8310">
        <f t="shared" si="270"/>
        <v>3483.3611111111168</v>
      </c>
    </row>
    <row r="8311" spans="24:25" x14ac:dyDescent="0.4">
      <c r="X8311" s="79">
        <f t="shared" si="269"/>
        <v>44907.583333313218</v>
      </c>
      <c r="Y8311">
        <f t="shared" si="270"/>
        <v>3483.3611111111168</v>
      </c>
    </row>
    <row r="8312" spans="24:25" x14ac:dyDescent="0.4">
      <c r="X8312" s="79">
        <f t="shared" si="269"/>
        <v>44907.624999979882</v>
      </c>
      <c r="Y8312">
        <f t="shared" si="270"/>
        <v>3483.3611111111168</v>
      </c>
    </row>
    <row r="8313" spans="24:25" x14ac:dyDescent="0.4">
      <c r="X8313" s="79">
        <f t="shared" si="269"/>
        <v>44907.666666646546</v>
      </c>
      <c r="Y8313">
        <f t="shared" si="270"/>
        <v>3483.3611111111168</v>
      </c>
    </row>
    <row r="8314" spans="24:25" x14ac:dyDescent="0.4">
      <c r="X8314" s="79">
        <f t="shared" si="269"/>
        <v>44907.70833331321</v>
      </c>
      <c r="Y8314">
        <f t="shared" si="270"/>
        <v>3483.3611111111168</v>
      </c>
    </row>
    <row r="8315" spans="24:25" x14ac:dyDescent="0.4">
      <c r="X8315" s="79">
        <f t="shared" si="269"/>
        <v>44907.749999979875</v>
      </c>
      <c r="Y8315">
        <f t="shared" si="270"/>
        <v>3483.3611111111168</v>
      </c>
    </row>
    <row r="8316" spans="24:25" x14ac:dyDescent="0.4">
      <c r="X8316" s="79">
        <f t="shared" si="269"/>
        <v>44907.791666646539</v>
      </c>
      <c r="Y8316">
        <f t="shared" si="270"/>
        <v>3483.3611111111168</v>
      </c>
    </row>
    <row r="8317" spans="24:25" x14ac:dyDescent="0.4">
      <c r="X8317" s="79">
        <f t="shared" si="269"/>
        <v>44907.833333313203</v>
      </c>
      <c r="Y8317">
        <f t="shared" si="270"/>
        <v>3483.3611111111168</v>
      </c>
    </row>
    <row r="8318" spans="24:25" x14ac:dyDescent="0.4">
      <c r="X8318" s="79">
        <f t="shared" si="269"/>
        <v>44907.874999979867</v>
      </c>
      <c r="Y8318">
        <f t="shared" si="270"/>
        <v>3483.3611111111168</v>
      </c>
    </row>
    <row r="8319" spans="24:25" x14ac:dyDescent="0.4">
      <c r="X8319" s="79">
        <f t="shared" si="269"/>
        <v>44907.916666646532</v>
      </c>
      <c r="Y8319">
        <f t="shared" si="270"/>
        <v>3483.3611111111168</v>
      </c>
    </row>
    <row r="8320" spans="24:25" x14ac:dyDescent="0.4">
      <c r="X8320" s="79">
        <f t="shared" si="269"/>
        <v>44907.958333313196</v>
      </c>
      <c r="Y8320">
        <f t="shared" si="270"/>
        <v>3483.3611111111168</v>
      </c>
    </row>
    <row r="8321" spans="24:25" x14ac:dyDescent="0.4">
      <c r="X8321" s="79">
        <f t="shared" si="269"/>
        <v>44907.99999997986</v>
      </c>
      <c r="Y8321">
        <f t="shared" si="270"/>
        <v>3483.3611111111168</v>
      </c>
    </row>
    <row r="8322" spans="24:25" x14ac:dyDescent="0.4">
      <c r="X8322" s="79">
        <f t="shared" si="269"/>
        <v>44908.041666646524</v>
      </c>
      <c r="Y8322">
        <f t="shared" si="270"/>
        <v>3483.3611111111168</v>
      </c>
    </row>
    <row r="8323" spans="24:25" x14ac:dyDescent="0.4">
      <c r="X8323" s="79">
        <f t="shared" si="269"/>
        <v>44908.083333313189</v>
      </c>
      <c r="Y8323">
        <f t="shared" si="270"/>
        <v>3483.3611111111168</v>
      </c>
    </row>
    <row r="8324" spans="24:25" x14ac:dyDescent="0.4">
      <c r="X8324" s="79">
        <f t="shared" si="269"/>
        <v>44908.124999979853</v>
      </c>
      <c r="Y8324">
        <f t="shared" si="270"/>
        <v>3483.3611111111168</v>
      </c>
    </row>
    <row r="8325" spans="24:25" x14ac:dyDescent="0.4">
      <c r="X8325" s="79">
        <f t="shared" si="269"/>
        <v>44908.166666646517</v>
      </c>
      <c r="Y8325">
        <f t="shared" si="270"/>
        <v>3483.3611111111168</v>
      </c>
    </row>
    <row r="8326" spans="24:25" x14ac:dyDescent="0.4">
      <c r="X8326" s="79">
        <f t="shared" ref="X8326:X8389" si="271">X8325+1/24</f>
        <v>44908.208333313181</v>
      </c>
      <c r="Y8326">
        <f t="shared" si="270"/>
        <v>3483.3611111111168</v>
      </c>
    </row>
    <row r="8327" spans="24:25" x14ac:dyDescent="0.4">
      <c r="X8327" s="79">
        <f t="shared" si="271"/>
        <v>44908.249999979846</v>
      </c>
      <c r="Y8327">
        <f t="shared" si="270"/>
        <v>3483.3611111111168</v>
      </c>
    </row>
    <row r="8328" spans="24:25" x14ac:dyDescent="0.4">
      <c r="X8328" s="79">
        <f t="shared" si="271"/>
        <v>44908.29166664651</v>
      </c>
      <c r="Y8328">
        <f t="shared" si="270"/>
        <v>3483.3611111111168</v>
      </c>
    </row>
    <row r="8329" spans="24:25" x14ac:dyDescent="0.4">
      <c r="X8329" s="79">
        <f t="shared" si="271"/>
        <v>44908.333333313174</v>
      </c>
      <c r="Y8329">
        <f t="shared" si="270"/>
        <v>3483.3611111111168</v>
      </c>
    </row>
    <row r="8330" spans="24:25" x14ac:dyDescent="0.4">
      <c r="X8330" s="79">
        <f t="shared" si="271"/>
        <v>44908.374999979838</v>
      </c>
      <c r="Y8330">
        <f t="shared" si="270"/>
        <v>3483.3611111111168</v>
      </c>
    </row>
    <row r="8331" spans="24:25" x14ac:dyDescent="0.4">
      <c r="X8331" s="79">
        <f t="shared" si="271"/>
        <v>44908.416666646503</v>
      </c>
      <c r="Y8331">
        <f t="shared" si="270"/>
        <v>3483.3611111111168</v>
      </c>
    </row>
    <row r="8332" spans="24:25" x14ac:dyDescent="0.4">
      <c r="X8332" s="79">
        <f t="shared" si="271"/>
        <v>44908.458333313167</v>
      </c>
      <c r="Y8332">
        <f t="shared" si="270"/>
        <v>3483.3611111111168</v>
      </c>
    </row>
    <row r="8333" spans="24:25" x14ac:dyDescent="0.4">
      <c r="X8333" s="79">
        <f t="shared" si="271"/>
        <v>44908.499999979831</v>
      </c>
      <c r="Y8333">
        <f t="shared" si="270"/>
        <v>3483.3611111111168</v>
      </c>
    </row>
    <row r="8334" spans="24:25" x14ac:dyDescent="0.4">
      <c r="X8334" s="79">
        <f t="shared" si="271"/>
        <v>44908.541666646495</v>
      </c>
      <c r="Y8334">
        <f t="shared" si="270"/>
        <v>3483.3611111111168</v>
      </c>
    </row>
    <row r="8335" spans="24:25" x14ac:dyDescent="0.4">
      <c r="X8335" s="79">
        <f t="shared" si="271"/>
        <v>44908.58333331316</v>
      </c>
      <c r="Y8335">
        <f t="shared" si="270"/>
        <v>3483.3611111111168</v>
      </c>
    </row>
    <row r="8336" spans="24:25" x14ac:dyDescent="0.4">
      <c r="X8336" s="79">
        <f t="shared" si="271"/>
        <v>44908.624999979824</v>
      </c>
      <c r="Y8336">
        <f t="shared" si="270"/>
        <v>3483.3611111111168</v>
      </c>
    </row>
    <row r="8337" spans="24:25" x14ac:dyDescent="0.4">
      <c r="X8337" s="79">
        <f t="shared" si="271"/>
        <v>44908.666666646488</v>
      </c>
      <c r="Y8337">
        <f t="shared" si="270"/>
        <v>3483.3611111111168</v>
      </c>
    </row>
    <row r="8338" spans="24:25" x14ac:dyDescent="0.4">
      <c r="X8338" s="79">
        <f t="shared" si="271"/>
        <v>44908.708333313152</v>
      </c>
      <c r="Y8338">
        <f t="shared" ref="Y8338:Y8401" si="272">VLOOKUP(MONTH(X8338),$T$28:$V$39,3)</f>
        <v>3483.3611111111168</v>
      </c>
    </row>
    <row r="8339" spans="24:25" x14ac:dyDescent="0.4">
      <c r="X8339" s="79">
        <f t="shared" si="271"/>
        <v>44908.749999979816</v>
      </c>
      <c r="Y8339">
        <f t="shared" si="272"/>
        <v>3483.3611111111168</v>
      </c>
    </row>
    <row r="8340" spans="24:25" x14ac:dyDescent="0.4">
      <c r="X8340" s="79">
        <f t="shared" si="271"/>
        <v>44908.791666646481</v>
      </c>
      <c r="Y8340">
        <f t="shared" si="272"/>
        <v>3483.3611111111168</v>
      </c>
    </row>
    <row r="8341" spans="24:25" x14ac:dyDescent="0.4">
      <c r="X8341" s="79">
        <f t="shared" si="271"/>
        <v>44908.833333313145</v>
      </c>
      <c r="Y8341">
        <f t="shared" si="272"/>
        <v>3483.3611111111168</v>
      </c>
    </row>
    <row r="8342" spans="24:25" x14ac:dyDescent="0.4">
      <c r="X8342" s="79">
        <f t="shared" si="271"/>
        <v>44908.874999979809</v>
      </c>
      <c r="Y8342">
        <f t="shared" si="272"/>
        <v>3483.3611111111168</v>
      </c>
    </row>
    <row r="8343" spans="24:25" x14ac:dyDescent="0.4">
      <c r="X8343" s="79">
        <f t="shared" si="271"/>
        <v>44908.916666646473</v>
      </c>
      <c r="Y8343">
        <f t="shared" si="272"/>
        <v>3483.3611111111168</v>
      </c>
    </row>
    <row r="8344" spans="24:25" x14ac:dyDescent="0.4">
      <c r="X8344" s="79">
        <f t="shared" si="271"/>
        <v>44908.958333313138</v>
      </c>
      <c r="Y8344">
        <f t="shared" si="272"/>
        <v>3483.3611111111168</v>
      </c>
    </row>
    <row r="8345" spans="24:25" x14ac:dyDescent="0.4">
      <c r="X8345" s="79">
        <f t="shared" si="271"/>
        <v>44908.999999979802</v>
      </c>
      <c r="Y8345">
        <f t="shared" si="272"/>
        <v>3483.3611111111168</v>
      </c>
    </row>
    <row r="8346" spans="24:25" x14ac:dyDescent="0.4">
      <c r="X8346" s="79">
        <f t="shared" si="271"/>
        <v>44909.041666646466</v>
      </c>
      <c r="Y8346">
        <f t="shared" si="272"/>
        <v>3483.3611111111168</v>
      </c>
    </row>
    <row r="8347" spans="24:25" x14ac:dyDescent="0.4">
      <c r="X8347" s="79">
        <f t="shared" si="271"/>
        <v>44909.08333331313</v>
      </c>
      <c r="Y8347">
        <f t="shared" si="272"/>
        <v>3483.3611111111168</v>
      </c>
    </row>
    <row r="8348" spans="24:25" x14ac:dyDescent="0.4">
      <c r="X8348" s="79">
        <f t="shared" si="271"/>
        <v>44909.124999979795</v>
      </c>
      <c r="Y8348">
        <f t="shared" si="272"/>
        <v>3483.3611111111168</v>
      </c>
    </row>
    <row r="8349" spans="24:25" x14ac:dyDescent="0.4">
      <c r="X8349" s="79">
        <f t="shared" si="271"/>
        <v>44909.166666646459</v>
      </c>
      <c r="Y8349">
        <f t="shared" si="272"/>
        <v>3483.3611111111168</v>
      </c>
    </row>
    <row r="8350" spans="24:25" x14ac:dyDescent="0.4">
      <c r="X8350" s="79">
        <f t="shared" si="271"/>
        <v>44909.208333313123</v>
      </c>
      <c r="Y8350">
        <f t="shared" si="272"/>
        <v>3483.3611111111168</v>
      </c>
    </row>
    <row r="8351" spans="24:25" x14ac:dyDescent="0.4">
      <c r="X8351" s="79">
        <f t="shared" si="271"/>
        <v>44909.249999979787</v>
      </c>
      <c r="Y8351">
        <f t="shared" si="272"/>
        <v>3483.3611111111168</v>
      </c>
    </row>
    <row r="8352" spans="24:25" x14ac:dyDescent="0.4">
      <c r="X8352" s="79">
        <f t="shared" si="271"/>
        <v>44909.291666646452</v>
      </c>
      <c r="Y8352">
        <f t="shared" si="272"/>
        <v>3483.3611111111168</v>
      </c>
    </row>
    <row r="8353" spans="24:25" x14ac:dyDescent="0.4">
      <c r="X8353" s="79">
        <f t="shared" si="271"/>
        <v>44909.333333313116</v>
      </c>
      <c r="Y8353">
        <f t="shared" si="272"/>
        <v>3483.3611111111168</v>
      </c>
    </row>
    <row r="8354" spans="24:25" x14ac:dyDescent="0.4">
      <c r="X8354" s="79">
        <f t="shared" si="271"/>
        <v>44909.37499997978</v>
      </c>
      <c r="Y8354">
        <f t="shared" si="272"/>
        <v>3483.3611111111168</v>
      </c>
    </row>
    <row r="8355" spans="24:25" x14ac:dyDescent="0.4">
      <c r="X8355" s="79">
        <f t="shared" si="271"/>
        <v>44909.416666646444</v>
      </c>
      <c r="Y8355">
        <f t="shared" si="272"/>
        <v>3483.3611111111168</v>
      </c>
    </row>
    <row r="8356" spans="24:25" x14ac:dyDescent="0.4">
      <c r="X8356" s="79">
        <f t="shared" si="271"/>
        <v>44909.458333313109</v>
      </c>
      <c r="Y8356">
        <f t="shared" si="272"/>
        <v>3483.3611111111168</v>
      </c>
    </row>
    <row r="8357" spans="24:25" x14ac:dyDescent="0.4">
      <c r="X8357" s="79">
        <f t="shared" si="271"/>
        <v>44909.499999979773</v>
      </c>
      <c r="Y8357">
        <f t="shared" si="272"/>
        <v>3483.3611111111168</v>
      </c>
    </row>
    <row r="8358" spans="24:25" x14ac:dyDescent="0.4">
      <c r="X8358" s="79">
        <f t="shared" si="271"/>
        <v>44909.541666646437</v>
      </c>
      <c r="Y8358">
        <f t="shared" si="272"/>
        <v>3483.3611111111168</v>
      </c>
    </row>
    <row r="8359" spans="24:25" x14ac:dyDescent="0.4">
      <c r="X8359" s="79">
        <f t="shared" si="271"/>
        <v>44909.583333313101</v>
      </c>
      <c r="Y8359">
        <f t="shared" si="272"/>
        <v>3483.3611111111168</v>
      </c>
    </row>
    <row r="8360" spans="24:25" x14ac:dyDescent="0.4">
      <c r="X8360" s="79">
        <f t="shared" si="271"/>
        <v>44909.624999979766</v>
      </c>
      <c r="Y8360">
        <f t="shared" si="272"/>
        <v>3483.3611111111168</v>
      </c>
    </row>
    <row r="8361" spans="24:25" x14ac:dyDescent="0.4">
      <c r="X8361" s="79">
        <f t="shared" si="271"/>
        <v>44909.66666664643</v>
      </c>
      <c r="Y8361">
        <f t="shared" si="272"/>
        <v>3483.3611111111168</v>
      </c>
    </row>
    <row r="8362" spans="24:25" x14ac:dyDescent="0.4">
      <c r="X8362" s="79">
        <f t="shared" si="271"/>
        <v>44909.708333313094</v>
      </c>
      <c r="Y8362">
        <f t="shared" si="272"/>
        <v>3483.3611111111168</v>
      </c>
    </row>
    <row r="8363" spans="24:25" x14ac:dyDescent="0.4">
      <c r="X8363" s="79">
        <f t="shared" si="271"/>
        <v>44909.749999979758</v>
      </c>
      <c r="Y8363">
        <f t="shared" si="272"/>
        <v>3483.3611111111168</v>
      </c>
    </row>
    <row r="8364" spans="24:25" x14ac:dyDescent="0.4">
      <c r="X8364" s="79">
        <f t="shared" si="271"/>
        <v>44909.791666646423</v>
      </c>
      <c r="Y8364">
        <f t="shared" si="272"/>
        <v>3483.3611111111168</v>
      </c>
    </row>
    <row r="8365" spans="24:25" x14ac:dyDescent="0.4">
      <c r="X8365" s="79">
        <f t="shared" si="271"/>
        <v>44909.833333313087</v>
      </c>
      <c r="Y8365">
        <f t="shared" si="272"/>
        <v>3483.3611111111168</v>
      </c>
    </row>
    <row r="8366" spans="24:25" x14ac:dyDescent="0.4">
      <c r="X8366" s="79">
        <f t="shared" si="271"/>
        <v>44909.874999979751</v>
      </c>
      <c r="Y8366">
        <f t="shared" si="272"/>
        <v>3483.3611111111168</v>
      </c>
    </row>
    <row r="8367" spans="24:25" x14ac:dyDescent="0.4">
      <c r="X8367" s="79">
        <f t="shared" si="271"/>
        <v>44909.916666646415</v>
      </c>
      <c r="Y8367">
        <f t="shared" si="272"/>
        <v>3483.3611111111168</v>
      </c>
    </row>
    <row r="8368" spans="24:25" x14ac:dyDescent="0.4">
      <c r="X8368" s="79">
        <f t="shared" si="271"/>
        <v>44909.958333313079</v>
      </c>
      <c r="Y8368">
        <f t="shared" si="272"/>
        <v>3483.3611111111168</v>
      </c>
    </row>
    <row r="8369" spans="24:25" x14ac:dyDescent="0.4">
      <c r="X8369" s="79">
        <f t="shared" si="271"/>
        <v>44909.999999979744</v>
      </c>
      <c r="Y8369">
        <f t="shared" si="272"/>
        <v>3483.3611111111168</v>
      </c>
    </row>
    <row r="8370" spans="24:25" x14ac:dyDescent="0.4">
      <c r="X8370" s="79">
        <f t="shared" si="271"/>
        <v>44910.041666646408</v>
      </c>
      <c r="Y8370">
        <f t="shared" si="272"/>
        <v>3483.3611111111168</v>
      </c>
    </row>
    <row r="8371" spans="24:25" x14ac:dyDescent="0.4">
      <c r="X8371" s="79">
        <f t="shared" si="271"/>
        <v>44910.083333313072</v>
      </c>
      <c r="Y8371">
        <f t="shared" si="272"/>
        <v>3483.3611111111168</v>
      </c>
    </row>
    <row r="8372" spans="24:25" x14ac:dyDescent="0.4">
      <c r="X8372" s="79">
        <f t="shared" si="271"/>
        <v>44910.124999979736</v>
      </c>
      <c r="Y8372">
        <f t="shared" si="272"/>
        <v>3483.3611111111168</v>
      </c>
    </row>
    <row r="8373" spans="24:25" x14ac:dyDescent="0.4">
      <c r="X8373" s="79">
        <f t="shared" si="271"/>
        <v>44910.166666646401</v>
      </c>
      <c r="Y8373">
        <f t="shared" si="272"/>
        <v>3483.3611111111168</v>
      </c>
    </row>
    <row r="8374" spans="24:25" x14ac:dyDescent="0.4">
      <c r="X8374" s="79">
        <f t="shared" si="271"/>
        <v>44910.208333313065</v>
      </c>
      <c r="Y8374">
        <f t="shared" si="272"/>
        <v>3483.3611111111168</v>
      </c>
    </row>
    <row r="8375" spans="24:25" x14ac:dyDescent="0.4">
      <c r="X8375" s="79">
        <f t="shared" si="271"/>
        <v>44910.249999979729</v>
      </c>
      <c r="Y8375">
        <f t="shared" si="272"/>
        <v>3483.3611111111168</v>
      </c>
    </row>
    <row r="8376" spans="24:25" x14ac:dyDescent="0.4">
      <c r="X8376" s="79">
        <f t="shared" si="271"/>
        <v>44910.291666646393</v>
      </c>
      <c r="Y8376">
        <f t="shared" si="272"/>
        <v>3483.3611111111168</v>
      </c>
    </row>
    <row r="8377" spans="24:25" x14ac:dyDescent="0.4">
      <c r="X8377" s="79">
        <f t="shared" si="271"/>
        <v>44910.333333313058</v>
      </c>
      <c r="Y8377">
        <f t="shared" si="272"/>
        <v>3483.3611111111168</v>
      </c>
    </row>
    <row r="8378" spans="24:25" x14ac:dyDescent="0.4">
      <c r="X8378" s="79">
        <f t="shared" si="271"/>
        <v>44910.374999979722</v>
      </c>
      <c r="Y8378">
        <f t="shared" si="272"/>
        <v>3483.3611111111168</v>
      </c>
    </row>
    <row r="8379" spans="24:25" x14ac:dyDescent="0.4">
      <c r="X8379" s="79">
        <f t="shared" si="271"/>
        <v>44910.416666646386</v>
      </c>
      <c r="Y8379">
        <f t="shared" si="272"/>
        <v>3483.3611111111168</v>
      </c>
    </row>
    <row r="8380" spans="24:25" x14ac:dyDescent="0.4">
      <c r="X8380" s="79">
        <f t="shared" si="271"/>
        <v>44910.45833331305</v>
      </c>
      <c r="Y8380">
        <f t="shared" si="272"/>
        <v>3483.3611111111168</v>
      </c>
    </row>
    <row r="8381" spans="24:25" x14ac:dyDescent="0.4">
      <c r="X8381" s="79">
        <f t="shared" si="271"/>
        <v>44910.499999979715</v>
      </c>
      <c r="Y8381">
        <f t="shared" si="272"/>
        <v>3483.3611111111168</v>
      </c>
    </row>
    <row r="8382" spans="24:25" x14ac:dyDescent="0.4">
      <c r="X8382" s="79">
        <f t="shared" si="271"/>
        <v>44910.541666646379</v>
      </c>
      <c r="Y8382">
        <f t="shared" si="272"/>
        <v>3483.3611111111168</v>
      </c>
    </row>
    <row r="8383" spans="24:25" x14ac:dyDescent="0.4">
      <c r="X8383" s="79">
        <f t="shared" si="271"/>
        <v>44910.583333313043</v>
      </c>
      <c r="Y8383">
        <f t="shared" si="272"/>
        <v>3483.3611111111168</v>
      </c>
    </row>
    <row r="8384" spans="24:25" x14ac:dyDescent="0.4">
      <c r="X8384" s="79">
        <f t="shared" si="271"/>
        <v>44910.624999979707</v>
      </c>
      <c r="Y8384">
        <f t="shared" si="272"/>
        <v>3483.3611111111168</v>
      </c>
    </row>
    <row r="8385" spans="24:25" x14ac:dyDescent="0.4">
      <c r="X8385" s="79">
        <f t="shared" si="271"/>
        <v>44910.666666646372</v>
      </c>
      <c r="Y8385">
        <f t="shared" si="272"/>
        <v>3483.3611111111168</v>
      </c>
    </row>
    <row r="8386" spans="24:25" x14ac:dyDescent="0.4">
      <c r="X8386" s="79">
        <f t="shared" si="271"/>
        <v>44910.708333313036</v>
      </c>
      <c r="Y8386">
        <f t="shared" si="272"/>
        <v>3483.3611111111168</v>
      </c>
    </row>
    <row r="8387" spans="24:25" x14ac:dyDescent="0.4">
      <c r="X8387" s="79">
        <f t="shared" si="271"/>
        <v>44910.7499999797</v>
      </c>
      <c r="Y8387">
        <f t="shared" si="272"/>
        <v>3483.3611111111168</v>
      </c>
    </row>
    <row r="8388" spans="24:25" x14ac:dyDescent="0.4">
      <c r="X8388" s="79">
        <f t="shared" si="271"/>
        <v>44910.791666646364</v>
      </c>
      <c r="Y8388">
        <f t="shared" si="272"/>
        <v>3483.3611111111168</v>
      </c>
    </row>
    <row r="8389" spans="24:25" x14ac:dyDescent="0.4">
      <c r="X8389" s="79">
        <f t="shared" si="271"/>
        <v>44910.833333313029</v>
      </c>
      <c r="Y8389">
        <f t="shared" si="272"/>
        <v>3483.3611111111168</v>
      </c>
    </row>
    <row r="8390" spans="24:25" x14ac:dyDescent="0.4">
      <c r="X8390" s="79">
        <f t="shared" ref="X8390:X8453" si="273">X8389+1/24</f>
        <v>44910.874999979693</v>
      </c>
      <c r="Y8390">
        <f t="shared" si="272"/>
        <v>3483.3611111111168</v>
      </c>
    </row>
    <row r="8391" spans="24:25" x14ac:dyDescent="0.4">
      <c r="X8391" s="79">
        <f t="shared" si="273"/>
        <v>44910.916666646357</v>
      </c>
      <c r="Y8391">
        <f t="shared" si="272"/>
        <v>3483.3611111111168</v>
      </c>
    </row>
    <row r="8392" spans="24:25" x14ac:dyDescent="0.4">
      <c r="X8392" s="79">
        <f t="shared" si="273"/>
        <v>44910.958333313021</v>
      </c>
      <c r="Y8392">
        <f t="shared" si="272"/>
        <v>3483.3611111111168</v>
      </c>
    </row>
    <row r="8393" spans="24:25" x14ac:dyDescent="0.4">
      <c r="X8393" s="79">
        <f t="shared" si="273"/>
        <v>44910.999999979686</v>
      </c>
      <c r="Y8393">
        <f t="shared" si="272"/>
        <v>3483.3611111111168</v>
      </c>
    </row>
    <row r="8394" spans="24:25" x14ac:dyDescent="0.4">
      <c r="X8394" s="79">
        <f t="shared" si="273"/>
        <v>44911.04166664635</v>
      </c>
      <c r="Y8394">
        <f t="shared" si="272"/>
        <v>3483.3611111111168</v>
      </c>
    </row>
    <row r="8395" spans="24:25" x14ac:dyDescent="0.4">
      <c r="X8395" s="79">
        <f t="shared" si="273"/>
        <v>44911.083333313014</v>
      </c>
      <c r="Y8395">
        <f t="shared" si="272"/>
        <v>3483.3611111111168</v>
      </c>
    </row>
    <row r="8396" spans="24:25" x14ac:dyDescent="0.4">
      <c r="X8396" s="79">
        <f t="shared" si="273"/>
        <v>44911.124999979678</v>
      </c>
      <c r="Y8396">
        <f t="shared" si="272"/>
        <v>3483.3611111111168</v>
      </c>
    </row>
    <row r="8397" spans="24:25" x14ac:dyDescent="0.4">
      <c r="X8397" s="79">
        <f t="shared" si="273"/>
        <v>44911.166666646342</v>
      </c>
      <c r="Y8397">
        <f t="shared" si="272"/>
        <v>3483.3611111111168</v>
      </c>
    </row>
    <row r="8398" spans="24:25" x14ac:dyDescent="0.4">
      <c r="X8398" s="79">
        <f t="shared" si="273"/>
        <v>44911.208333313007</v>
      </c>
      <c r="Y8398">
        <f t="shared" si="272"/>
        <v>3483.3611111111168</v>
      </c>
    </row>
    <row r="8399" spans="24:25" x14ac:dyDescent="0.4">
      <c r="X8399" s="79">
        <f t="shared" si="273"/>
        <v>44911.249999979671</v>
      </c>
      <c r="Y8399">
        <f t="shared" si="272"/>
        <v>3483.3611111111168</v>
      </c>
    </row>
    <row r="8400" spans="24:25" x14ac:dyDescent="0.4">
      <c r="X8400" s="79">
        <f t="shared" si="273"/>
        <v>44911.291666646335</v>
      </c>
      <c r="Y8400">
        <f t="shared" si="272"/>
        <v>3483.3611111111168</v>
      </c>
    </row>
    <row r="8401" spans="24:25" x14ac:dyDescent="0.4">
      <c r="X8401" s="79">
        <f t="shared" si="273"/>
        <v>44911.333333312999</v>
      </c>
      <c r="Y8401">
        <f t="shared" si="272"/>
        <v>3483.3611111111168</v>
      </c>
    </row>
    <row r="8402" spans="24:25" x14ac:dyDescent="0.4">
      <c r="X8402" s="79">
        <f t="shared" si="273"/>
        <v>44911.374999979664</v>
      </c>
      <c r="Y8402">
        <f t="shared" ref="Y8402:Y8465" si="274">VLOOKUP(MONTH(X8402),$T$28:$V$39,3)</f>
        <v>3483.3611111111168</v>
      </c>
    </row>
    <row r="8403" spans="24:25" x14ac:dyDescent="0.4">
      <c r="X8403" s="79">
        <f t="shared" si="273"/>
        <v>44911.416666646328</v>
      </c>
      <c r="Y8403">
        <f t="shared" si="274"/>
        <v>3483.3611111111168</v>
      </c>
    </row>
    <row r="8404" spans="24:25" x14ac:dyDescent="0.4">
      <c r="X8404" s="79">
        <f t="shared" si="273"/>
        <v>44911.458333312992</v>
      </c>
      <c r="Y8404">
        <f t="shared" si="274"/>
        <v>3483.3611111111168</v>
      </c>
    </row>
    <row r="8405" spans="24:25" x14ac:dyDescent="0.4">
      <c r="X8405" s="79">
        <f t="shared" si="273"/>
        <v>44911.499999979656</v>
      </c>
      <c r="Y8405">
        <f t="shared" si="274"/>
        <v>3483.3611111111168</v>
      </c>
    </row>
    <row r="8406" spans="24:25" x14ac:dyDescent="0.4">
      <c r="X8406" s="79">
        <f t="shared" si="273"/>
        <v>44911.541666646321</v>
      </c>
      <c r="Y8406">
        <f t="shared" si="274"/>
        <v>3483.3611111111168</v>
      </c>
    </row>
    <row r="8407" spans="24:25" x14ac:dyDescent="0.4">
      <c r="X8407" s="79">
        <f t="shared" si="273"/>
        <v>44911.583333312985</v>
      </c>
      <c r="Y8407">
        <f t="shared" si="274"/>
        <v>3483.3611111111168</v>
      </c>
    </row>
    <row r="8408" spans="24:25" x14ac:dyDescent="0.4">
      <c r="X8408" s="79">
        <f t="shared" si="273"/>
        <v>44911.624999979649</v>
      </c>
      <c r="Y8408">
        <f t="shared" si="274"/>
        <v>3483.3611111111168</v>
      </c>
    </row>
    <row r="8409" spans="24:25" x14ac:dyDescent="0.4">
      <c r="X8409" s="79">
        <f t="shared" si="273"/>
        <v>44911.666666646313</v>
      </c>
      <c r="Y8409">
        <f t="shared" si="274"/>
        <v>3483.3611111111168</v>
      </c>
    </row>
    <row r="8410" spans="24:25" x14ac:dyDescent="0.4">
      <c r="X8410" s="79">
        <f t="shared" si="273"/>
        <v>44911.708333312978</v>
      </c>
      <c r="Y8410">
        <f t="shared" si="274"/>
        <v>3483.3611111111168</v>
      </c>
    </row>
    <row r="8411" spans="24:25" x14ac:dyDescent="0.4">
      <c r="X8411" s="79">
        <f t="shared" si="273"/>
        <v>44911.749999979642</v>
      </c>
      <c r="Y8411">
        <f t="shared" si="274"/>
        <v>3483.3611111111168</v>
      </c>
    </row>
    <row r="8412" spans="24:25" x14ac:dyDescent="0.4">
      <c r="X8412" s="79">
        <f t="shared" si="273"/>
        <v>44911.791666646306</v>
      </c>
      <c r="Y8412">
        <f t="shared" si="274"/>
        <v>3483.3611111111168</v>
      </c>
    </row>
    <row r="8413" spans="24:25" x14ac:dyDescent="0.4">
      <c r="X8413" s="79">
        <f t="shared" si="273"/>
        <v>44911.83333331297</v>
      </c>
      <c r="Y8413">
        <f t="shared" si="274"/>
        <v>3483.3611111111168</v>
      </c>
    </row>
    <row r="8414" spans="24:25" x14ac:dyDescent="0.4">
      <c r="X8414" s="79">
        <f t="shared" si="273"/>
        <v>44911.874999979635</v>
      </c>
      <c r="Y8414">
        <f t="shared" si="274"/>
        <v>3483.3611111111168</v>
      </c>
    </row>
    <row r="8415" spans="24:25" x14ac:dyDescent="0.4">
      <c r="X8415" s="79">
        <f t="shared" si="273"/>
        <v>44911.916666646299</v>
      </c>
      <c r="Y8415">
        <f t="shared" si="274"/>
        <v>3483.3611111111168</v>
      </c>
    </row>
    <row r="8416" spans="24:25" x14ac:dyDescent="0.4">
      <c r="X8416" s="79">
        <f t="shared" si="273"/>
        <v>44911.958333312963</v>
      </c>
      <c r="Y8416">
        <f t="shared" si="274"/>
        <v>3483.3611111111168</v>
      </c>
    </row>
    <row r="8417" spans="24:25" x14ac:dyDescent="0.4">
      <c r="X8417" s="79">
        <f t="shared" si="273"/>
        <v>44911.999999979627</v>
      </c>
      <c r="Y8417">
        <f t="shared" si="274"/>
        <v>3483.3611111111168</v>
      </c>
    </row>
    <row r="8418" spans="24:25" x14ac:dyDescent="0.4">
      <c r="X8418" s="79">
        <f t="shared" si="273"/>
        <v>44912.041666646292</v>
      </c>
      <c r="Y8418">
        <f t="shared" si="274"/>
        <v>3483.3611111111168</v>
      </c>
    </row>
    <row r="8419" spans="24:25" x14ac:dyDescent="0.4">
      <c r="X8419" s="79">
        <f t="shared" si="273"/>
        <v>44912.083333312956</v>
      </c>
      <c r="Y8419">
        <f t="shared" si="274"/>
        <v>3483.3611111111168</v>
      </c>
    </row>
    <row r="8420" spans="24:25" x14ac:dyDescent="0.4">
      <c r="X8420" s="79">
        <f t="shared" si="273"/>
        <v>44912.12499997962</v>
      </c>
      <c r="Y8420">
        <f t="shared" si="274"/>
        <v>3483.3611111111168</v>
      </c>
    </row>
    <row r="8421" spans="24:25" x14ac:dyDescent="0.4">
      <c r="X8421" s="79">
        <f t="shared" si="273"/>
        <v>44912.166666646284</v>
      </c>
      <c r="Y8421">
        <f t="shared" si="274"/>
        <v>3483.3611111111168</v>
      </c>
    </row>
    <row r="8422" spans="24:25" x14ac:dyDescent="0.4">
      <c r="X8422" s="79">
        <f t="shared" si="273"/>
        <v>44912.208333312949</v>
      </c>
      <c r="Y8422">
        <f t="shared" si="274"/>
        <v>3483.3611111111168</v>
      </c>
    </row>
    <row r="8423" spans="24:25" x14ac:dyDescent="0.4">
      <c r="X8423" s="79">
        <f t="shared" si="273"/>
        <v>44912.249999979613</v>
      </c>
      <c r="Y8423">
        <f t="shared" si="274"/>
        <v>3483.3611111111168</v>
      </c>
    </row>
    <row r="8424" spans="24:25" x14ac:dyDescent="0.4">
      <c r="X8424" s="79">
        <f t="shared" si="273"/>
        <v>44912.291666646277</v>
      </c>
      <c r="Y8424">
        <f t="shared" si="274"/>
        <v>3483.3611111111168</v>
      </c>
    </row>
    <row r="8425" spans="24:25" x14ac:dyDescent="0.4">
      <c r="X8425" s="79">
        <f t="shared" si="273"/>
        <v>44912.333333312941</v>
      </c>
      <c r="Y8425">
        <f t="shared" si="274"/>
        <v>3483.3611111111168</v>
      </c>
    </row>
    <row r="8426" spans="24:25" x14ac:dyDescent="0.4">
      <c r="X8426" s="79">
        <f t="shared" si="273"/>
        <v>44912.374999979605</v>
      </c>
      <c r="Y8426">
        <f t="shared" si="274"/>
        <v>3483.3611111111168</v>
      </c>
    </row>
    <row r="8427" spans="24:25" x14ac:dyDescent="0.4">
      <c r="X8427" s="79">
        <f t="shared" si="273"/>
        <v>44912.41666664627</v>
      </c>
      <c r="Y8427">
        <f t="shared" si="274"/>
        <v>3483.3611111111168</v>
      </c>
    </row>
    <row r="8428" spans="24:25" x14ac:dyDescent="0.4">
      <c r="X8428" s="79">
        <f t="shared" si="273"/>
        <v>44912.458333312934</v>
      </c>
      <c r="Y8428">
        <f t="shared" si="274"/>
        <v>3483.3611111111168</v>
      </c>
    </row>
    <row r="8429" spans="24:25" x14ac:dyDescent="0.4">
      <c r="X8429" s="79">
        <f t="shared" si="273"/>
        <v>44912.499999979598</v>
      </c>
      <c r="Y8429">
        <f t="shared" si="274"/>
        <v>3483.3611111111168</v>
      </c>
    </row>
    <row r="8430" spans="24:25" x14ac:dyDescent="0.4">
      <c r="X8430" s="79">
        <f t="shared" si="273"/>
        <v>44912.541666646262</v>
      </c>
      <c r="Y8430">
        <f t="shared" si="274"/>
        <v>3483.3611111111168</v>
      </c>
    </row>
    <row r="8431" spans="24:25" x14ac:dyDescent="0.4">
      <c r="X8431" s="79">
        <f t="shared" si="273"/>
        <v>44912.583333312927</v>
      </c>
      <c r="Y8431">
        <f t="shared" si="274"/>
        <v>3483.3611111111168</v>
      </c>
    </row>
    <row r="8432" spans="24:25" x14ac:dyDescent="0.4">
      <c r="X8432" s="79">
        <f t="shared" si="273"/>
        <v>44912.624999979591</v>
      </c>
      <c r="Y8432">
        <f t="shared" si="274"/>
        <v>3483.3611111111168</v>
      </c>
    </row>
    <row r="8433" spans="24:25" x14ac:dyDescent="0.4">
      <c r="X8433" s="79">
        <f t="shared" si="273"/>
        <v>44912.666666646255</v>
      </c>
      <c r="Y8433">
        <f t="shared" si="274"/>
        <v>3483.3611111111168</v>
      </c>
    </row>
    <row r="8434" spans="24:25" x14ac:dyDescent="0.4">
      <c r="X8434" s="79">
        <f t="shared" si="273"/>
        <v>44912.708333312919</v>
      </c>
      <c r="Y8434">
        <f t="shared" si="274"/>
        <v>3483.3611111111168</v>
      </c>
    </row>
    <row r="8435" spans="24:25" x14ac:dyDescent="0.4">
      <c r="X8435" s="79">
        <f t="shared" si="273"/>
        <v>44912.749999979584</v>
      </c>
      <c r="Y8435">
        <f t="shared" si="274"/>
        <v>3483.3611111111168</v>
      </c>
    </row>
    <row r="8436" spans="24:25" x14ac:dyDescent="0.4">
      <c r="X8436" s="79">
        <f t="shared" si="273"/>
        <v>44912.791666646248</v>
      </c>
      <c r="Y8436">
        <f t="shared" si="274"/>
        <v>3483.3611111111168</v>
      </c>
    </row>
    <row r="8437" spans="24:25" x14ac:dyDescent="0.4">
      <c r="X8437" s="79">
        <f t="shared" si="273"/>
        <v>44912.833333312912</v>
      </c>
      <c r="Y8437">
        <f t="shared" si="274"/>
        <v>3483.3611111111168</v>
      </c>
    </row>
    <row r="8438" spans="24:25" x14ac:dyDescent="0.4">
      <c r="X8438" s="79">
        <f t="shared" si="273"/>
        <v>44912.874999979576</v>
      </c>
      <c r="Y8438">
        <f t="shared" si="274"/>
        <v>3483.3611111111168</v>
      </c>
    </row>
    <row r="8439" spans="24:25" x14ac:dyDescent="0.4">
      <c r="X8439" s="79">
        <f t="shared" si="273"/>
        <v>44912.916666646241</v>
      </c>
      <c r="Y8439">
        <f t="shared" si="274"/>
        <v>3483.3611111111168</v>
      </c>
    </row>
    <row r="8440" spans="24:25" x14ac:dyDescent="0.4">
      <c r="X8440" s="79">
        <f t="shared" si="273"/>
        <v>44912.958333312905</v>
      </c>
      <c r="Y8440">
        <f t="shared" si="274"/>
        <v>3483.3611111111168</v>
      </c>
    </row>
    <row r="8441" spans="24:25" x14ac:dyDescent="0.4">
      <c r="X8441" s="79">
        <f t="shared" si="273"/>
        <v>44912.999999979569</v>
      </c>
      <c r="Y8441">
        <f t="shared" si="274"/>
        <v>3483.3611111111168</v>
      </c>
    </row>
    <row r="8442" spans="24:25" x14ac:dyDescent="0.4">
      <c r="X8442" s="79">
        <f t="shared" si="273"/>
        <v>44913.041666646233</v>
      </c>
      <c r="Y8442">
        <f t="shared" si="274"/>
        <v>3483.3611111111168</v>
      </c>
    </row>
    <row r="8443" spans="24:25" x14ac:dyDescent="0.4">
      <c r="X8443" s="79">
        <f t="shared" si="273"/>
        <v>44913.083333312898</v>
      </c>
      <c r="Y8443">
        <f t="shared" si="274"/>
        <v>3483.3611111111168</v>
      </c>
    </row>
    <row r="8444" spans="24:25" x14ac:dyDescent="0.4">
      <c r="X8444" s="79">
        <f t="shared" si="273"/>
        <v>44913.124999979562</v>
      </c>
      <c r="Y8444">
        <f t="shared" si="274"/>
        <v>3483.3611111111168</v>
      </c>
    </row>
    <row r="8445" spans="24:25" x14ac:dyDescent="0.4">
      <c r="X8445" s="79">
        <f t="shared" si="273"/>
        <v>44913.166666646226</v>
      </c>
      <c r="Y8445">
        <f t="shared" si="274"/>
        <v>3483.3611111111168</v>
      </c>
    </row>
    <row r="8446" spans="24:25" x14ac:dyDescent="0.4">
      <c r="X8446" s="79">
        <f t="shared" si="273"/>
        <v>44913.20833331289</v>
      </c>
      <c r="Y8446">
        <f t="shared" si="274"/>
        <v>3483.3611111111168</v>
      </c>
    </row>
    <row r="8447" spans="24:25" x14ac:dyDescent="0.4">
      <c r="X8447" s="79">
        <f t="shared" si="273"/>
        <v>44913.249999979555</v>
      </c>
      <c r="Y8447">
        <f t="shared" si="274"/>
        <v>3483.3611111111168</v>
      </c>
    </row>
    <row r="8448" spans="24:25" x14ac:dyDescent="0.4">
      <c r="X8448" s="79">
        <f t="shared" si="273"/>
        <v>44913.291666646219</v>
      </c>
      <c r="Y8448">
        <f t="shared" si="274"/>
        <v>3483.3611111111168</v>
      </c>
    </row>
    <row r="8449" spans="24:25" x14ac:dyDescent="0.4">
      <c r="X8449" s="79">
        <f t="shared" si="273"/>
        <v>44913.333333312883</v>
      </c>
      <c r="Y8449">
        <f t="shared" si="274"/>
        <v>3483.3611111111168</v>
      </c>
    </row>
    <row r="8450" spans="24:25" x14ac:dyDescent="0.4">
      <c r="X8450" s="79">
        <f t="shared" si="273"/>
        <v>44913.374999979547</v>
      </c>
      <c r="Y8450">
        <f t="shared" si="274"/>
        <v>3483.3611111111168</v>
      </c>
    </row>
    <row r="8451" spans="24:25" x14ac:dyDescent="0.4">
      <c r="X8451" s="79">
        <f t="shared" si="273"/>
        <v>44913.416666646212</v>
      </c>
      <c r="Y8451">
        <f t="shared" si="274"/>
        <v>3483.3611111111168</v>
      </c>
    </row>
    <row r="8452" spans="24:25" x14ac:dyDescent="0.4">
      <c r="X8452" s="79">
        <f t="shared" si="273"/>
        <v>44913.458333312876</v>
      </c>
      <c r="Y8452">
        <f t="shared" si="274"/>
        <v>3483.3611111111168</v>
      </c>
    </row>
    <row r="8453" spans="24:25" x14ac:dyDescent="0.4">
      <c r="X8453" s="79">
        <f t="shared" si="273"/>
        <v>44913.49999997954</v>
      </c>
      <c r="Y8453">
        <f t="shared" si="274"/>
        <v>3483.3611111111168</v>
      </c>
    </row>
    <row r="8454" spans="24:25" x14ac:dyDescent="0.4">
      <c r="X8454" s="79">
        <f t="shared" ref="X8454:X8517" si="275">X8453+1/24</f>
        <v>44913.541666646204</v>
      </c>
      <c r="Y8454">
        <f t="shared" si="274"/>
        <v>3483.3611111111168</v>
      </c>
    </row>
    <row r="8455" spans="24:25" x14ac:dyDescent="0.4">
      <c r="X8455" s="79">
        <f t="shared" si="275"/>
        <v>44913.583333312868</v>
      </c>
      <c r="Y8455">
        <f t="shared" si="274"/>
        <v>3483.3611111111168</v>
      </c>
    </row>
    <row r="8456" spans="24:25" x14ac:dyDescent="0.4">
      <c r="X8456" s="79">
        <f t="shared" si="275"/>
        <v>44913.624999979533</v>
      </c>
      <c r="Y8456">
        <f t="shared" si="274"/>
        <v>3483.3611111111168</v>
      </c>
    </row>
    <row r="8457" spans="24:25" x14ac:dyDescent="0.4">
      <c r="X8457" s="79">
        <f t="shared" si="275"/>
        <v>44913.666666646197</v>
      </c>
      <c r="Y8457">
        <f t="shared" si="274"/>
        <v>3483.3611111111168</v>
      </c>
    </row>
    <row r="8458" spans="24:25" x14ac:dyDescent="0.4">
      <c r="X8458" s="79">
        <f t="shared" si="275"/>
        <v>44913.708333312861</v>
      </c>
      <c r="Y8458">
        <f t="shared" si="274"/>
        <v>3483.3611111111168</v>
      </c>
    </row>
    <row r="8459" spans="24:25" x14ac:dyDescent="0.4">
      <c r="X8459" s="79">
        <f t="shared" si="275"/>
        <v>44913.749999979525</v>
      </c>
      <c r="Y8459">
        <f t="shared" si="274"/>
        <v>3483.3611111111168</v>
      </c>
    </row>
    <row r="8460" spans="24:25" x14ac:dyDescent="0.4">
      <c r="X8460" s="79">
        <f t="shared" si="275"/>
        <v>44913.79166664619</v>
      </c>
      <c r="Y8460">
        <f t="shared" si="274"/>
        <v>3483.3611111111168</v>
      </c>
    </row>
    <row r="8461" spans="24:25" x14ac:dyDescent="0.4">
      <c r="X8461" s="79">
        <f t="shared" si="275"/>
        <v>44913.833333312854</v>
      </c>
      <c r="Y8461">
        <f t="shared" si="274"/>
        <v>3483.3611111111168</v>
      </c>
    </row>
    <row r="8462" spans="24:25" x14ac:dyDescent="0.4">
      <c r="X8462" s="79">
        <f t="shared" si="275"/>
        <v>44913.874999979518</v>
      </c>
      <c r="Y8462">
        <f t="shared" si="274"/>
        <v>3483.3611111111168</v>
      </c>
    </row>
    <row r="8463" spans="24:25" x14ac:dyDescent="0.4">
      <c r="X8463" s="79">
        <f t="shared" si="275"/>
        <v>44913.916666646182</v>
      </c>
      <c r="Y8463">
        <f t="shared" si="274"/>
        <v>3483.3611111111168</v>
      </c>
    </row>
    <row r="8464" spans="24:25" x14ac:dyDescent="0.4">
      <c r="X8464" s="79">
        <f t="shared" si="275"/>
        <v>44913.958333312847</v>
      </c>
      <c r="Y8464">
        <f t="shared" si="274"/>
        <v>3483.3611111111168</v>
      </c>
    </row>
    <row r="8465" spans="24:25" x14ac:dyDescent="0.4">
      <c r="X8465" s="79">
        <f t="shared" si="275"/>
        <v>44913.999999979511</v>
      </c>
      <c r="Y8465">
        <f t="shared" si="274"/>
        <v>3483.3611111111168</v>
      </c>
    </row>
    <row r="8466" spans="24:25" x14ac:dyDescent="0.4">
      <c r="X8466" s="79">
        <f t="shared" si="275"/>
        <v>44914.041666646175</v>
      </c>
      <c r="Y8466">
        <f t="shared" ref="Y8466:Y8529" si="276">VLOOKUP(MONTH(X8466),$T$28:$V$39,3)</f>
        <v>3483.3611111111168</v>
      </c>
    </row>
    <row r="8467" spans="24:25" x14ac:dyDescent="0.4">
      <c r="X8467" s="79">
        <f t="shared" si="275"/>
        <v>44914.083333312839</v>
      </c>
      <c r="Y8467">
        <f t="shared" si="276"/>
        <v>3483.3611111111168</v>
      </c>
    </row>
    <row r="8468" spans="24:25" x14ac:dyDescent="0.4">
      <c r="X8468" s="79">
        <f t="shared" si="275"/>
        <v>44914.124999979504</v>
      </c>
      <c r="Y8468">
        <f t="shared" si="276"/>
        <v>3483.3611111111168</v>
      </c>
    </row>
    <row r="8469" spans="24:25" x14ac:dyDescent="0.4">
      <c r="X8469" s="79">
        <f t="shared" si="275"/>
        <v>44914.166666646168</v>
      </c>
      <c r="Y8469">
        <f t="shared" si="276"/>
        <v>3483.3611111111168</v>
      </c>
    </row>
    <row r="8470" spans="24:25" x14ac:dyDescent="0.4">
      <c r="X8470" s="79">
        <f t="shared" si="275"/>
        <v>44914.208333312832</v>
      </c>
      <c r="Y8470">
        <f t="shared" si="276"/>
        <v>3483.3611111111168</v>
      </c>
    </row>
    <row r="8471" spans="24:25" x14ac:dyDescent="0.4">
      <c r="X8471" s="79">
        <f t="shared" si="275"/>
        <v>44914.249999979496</v>
      </c>
      <c r="Y8471">
        <f t="shared" si="276"/>
        <v>3483.3611111111168</v>
      </c>
    </row>
    <row r="8472" spans="24:25" x14ac:dyDescent="0.4">
      <c r="X8472" s="79">
        <f t="shared" si="275"/>
        <v>44914.291666646161</v>
      </c>
      <c r="Y8472">
        <f t="shared" si="276"/>
        <v>3483.3611111111168</v>
      </c>
    </row>
    <row r="8473" spans="24:25" x14ac:dyDescent="0.4">
      <c r="X8473" s="79">
        <f t="shared" si="275"/>
        <v>44914.333333312825</v>
      </c>
      <c r="Y8473">
        <f t="shared" si="276"/>
        <v>3483.3611111111168</v>
      </c>
    </row>
    <row r="8474" spans="24:25" x14ac:dyDescent="0.4">
      <c r="X8474" s="79">
        <f t="shared" si="275"/>
        <v>44914.374999979489</v>
      </c>
      <c r="Y8474">
        <f t="shared" si="276"/>
        <v>3483.3611111111168</v>
      </c>
    </row>
    <row r="8475" spans="24:25" x14ac:dyDescent="0.4">
      <c r="X8475" s="79">
        <f t="shared" si="275"/>
        <v>44914.416666646153</v>
      </c>
      <c r="Y8475">
        <f t="shared" si="276"/>
        <v>3483.3611111111168</v>
      </c>
    </row>
    <row r="8476" spans="24:25" x14ac:dyDescent="0.4">
      <c r="X8476" s="79">
        <f t="shared" si="275"/>
        <v>44914.458333312818</v>
      </c>
      <c r="Y8476">
        <f t="shared" si="276"/>
        <v>3483.3611111111168</v>
      </c>
    </row>
    <row r="8477" spans="24:25" x14ac:dyDescent="0.4">
      <c r="X8477" s="79">
        <f t="shared" si="275"/>
        <v>44914.499999979482</v>
      </c>
      <c r="Y8477">
        <f t="shared" si="276"/>
        <v>3483.3611111111168</v>
      </c>
    </row>
    <row r="8478" spans="24:25" x14ac:dyDescent="0.4">
      <c r="X8478" s="79">
        <f t="shared" si="275"/>
        <v>44914.541666646146</v>
      </c>
      <c r="Y8478">
        <f t="shared" si="276"/>
        <v>3483.3611111111168</v>
      </c>
    </row>
    <row r="8479" spans="24:25" x14ac:dyDescent="0.4">
      <c r="X8479" s="79">
        <f t="shared" si="275"/>
        <v>44914.58333331281</v>
      </c>
      <c r="Y8479">
        <f t="shared" si="276"/>
        <v>3483.3611111111168</v>
      </c>
    </row>
    <row r="8480" spans="24:25" x14ac:dyDescent="0.4">
      <c r="X8480" s="79">
        <f t="shared" si="275"/>
        <v>44914.624999979475</v>
      </c>
      <c r="Y8480">
        <f t="shared" si="276"/>
        <v>3483.3611111111168</v>
      </c>
    </row>
    <row r="8481" spans="24:25" x14ac:dyDescent="0.4">
      <c r="X8481" s="79">
        <f t="shared" si="275"/>
        <v>44914.666666646139</v>
      </c>
      <c r="Y8481">
        <f t="shared" si="276"/>
        <v>3483.3611111111168</v>
      </c>
    </row>
    <row r="8482" spans="24:25" x14ac:dyDescent="0.4">
      <c r="X8482" s="79">
        <f t="shared" si="275"/>
        <v>44914.708333312803</v>
      </c>
      <c r="Y8482">
        <f t="shared" si="276"/>
        <v>3483.3611111111168</v>
      </c>
    </row>
    <row r="8483" spans="24:25" x14ac:dyDescent="0.4">
      <c r="X8483" s="79">
        <f t="shared" si="275"/>
        <v>44914.749999979467</v>
      </c>
      <c r="Y8483">
        <f t="shared" si="276"/>
        <v>3483.3611111111168</v>
      </c>
    </row>
    <row r="8484" spans="24:25" x14ac:dyDescent="0.4">
      <c r="X8484" s="79">
        <f t="shared" si="275"/>
        <v>44914.791666646131</v>
      </c>
      <c r="Y8484">
        <f t="shared" si="276"/>
        <v>3483.3611111111168</v>
      </c>
    </row>
    <row r="8485" spans="24:25" x14ac:dyDescent="0.4">
      <c r="X8485" s="79">
        <f t="shared" si="275"/>
        <v>44914.833333312796</v>
      </c>
      <c r="Y8485">
        <f t="shared" si="276"/>
        <v>3483.3611111111168</v>
      </c>
    </row>
    <row r="8486" spans="24:25" x14ac:dyDescent="0.4">
      <c r="X8486" s="79">
        <f t="shared" si="275"/>
        <v>44914.87499997946</v>
      </c>
      <c r="Y8486">
        <f t="shared" si="276"/>
        <v>3483.3611111111168</v>
      </c>
    </row>
    <row r="8487" spans="24:25" x14ac:dyDescent="0.4">
      <c r="X8487" s="79">
        <f t="shared" si="275"/>
        <v>44914.916666646124</v>
      </c>
      <c r="Y8487">
        <f t="shared" si="276"/>
        <v>3483.3611111111168</v>
      </c>
    </row>
    <row r="8488" spans="24:25" x14ac:dyDescent="0.4">
      <c r="X8488" s="79">
        <f t="shared" si="275"/>
        <v>44914.958333312788</v>
      </c>
      <c r="Y8488">
        <f t="shared" si="276"/>
        <v>3483.3611111111168</v>
      </c>
    </row>
    <row r="8489" spans="24:25" x14ac:dyDescent="0.4">
      <c r="X8489" s="79">
        <f t="shared" si="275"/>
        <v>44914.999999979453</v>
      </c>
      <c r="Y8489">
        <f t="shared" si="276"/>
        <v>3483.3611111111168</v>
      </c>
    </row>
    <row r="8490" spans="24:25" x14ac:dyDescent="0.4">
      <c r="X8490" s="79">
        <f t="shared" si="275"/>
        <v>44915.041666646117</v>
      </c>
      <c r="Y8490">
        <f t="shared" si="276"/>
        <v>3483.3611111111168</v>
      </c>
    </row>
    <row r="8491" spans="24:25" x14ac:dyDescent="0.4">
      <c r="X8491" s="79">
        <f t="shared" si="275"/>
        <v>44915.083333312781</v>
      </c>
      <c r="Y8491">
        <f t="shared" si="276"/>
        <v>3483.3611111111168</v>
      </c>
    </row>
    <row r="8492" spans="24:25" x14ac:dyDescent="0.4">
      <c r="X8492" s="79">
        <f t="shared" si="275"/>
        <v>44915.124999979445</v>
      </c>
      <c r="Y8492">
        <f t="shared" si="276"/>
        <v>3483.3611111111168</v>
      </c>
    </row>
    <row r="8493" spans="24:25" x14ac:dyDescent="0.4">
      <c r="X8493" s="79">
        <f t="shared" si="275"/>
        <v>44915.16666664611</v>
      </c>
      <c r="Y8493">
        <f t="shared" si="276"/>
        <v>3483.3611111111168</v>
      </c>
    </row>
    <row r="8494" spans="24:25" x14ac:dyDescent="0.4">
      <c r="X8494" s="79">
        <f t="shared" si="275"/>
        <v>44915.208333312774</v>
      </c>
      <c r="Y8494">
        <f t="shared" si="276"/>
        <v>3483.3611111111168</v>
      </c>
    </row>
    <row r="8495" spans="24:25" x14ac:dyDescent="0.4">
      <c r="X8495" s="79">
        <f t="shared" si="275"/>
        <v>44915.249999979438</v>
      </c>
      <c r="Y8495">
        <f t="shared" si="276"/>
        <v>3483.3611111111168</v>
      </c>
    </row>
    <row r="8496" spans="24:25" x14ac:dyDescent="0.4">
      <c r="X8496" s="79">
        <f t="shared" si="275"/>
        <v>44915.291666646102</v>
      </c>
      <c r="Y8496">
        <f t="shared" si="276"/>
        <v>3483.3611111111168</v>
      </c>
    </row>
    <row r="8497" spans="24:25" x14ac:dyDescent="0.4">
      <c r="X8497" s="79">
        <f t="shared" si="275"/>
        <v>44915.333333312767</v>
      </c>
      <c r="Y8497">
        <f t="shared" si="276"/>
        <v>3483.3611111111168</v>
      </c>
    </row>
    <row r="8498" spans="24:25" x14ac:dyDescent="0.4">
      <c r="X8498" s="79">
        <f t="shared" si="275"/>
        <v>44915.374999979431</v>
      </c>
      <c r="Y8498">
        <f t="shared" si="276"/>
        <v>3483.3611111111168</v>
      </c>
    </row>
    <row r="8499" spans="24:25" x14ac:dyDescent="0.4">
      <c r="X8499" s="79">
        <f t="shared" si="275"/>
        <v>44915.416666646095</v>
      </c>
      <c r="Y8499">
        <f t="shared" si="276"/>
        <v>3483.3611111111168</v>
      </c>
    </row>
    <row r="8500" spans="24:25" x14ac:dyDescent="0.4">
      <c r="X8500" s="79">
        <f t="shared" si="275"/>
        <v>44915.458333312759</v>
      </c>
      <c r="Y8500">
        <f t="shared" si="276"/>
        <v>3483.3611111111168</v>
      </c>
    </row>
    <row r="8501" spans="24:25" x14ac:dyDescent="0.4">
      <c r="X8501" s="79">
        <f t="shared" si="275"/>
        <v>44915.499999979424</v>
      </c>
      <c r="Y8501">
        <f t="shared" si="276"/>
        <v>3483.3611111111168</v>
      </c>
    </row>
    <row r="8502" spans="24:25" x14ac:dyDescent="0.4">
      <c r="X8502" s="79">
        <f t="shared" si="275"/>
        <v>44915.541666646088</v>
      </c>
      <c r="Y8502">
        <f t="shared" si="276"/>
        <v>3483.3611111111168</v>
      </c>
    </row>
    <row r="8503" spans="24:25" x14ac:dyDescent="0.4">
      <c r="X8503" s="79">
        <f t="shared" si="275"/>
        <v>44915.583333312752</v>
      </c>
      <c r="Y8503">
        <f t="shared" si="276"/>
        <v>3483.3611111111168</v>
      </c>
    </row>
    <row r="8504" spans="24:25" x14ac:dyDescent="0.4">
      <c r="X8504" s="79">
        <f t="shared" si="275"/>
        <v>44915.624999979416</v>
      </c>
      <c r="Y8504">
        <f t="shared" si="276"/>
        <v>3483.3611111111168</v>
      </c>
    </row>
    <row r="8505" spans="24:25" x14ac:dyDescent="0.4">
      <c r="X8505" s="79">
        <f t="shared" si="275"/>
        <v>44915.666666646081</v>
      </c>
      <c r="Y8505">
        <f t="shared" si="276"/>
        <v>3483.3611111111168</v>
      </c>
    </row>
    <row r="8506" spans="24:25" x14ac:dyDescent="0.4">
      <c r="X8506" s="79">
        <f t="shared" si="275"/>
        <v>44915.708333312745</v>
      </c>
      <c r="Y8506">
        <f t="shared" si="276"/>
        <v>3483.3611111111168</v>
      </c>
    </row>
    <row r="8507" spans="24:25" x14ac:dyDescent="0.4">
      <c r="X8507" s="79">
        <f t="shared" si="275"/>
        <v>44915.749999979409</v>
      </c>
      <c r="Y8507">
        <f t="shared" si="276"/>
        <v>3483.3611111111168</v>
      </c>
    </row>
    <row r="8508" spans="24:25" x14ac:dyDescent="0.4">
      <c r="X8508" s="79">
        <f t="shared" si="275"/>
        <v>44915.791666646073</v>
      </c>
      <c r="Y8508">
        <f t="shared" si="276"/>
        <v>3483.3611111111168</v>
      </c>
    </row>
    <row r="8509" spans="24:25" x14ac:dyDescent="0.4">
      <c r="X8509" s="79">
        <f t="shared" si="275"/>
        <v>44915.833333312738</v>
      </c>
      <c r="Y8509">
        <f t="shared" si="276"/>
        <v>3483.3611111111168</v>
      </c>
    </row>
    <row r="8510" spans="24:25" x14ac:dyDescent="0.4">
      <c r="X8510" s="79">
        <f t="shared" si="275"/>
        <v>44915.874999979402</v>
      </c>
      <c r="Y8510">
        <f t="shared" si="276"/>
        <v>3483.3611111111168</v>
      </c>
    </row>
    <row r="8511" spans="24:25" x14ac:dyDescent="0.4">
      <c r="X8511" s="79">
        <f t="shared" si="275"/>
        <v>44915.916666646066</v>
      </c>
      <c r="Y8511">
        <f t="shared" si="276"/>
        <v>3483.3611111111168</v>
      </c>
    </row>
    <row r="8512" spans="24:25" x14ac:dyDescent="0.4">
      <c r="X8512" s="79">
        <f t="shared" si="275"/>
        <v>44915.95833331273</v>
      </c>
      <c r="Y8512">
        <f t="shared" si="276"/>
        <v>3483.3611111111168</v>
      </c>
    </row>
    <row r="8513" spans="24:25" x14ac:dyDescent="0.4">
      <c r="X8513" s="79">
        <f t="shared" si="275"/>
        <v>44915.999999979394</v>
      </c>
      <c r="Y8513">
        <f t="shared" si="276"/>
        <v>3483.3611111111168</v>
      </c>
    </row>
    <row r="8514" spans="24:25" x14ac:dyDescent="0.4">
      <c r="X8514" s="79">
        <f t="shared" si="275"/>
        <v>44916.041666646059</v>
      </c>
      <c r="Y8514">
        <f t="shared" si="276"/>
        <v>3483.3611111111168</v>
      </c>
    </row>
    <row r="8515" spans="24:25" x14ac:dyDescent="0.4">
      <c r="X8515" s="79">
        <f t="shared" si="275"/>
        <v>44916.083333312723</v>
      </c>
      <c r="Y8515">
        <f t="shared" si="276"/>
        <v>3483.3611111111168</v>
      </c>
    </row>
    <row r="8516" spans="24:25" x14ac:dyDescent="0.4">
      <c r="X8516" s="79">
        <f t="shared" si="275"/>
        <v>44916.124999979387</v>
      </c>
      <c r="Y8516">
        <f t="shared" si="276"/>
        <v>3483.3611111111168</v>
      </c>
    </row>
    <row r="8517" spans="24:25" x14ac:dyDescent="0.4">
      <c r="X8517" s="79">
        <f t="shared" si="275"/>
        <v>44916.166666646051</v>
      </c>
      <c r="Y8517">
        <f t="shared" si="276"/>
        <v>3483.3611111111168</v>
      </c>
    </row>
    <row r="8518" spans="24:25" x14ac:dyDescent="0.4">
      <c r="X8518" s="79">
        <f t="shared" ref="X8518:X8581" si="277">X8517+1/24</f>
        <v>44916.208333312716</v>
      </c>
      <c r="Y8518">
        <f t="shared" si="276"/>
        <v>3483.3611111111168</v>
      </c>
    </row>
    <row r="8519" spans="24:25" x14ac:dyDescent="0.4">
      <c r="X8519" s="79">
        <f t="shared" si="277"/>
        <v>44916.24999997938</v>
      </c>
      <c r="Y8519">
        <f t="shared" si="276"/>
        <v>3483.3611111111168</v>
      </c>
    </row>
    <row r="8520" spans="24:25" x14ac:dyDescent="0.4">
      <c r="X8520" s="79">
        <f t="shared" si="277"/>
        <v>44916.291666646044</v>
      </c>
      <c r="Y8520">
        <f t="shared" si="276"/>
        <v>3483.3611111111168</v>
      </c>
    </row>
    <row r="8521" spans="24:25" x14ac:dyDescent="0.4">
      <c r="X8521" s="79">
        <f t="shared" si="277"/>
        <v>44916.333333312708</v>
      </c>
      <c r="Y8521">
        <f t="shared" si="276"/>
        <v>3483.3611111111168</v>
      </c>
    </row>
    <row r="8522" spans="24:25" x14ac:dyDescent="0.4">
      <c r="X8522" s="79">
        <f t="shared" si="277"/>
        <v>44916.374999979373</v>
      </c>
      <c r="Y8522">
        <f t="shared" si="276"/>
        <v>3483.3611111111168</v>
      </c>
    </row>
    <row r="8523" spans="24:25" x14ac:dyDescent="0.4">
      <c r="X8523" s="79">
        <f t="shared" si="277"/>
        <v>44916.416666646037</v>
      </c>
      <c r="Y8523">
        <f t="shared" si="276"/>
        <v>3483.3611111111168</v>
      </c>
    </row>
    <row r="8524" spans="24:25" x14ac:dyDescent="0.4">
      <c r="X8524" s="79">
        <f t="shared" si="277"/>
        <v>44916.458333312701</v>
      </c>
      <c r="Y8524">
        <f t="shared" si="276"/>
        <v>3483.3611111111168</v>
      </c>
    </row>
    <row r="8525" spans="24:25" x14ac:dyDescent="0.4">
      <c r="X8525" s="79">
        <f t="shared" si="277"/>
        <v>44916.499999979365</v>
      </c>
      <c r="Y8525">
        <f t="shared" si="276"/>
        <v>3483.3611111111168</v>
      </c>
    </row>
    <row r="8526" spans="24:25" x14ac:dyDescent="0.4">
      <c r="X8526" s="79">
        <f t="shared" si="277"/>
        <v>44916.54166664603</v>
      </c>
      <c r="Y8526">
        <f t="shared" si="276"/>
        <v>3483.3611111111168</v>
      </c>
    </row>
    <row r="8527" spans="24:25" x14ac:dyDescent="0.4">
      <c r="X8527" s="79">
        <f t="shared" si="277"/>
        <v>44916.583333312694</v>
      </c>
      <c r="Y8527">
        <f t="shared" si="276"/>
        <v>3483.3611111111168</v>
      </c>
    </row>
    <row r="8528" spans="24:25" x14ac:dyDescent="0.4">
      <c r="X8528" s="79">
        <f t="shared" si="277"/>
        <v>44916.624999979358</v>
      </c>
      <c r="Y8528">
        <f t="shared" si="276"/>
        <v>3483.3611111111168</v>
      </c>
    </row>
    <row r="8529" spans="24:25" x14ac:dyDescent="0.4">
      <c r="X8529" s="79">
        <f t="shared" si="277"/>
        <v>44916.666666646022</v>
      </c>
      <c r="Y8529">
        <f t="shared" si="276"/>
        <v>3483.3611111111168</v>
      </c>
    </row>
    <row r="8530" spans="24:25" x14ac:dyDescent="0.4">
      <c r="X8530" s="79">
        <f t="shared" si="277"/>
        <v>44916.708333312687</v>
      </c>
      <c r="Y8530">
        <f t="shared" ref="Y8530:Y8593" si="278">VLOOKUP(MONTH(X8530),$T$28:$V$39,3)</f>
        <v>3483.3611111111168</v>
      </c>
    </row>
    <row r="8531" spans="24:25" x14ac:dyDescent="0.4">
      <c r="X8531" s="79">
        <f t="shared" si="277"/>
        <v>44916.749999979351</v>
      </c>
      <c r="Y8531">
        <f t="shared" si="278"/>
        <v>3483.3611111111168</v>
      </c>
    </row>
    <row r="8532" spans="24:25" x14ac:dyDescent="0.4">
      <c r="X8532" s="79">
        <f t="shared" si="277"/>
        <v>44916.791666646015</v>
      </c>
      <c r="Y8532">
        <f t="shared" si="278"/>
        <v>3483.3611111111168</v>
      </c>
    </row>
    <row r="8533" spans="24:25" x14ac:dyDescent="0.4">
      <c r="X8533" s="79">
        <f t="shared" si="277"/>
        <v>44916.833333312679</v>
      </c>
      <c r="Y8533">
        <f t="shared" si="278"/>
        <v>3483.3611111111168</v>
      </c>
    </row>
    <row r="8534" spans="24:25" x14ac:dyDescent="0.4">
      <c r="X8534" s="79">
        <f t="shared" si="277"/>
        <v>44916.874999979344</v>
      </c>
      <c r="Y8534">
        <f t="shared" si="278"/>
        <v>3483.3611111111168</v>
      </c>
    </row>
    <row r="8535" spans="24:25" x14ac:dyDescent="0.4">
      <c r="X8535" s="79">
        <f t="shared" si="277"/>
        <v>44916.916666646008</v>
      </c>
      <c r="Y8535">
        <f t="shared" si="278"/>
        <v>3483.3611111111168</v>
      </c>
    </row>
    <row r="8536" spans="24:25" x14ac:dyDescent="0.4">
      <c r="X8536" s="79">
        <f t="shared" si="277"/>
        <v>44916.958333312672</v>
      </c>
      <c r="Y8536">
        <f t="shared" si="278"/>
        <v>3483.3611111111168</v>
      </c>
    </row>
    <row r="8537" spans="24:25" x14ac:dyDescent="0.4">
      <c r="X8537" s="79">
        <f t="shared" si="277"/>
        <v>44916.999999979336</v>
      </c>
      <c r="Y8537">
        <f t="shared" si="278"/>
        <v>3483.3611111111168</v>
      </c>
    </row>
    <row r="8538" spans="24:25" x14ac:dyDescent="0.4">
      <c r="X8538" s="79">
        <f t="shared" si="277"/>
        <v>44917.041666646001</v>
      </c>
      <c r="Y8538">
        <f t="shared" si="278"/>
        <v>3483.3611111111168</v>
      </c>
    </row>
    <row r="8539" spans="24:25" x14ac:dyDescent="0.4">
      <c r="X8539" s="79">
        <f t="shared" si="277"/>
        <v>44917.083333312665</v>
      </c>
      <c r="Y8539">
        <f t="shared" si="278"/>
        <v>3483.3611111111168</v>
      </c>
    </row>
    <row r="8540" spans="24:25" x14ac:dyDescent="0.4">
      <c r="X8540" s="79">
        <f t="shared" si="277"/>
        <v>44917.124999979329</v>
      </c>
      <c r="Y8540">
        <f t="shared" si="278"/>
        <v>3483.3611111111168</v>
      </c>
    </row>
    <row r="8541" spans="24:25" x14ac:dyDescent="0.4">
      <c r="X8541" s="79">
        <f t="shared" si="277"/>
        <v>44917.166666645993</v>
      </c>
      <c r="Y8541">
        <f t="shared" si="278"/>
        <v>3483.3611111111168</v>
      </c>
    </row>
    <row r="8542" spans="24:25" x14ac:dyDescent="0.4">
      <c r="X8542" s="79">
        <f t="shared" si="277"/>
        <v>44917.208333312657</v>
      </c>
      <c r="Y8542">
        <f t="shared" si="278"/>
        <v>3483.3611111111168</v>
      </c>
    </row>
    <row r="8543" spans="24:25" x14ac:dyDescent="0.4">
      <c r="X8543" s="79">
        <f t="shared" si="277"/>
        <v>44917.249999979322</v>
      </c>
      <c r="Y8543">
        <f t="shared" si="278"/>
        <v>3483.3611111111168</v>
      </c>
    </row>
    <row r="8544" spans="24:25" x14ac:dyDescent="0.4">
      <c r="X8544" s="79">
        <f t="shared" si="277"/>
        <v>44917.291666645986</v>
      </c>
      <c r="Y8544">
        <f t="shared" si="278"/>
        <v>3483.3611111111168</v>
      </c>
    </row>
    <row r="8545" spans="24:25" x14ac:dyDescent="0.4">
      <c r="X8545" s="79">
        <f t="shared" si="277"/>
        <v>44917.33333331265</v>
      </c>
      <c r="Y8545">
        <f t="shared" si="278"/>
        <v>3483.3611111111168</v>
      </c>
    </row>
    <row r="8546" spans="24:25" x14ac:dyDescent="0.4">
      <c r="X8546" s="79">
        <f t="shared" si="277"/>
        <v>44917.374999979314</v>
      </c>
      <c r="Y8546">
        <f t="shared" si="278"/>
        <v>3483.3611111111168</v>
      </c>
    </row>
    <row r="8547" spans="24:25" x14ac:dyDescent="0.4">
      <c r="X8547" s="79">
        <f t="shared" si="277"/>
        <v>44917.416666645979</v>
      </c>
      <c r="Y8547">
        <f t="shared" si="278"/>
        <v>3483.3611111111168</v>
      </c>
    </row>
    <row r="8548" spans="24:25" x14ac:dyDescent="0.4">
      <c r="X8548" s="79">
        <f t="shared" si="277"/>
        <v>44917.458333312643</v>
      </c>
      <c r="Y8548">
        <f t="shared" si="278"/>
        <v>3483.3611111111168</v>
      </c>
    </row>
    <row r="8549" spans="24:25" x14ac:dyDescent="0.4">
      <c r="X8549" s="79">
        <f t="shared" si="277"/>
        <v>44917.499999979307</v>
      </c>
      <c r="Y8549">
        <f t="shared" si="278"/>
        <v>3483.3611111111168</v>
      </c>
    </row>
    <row r="8550" spans="24:25" x14ac:dyDescent="0.4">
      <c r="X8550" s="79">
        <f t="shared" si="277"/>
        <v>44917.541666645971</v>
      </c>
      <c r="Y8550">
        <f t="shared" si="278"/>
        <v>3483.3611111111168</v>
      </c>
    </row>
    <row r="8551" spans="24:25" x14ac:dyDescent="0.4">
      <c r="X8551" s="79">
        <f t="shared" si="277"/>
        <v>44917.583333312636</v>
      </c>
      <c r="Y8551">
        <f t="shared" si="278"/>
        <v>3483.3611111111168</v>
      </c>
    </row>
    <row r="8552" spans="24:25" x14ac:dyDescent="0.4">
      <c r="X8552" s="79">
        <f t="shared" si="277"/>
        <v>44917.6249999793</v>
      </c>
      <c r="Y8552">
        <f t="shared" si="278"/>
        <v>3483.3611111111168</v>
      </c>
    </row>
    <row r="8553" spans="24:25" x14ac:dyDescent="0.4">
      <c r="X8553" s="79">
        <f t="shared" si="277"/>
        <v>44917.666666645964</v>
      </c>
      <c r="Y8553">
        <f t="shared" si="278"/>
        <v>3483.3611111111168</v>
      </c>
    </row>
    <row r="8554" spans="24:25" x14ac:dyDescent="0.4">
      <c r="X8554" s="79">
        <f t="shared" si="277"/>
        <v>44917.708333312628</v>
      </c>
      <c r="Y8554">
        <f t="shared" si="278"/>
        <v>3483.3611111111168</v>
      </c>
    </row>
    <row r="8555" spans="24:25" x14ac:dyDescent="0.4">
      <c r="X8555" s="79">
        <f t="shared" si="277"/>
        <v>44917.749999979293</v>
      </c>
      <c r="Y8555">
        <f t="shared" si="278"/>
        <v>3483.3611111111168</v>
      </c>
    </row>
    <row r="8556" spans="24:25" x14ac:dyDescent="0.4">
      <c r="X8556" s="79">
        <f t="shared" si="277"/>
        <v>44917.791666645957</v>
      </c>
      <c r="Y8556">
        <f t="shared" si="278"/>
        <v>3483.3611111111168</v>
      </c>
    </row>
    <row r="8557" spans="24:25" x14ac:dyDescent="0.4">
      <c r="X8557" s="79">
        <f t="shared" si="277"/>
        <v>44917.833333312621</v>
      </c>
      <c r="Y8557">
        <f t="shared" si="278"/>
        <v>3483.3611111111168</v>
      </c>
    </row>
    <row r="8558" spans="24:25" x14ac:dyDescent="0.4">
      <c r="X8558" s="79">
        <f t="shared" si="277"/>
        <v>44917.874999979285</v>
      </c>
      <c r="Y8558">
        <f t="shared" si="278"/>
        <v>3483.3611111111168</v>
      </c>
    </row>
    <row r="8559" spans="24:25" x14ac:dyDescent="0.4">
      <c r="X8559" s="79">
        <f t="shared" si="277"/>
        <v>44917.91666664595</v>
      </c>
      <c r="Y8559">
        <f t="shared" si="278"/>
        <v>3483.3611111111168</v>
      </c>
    </row>
    <row r="8560" spans="24:25" x14ac:dyDescent="0.4">
      <c r="X8560" s="79">
        <f t="shared" si="277"/>
        <v>44917.958333312614</v>
      </c>
      <c r="Y8560">
        <f t="shared" si="278"/>
        <v>3483.3611111111168</v>
      </c>
    </row>
    <row r="8561" spans="24:25" x14ac:dyDescent="0.4">
      <c r="X8561" s="79">
        <f t="shared" si="277"/>
        <v>44917.999999979278</v>
      </c>
      <c r="Y8561">
        <f t="shared" si="278"/>
        <v>3483.3611111111168</v>
      </c>
    </row>
    <row r="8562" spans="24:25" x14ac:dyDescent="0.4">
      <c r="X8562" s="79">
        <f t="shared" si="277"/>
        <v>44918.041666645942</v>
      </c>
      <c r="Y8562">
        <f t="shared" si="278"/>
        <v>3483.3611111111168</v>
      </c>
    </row>
    <row r="8563" spans="24:25" x14ac:dyDescent="0.4">
      <c r="X8563" s="79">
        <f t="shared" si="277"/>
        <v>44918.083333312607</v>
      </c>
      <c r="Y8563">
        <f t="shared" si="278"/>
        <v>3483.3611111111168</v>
      </c>
    </row>
    <row r="8564" spans="24:25" x14ac:dyDescent="0.4">
      <c r="X8564" s="79">
        <f t="shared" si="277"/>
        <v>44918.124999979271</v>
      </c>
      <c r="Y8564">
        <f t="shared" si="278"/>
        <v>3483.3611111111168</v>
      </c>
    </row>
    <row r="8565" spans="24:25" x14ac:dyDescent="0.4">
      <c r="X8565" s="79">
        <f t="shared" si="277"/>
        <v>44918.166666645935</v>
      </c>
      <c r="Y8565">
        <f t="shared" si="278"/>
        <v>3483.3611111111168</v>
      </c>
    </row>
    <row r="8566" spans="24:25" x14ac:dyDescent="0.4">
      <c r="X8566" s="79">
        <f t="shared" si="277"/>
        <v>44918.208333312599</v>
      </c>
      <c r="Y8566">
        <f t="shared" si="278"/>
        <v>3483.3611111111168</v>
      </c>
    </row>
    <row r="8567" spans="24:25" x14ac:dyDescent="0.4">
      <c r="X8567" s="79">
        <f t="shared" si="277"/>
        <v>44918.249999979264</v>
      </c>
      <c r="Y8567">
        <f t="shared" si="278"/>
        <v>3483.3611111111168</v>
      </c>
    </row>
    <row r="8568" spans="24:25" x14ac:dyDescent="0.4">
      <c r="X8568" s="79">
        <f t="shared" si="277"/>
        <v>44918.291666645928</v>
      </c>
      <c r="Y8568">
        <f t="shared" si="278"/>
        <v>3483.3611111111168</v>
      </c>
    </row>
    <row r="8569" spans="24:25" x14ac:dyDescent="0.4">
      <c r="X8569" s="79">
        <f t="shared" si="277"/>
        <v>44918.333333312592</v>
      </c>
      <c r="Y8569">
        <f t="shared" si="278"/>
        <v>3483.3611111111168</v>
      </c>
    </row>
    <row r="8570" spans="24:25" x14ac:dyDescent="0.4">
      <c r="X8570" s="79">
        <f t="shared" si="277"/>
        <v>44918.374999979256</v>
      </c>
      <c r="Y8570">
        <f t="shared" si="278"/>
        <v>3483.3611111111168</v>
      </c>
    </row>
    <row r="8571" spans="24:25" x14ac:dyDescent="0.4">
      <c r="X8571" s="79">
        <f t="shared" si="277"/>
        <v>44918.41666664592</v>
      </c>
      <c r="Y8571">
        <f t="shared" si="278"/>
        <v>3483.3611111111168</v>
      </c>
    </row>
    <row r="8572" spans="24:25" x14ac:dyDescent="0.4">
      <c r="X8572" s="79">
        <f t="shared" si="277"/>
        <v>44918.458333312585</v>
      </c>
      <c r="Y8572">
        <f t="shared" si="278"/>
        <v>3483.3611111111168</v>
      </c>
    </row>
    <row r="8573" spans="24:25" x14ac:dyDescent="0.4">
      <c r="X8573" s="79">
        <f t="shared" si="277"/>
        <v>44918.499999979249</v>
      </c>
      <c r="Y8573">
        <f t="shared" si="278"/>
        <v>3483.3611111111168</v>
      </c>
    </row>
    <row r="8574" spans="24:25" x14ac:dyDescent="0.4">
      <c r="X8574" s="79">
        <f t="shared" si="277"/>
        <v>44918.541666645913</v>
      </c>
      <c r="Y8574">
        <f t="shared" si="278"/>
        <v>3483.3611111111168</v>
      </c>
    </row>
    <row r="8575" spans="24:25" x14ac:dyDescent="0.4">
      <c r="X8575" s="79">
        <f t="shared" si="277"/>
        <v>44918.583333312577</v>
      </c>
      <c r="Y8575">
        <f t="shared" si="278"/>
        <v>3483.3611111111168</v>
      </c>
    </row>
    <row r="8576" spans="24:25" x14ac:dyDescent="0.4">
      <c r="X8576" s="79">
        <f t="shared" si="277"/>
        <v>44918.624999979242</v>
      </c>
      <c r="Y8576">
        <f t="shared" si="278"/>
        <v>3483.3611111111168</v>
      </c>
    </row>
    <row r="8577" spans="24:25" x14ac:dyDescent="0.4">
      <c r="X8577" s="79">
        <f t="shared" si="277"/>
        <v>44918.666666645906</v>
      </c>
      <c r="Y8577">
        <f t="shared" si="278"/>
        <v>3483.3611111111168</v>
      </c>
    </row>
    <row r="8578" spans="24:25" x14ac:dyDescent="0.4">
      <c r="X8578" s="79">
        <f t="shared" si="277"/>
        <v>44918.70833331257</v>
      </c>
      <c r="Y8578">
        <f t="shared" si="278"/>
        <v>3483.3611111111168</v>
      </c>
    </row>
    <row r="8579" spans="24:25" x14ac:dyDescent="0.4">
      <c r="X8579" s="79">
        <f t="shared" si="277"/>
        <v>44918.749999979234</v>
      </c>
      <c r="Y8579">
        <f t="shared" si="278"/>
        <v>3483.3611111111168</v>
      </c>
    </row>
    <row r="8580" spans="24:25" x14ac:dyDescent="0.4">
      <c r="X8580" s="79">
        <f t="shared" si="277"/>
        <v>44918.791666645899</v>
      </c>
      <c r="Y8580">
        <f t="shared" si="278"/>
        <v>3483.3611111111168</v>
      </c>
    </row>
    <row r="8581" spans="24:25" x14ac:dyDescent="0.4">
      <c r="X8581" s="79">
        <f t="shared" si="277"/>
        <v>44918.833333312563</v>
      </c>
      <c r="Y8581">
        <f t="shared" si="278"/>
        <v>3483.3611111111168</v>
      </c>
    </row>
    <row r="8582" spans="24:25" x14ac:dyDescent="0.4">
      <c r="X8582" s="79">
        <f t="shared" ref="X8582:X8645" si="279">X8581+1/24</f>
        <v>44918.874999979227</v>
      </c>
      <c r="Y8582">
        <f t="shared" si="278"/>
        <v>3483.3611111111168</v>
      </c>
    </row>
    <row r="8583" spans="24:25" x14ac:dyDescent="0.4">
      <c r="X8583" s="79">
        <f t="shared" si="279"/>
        <v>44918.916666645891</v>
      </c>
      <c r="Y8583">
        <f t="shared" si="278"/>
        <v>3483.3611111111168</v>
      </c>
    </row>
    <row r="8584" spans="24:25" x14ac:dyDescent="0.4">
      <c r="X8584" s="79">
        <f t="shared" si="279"/>
        <v>44918.958333312556</v>
      </c>
      <c r="Y8584">
        <f t="shared" si="278"/>
        <v>3483.3611111111168</v>
      </c>
    </row>
    <row r="8585" spans="24:25" x14ac:dyDescent="0.4">
      <c r="X8585" s="79">
        <f t="shared" si="279"/>
        <v>44918.99999997922</v>
      </c>
      <c r="Y8585">
        <f t="shared" si="278"/>
        <v>3483.3611111111168</v>
      </c>
    </row>
    <row r="8586" spans="24:25" x14ac:dyDescent="0.4">
      <c r="X8586" s="79">
        <f t="shared" si="279"/>
        <v>44919.041666645884</v>
      </c>
      <c r="Y8586">
        <f t="shared" si="278"/>
        <v>3483.3611111111168</v>
      </c>
    </row>
    <row r="8587" spans="24:25" x14ac:dyDescent="0.4">
      <c r="X8587" s="79">
        <f t="shared" si="279"/>
        <v>44919.083333312548</v>
      </c>
      <c r="Y8587">
        <f t="shared" si="278"/>
        <v>3483.3611111111168</v>
      </c>
    </row>
    <row r="8588" spans="24:25" x14ac:dyDescent="0.4">
      <c r="X8588" s="79">
        <f t="shared" si="279"/>
        <v>44919.124999979213</v>
      </c>
      <c r="Y8588">
        <f t="shared" si="278"/>
        <v>3483.3611111111168</v>
      </c>
    </row>
    <row r="8589" spans="24:25" x14ac:dyDescent="0.4">
      <c r="X8589" s="79">
        <f t="shared" si="279"/>
        <v>44919.166666645877</v>
      </c>
      <c r="Y8589">
        <f t="shared" si="278"/>
        <v>3483.3611111111168</v>
      </c>
    </row>
    <row r="8590" spans="24:25" x14ac:dyDescent="0.4">
      <c r="X8590" s="79">
        <f t="shared" si="279"/>
        <v>44919.208333312541</v>
      </c>
      <c r="Y8590">
        <f t="shared" si="278"/>
        <v>3483.3611111111168</v>
      </c>
    </row>
    <row r="8591" spans="24:25" x14ac:dyDescent="0.4">
      <c r="X8591" s="79">
        <f t="shared" si="279"/>
        <v>44919.249999979205</v>
      </c>
      <c r="Y8591">
        <f t="shared" si="278"/>
        <v>3483.3611111111168</v>
      </c>
    </row>
    <row r="8592" spans="24:25" x14ac:dyDescent="0.4">
      <c r="X8592" s="79">
        <f t="shared" si="279"/>
        <v>44919.29166664587</v>
      </c>
      <c r="Y8592">
        <f t="shared" si="278"/>
        <v>3483.3611111111168</v>
      </c>
    </row>
    <row r="8593" spans="24:25" x14ac:dyDescent="0.4">
      <c r="X8593" s="79">
        <f t="shared" si="279"/>
        <v>44919.333333312534</v>
      </c>
      <c r="Y8593">
        <f t="shared" si="278"/>
        <v>3483.3611111111168</v>
      </c>
    </row>
    <row r="8594" spans="24:25" x14ac:dyDescent="0.4">
      <c r="X8594" s="79">
        <f t="shared" si="279"/>
        <v>44919.374999979198</v>
      </c>
      <c r="Y8594">
        <f t="shared" ref="Y8594:Y8657" si="280">VLOOKUP(MONTH(X8594),$T$28:$V$39,3)</f>
        <v>3483.3611111111168</v>
      </c>
    </row>
    <row r="8595" spans="24:25" x14ac:dyDescent="0.4">
      <c r="X8595" s="79">
        <f t="shared" si="279"/>
        <v>44919.416666645862</v>
      </c>
      <c r="Y8595">
        <f t="shared" si="280"/>
        <v>3483.3611111111168</v>
      </c>
    </row>
    <row r="8596" spans="24:25" x14ac:dyDescent="0.4">
      <c r="X8596" s="79">
        <f t="shared" si="279"/>
        <v>44919.458333312527</v>
      </c>
      <c r="Y8596">
        <f t="shared" si="280"/>
        <v>3483.3611111111168</v>
      </c>
    </row>
    <row r="8597" spans="24:25" x14ac:dyDescent="0.4">
      <c r="X8597" s="79">
        <f t="shared" si="279"/>
        <v>44919.499999979191</v>
      </c>
      <c r="Y8597">
        <f t="shared" si="280"/>
        <v>3483.3611111111168</v>
      </c>
    </row>
    <row r="8598" spans="24:25" x14ac:dyDescent="0.4">
      <c r="X8598" s="79">
        <f t="shared" si="279"/>
        <v>44919.541666645855</v>
      </c>
      <c r="Y8598">
        <f t="shared" si="280"/>
        <v>3483.3611111111168</v>
      </c>
    </row>
    <row r="8599" spans="24:25" x14ac:dyDescent="0.4">
      <c r="X8599" s="79">
        <f t="shared" si="279"/>
        <v>44919.583333312519</v>
      </c>
      <c r="Y8599">
        <f t="shared" si="280"/>
        <v>3483.3611111111168</v>
      </c>
    </row>
    <row r="8600" spans="24:25" x14ac:dyDescent="0.4">
      <c r="X8600" s="79">
        <f t="shared" si="279"/>
        <v>44919.624999979183</v>
      </c>
      <c r="Y8600">
        <f t="shared" si="280"/>
        <v>3483.3611111111168</v>
      </c>
    </row>
    <row r="8601" spans="24:25" x14ac:dyDescent="0.4">
      <c r="X8601" s="79">
        <f t="shared" si="279"/>
        <v>44919.666666645848</v>
      </c>
      <c r="Y8601">
        <f t="shared" si="280"/>
        <v>3483.3611111111168</v>
      </c>
    </row>
    <row r="8602" spans="24:25" x14ac:dyDescent="0.4">
      <c r="X8602" s="79">
        <f t="shared" si="279"/>
        <v>44919.708333312512</v>
      </c>
      <c r="Y8602">
        <f t="shared" si="280"/>
        <v>3483.3611111111168</v>
      </c>
    </row>
    <row r="8603" spans="24:25" x14ac:dyDescent="0.4">
      <c r="X8603" s="79">
        <f t="shared" si="279"/>
        <v>44919.749999979176</v>
      </c>
      <c r="Y8603">
        <f t="shared" si="280"/>
        <v>3483.3611111111168</v>
      </c>
    </row>
    <row r="8604" spans="24:25" x14ac:dyDescent="0.4">
      <c r="X8604" s="79">
        <f t="shared" si="279"/>
        <v>44919.79166664584</v>
      </c>
      <c r="Y8604">
        <f t="shared" si="280"/>
        <v>3483.3611111111168</v>
      </c>
    </row>
    <row r="8605" spans="24:25" x14ac:dyDescent="0.4">
      <c r="X8605" s="79">
        <f t="shared" si="279"/>
        <v>44919.833333312505</v>
      </c>
      <c r="Y8605">
        <f t="shared" si="280"/>
        <v>3483.3611111111168</v>
      </c>
    </row>
    <row r="8606" spans="24:25" x14ac:dyDescent="0.4">
      <c r="X8606" s="79">
        <f t="shared" si="279"/>
        <v>44919.874999979169</v>
      </c>
      <c r="Y8606">
        <f t="shared" si="280"/>
        <v>3483.3611111111168</v>
      </c>
    </row>
    <row r="8607" spans="24:25" x14ac:dyDescent="0.4">
      <c r="X8607" s="79">
        <f t="shared" si="279"/>
        <v>44919.916666645833</v>
      </c>
      <c r="Y8607">
        <f t="shared" si="280"/>
        <v>3483.3611111111168</v>
      </c>
    </row>
    <row r="8608" spans="24:25" x14ac:dyDescent="0.4">
      <c r="X8608" s="79">
        <f t="shared" si="279"/>
        <v>44919.958333312497</v>
      </c>
      <c r="Y8608">
        <f t="shared" si="280"/>
        <v>3483.3611111111168</v>
      </c>
    </row>
    <row r="8609" spans="24:25" x14ac:dyDescent="0.4">
      <c r="X8609" s="79">
        <f t="shared" si="279"/>
        <v>44919.999999979162</v>
      </c>
      <c r="Y8609">
        <f t="shared" si="280"/>
        <v>3483.3611111111168</v>
      </c>
    </row>
    <row r="8610" spans="24:25" x14ac:dyDescent="0.4">
      <c r="X8610" s="79">
        <f t="shared" si="279"/>
        <v>44920.041666645826</v>
      </c>
      <c r="Y8610">
        <f t="shared" si="280"/>
        <v>3483.3611111111168</v>
      </c>
    </row>
    <row r="8611" spans="24:25" x14ac:dyDescent="0.4">
      <c r="X8611" s="79">
        <f t="shared" si="279"/>
        <v>44920.08333331249</v>
      </c>
      <c r="Y8611">
        <f t="shared" si="280"/>
        <v>3483.3611111111168</v>
      </c>
    </row>
    <row r="8612" spans="24:25" x14ac:dyDescent="0.4">
      <c r="X8612" s="79">
        <f t="shared" si="279"/>
        <v>44920.124999979154</v>
      </c>
      <c r="Y8612">
        <f t="shared" si="280"/>
        <v>3483.3611111111168</v>
      </c>
    </row>
    <row r="8613" spans="24:25" x14ac:dyDescent="0.4">
      <c r="X8613" s="79">
        <f t="shared" si="279"/>
        <v>44920.166666645819</v>
      </c>
      <c r="Y8613">
        <f t="shared" si="280"/>
        <v>3483.3611111111168</v>
      </c>
    </row>
    <row r="8614" spans="24:25" x14ac:dyDescent="0.4">
      <c r="X8614" s="79">
        <f t="shared" si="279"/>
        <v>44920.208333312483</v>
      </c>
      <c r="Y8614">
        <f t="shared" si="280"/>
        <v>3483.3611111111168</v>
      </c>
    </row>
    <row r="8615" spans="24:25" x14ac:dyDescent="0.4">
      <c r="X8615" s="79">
        <f t="shared" si="279"/>
        <v>44920.249999979147</v>
      </c>
      <c r="Y8615">
        <f t="shared" si="280"/>
        <v>3483.3611111111168</v>
      </c>
    </row>
    <row r="8616" spans="24:25" x14ac:dyDescent="0.4">
      <c r="X8616" s="79">
        <f t="shared" si="279"/>
        <v>44920.291666645811</v>
      </c>
      <c r="Y8616">
        <f t="shared" si="280"/>
        <v>3483.3611111111168</v>
      </c>
    </row>
    <row r="8617" spans="24:25" x14ac:dyDescent="0.4">
      <c r="X8617" s="79">
        <f t="shared" si="279"/>
        <v>44920.333333312476</v>
      </c>
      <c r="Y8617">
        <f t="shared" si="280"/>
        <v>3483.3611111111168</v>
      </c>
    </row>
    <row r="8618" spans="24:25" x14ac:dyDescent="0.4">
      <c r="X8618" s="79">
        <f t="shared" si="279"/>
        <v>44920.37499997914</v>
      </c>
      <c r="Y8618">
        <f t="shared" si="280"/>
        <v>3483.3611111111168</v>
      </c>
    </row>
    <row r="8619" spans="24:25" x14ac:dyDescent="0.4">
      <c r="X8619" s="79">
        <f t="shared" si="279"/>
        <v>44920.416666645804</v>
      </c>
      <c r="Y8619">
        <f t="shared" si="280"/>
        <v>3483.3611111111168</v>
      </c>
    </row>
    <row r="8620" spans="24:25" x14ac:dyDescent="0.4">
      <c r="X8620" s="79">
        <f t="shared" si="279"/>
        <v>44920.458333312468</v>
      </c>
      <c r="Y8620">
        <f t="shared" si="280"/>
        <v>3483.3611111111168</v>
      </c>
    </row>
    <row r="8621" spans="24:25" x14ac:dyDescent="0.4">
      <c r="X8621" s="79">
        <f t="shared" si="279"/>
        <v>44920.499999979133</v>
      </c>
      <c r="Y8621">
        <f t="shared" si="280"/>
        <v>3483.3611111111168</v>
      </c>
    </row>
    <row r="8622" spans="24:25" x14ac:dyDescent="0.4">
      <c r="X8622" s="79">
        <f t="shared" si="279"/>
        <v>44920.541666645797</v>
      </c>
      <c r="Y8622">
        <f t="shared" si="280"/>
        <v>3483.3611111111168</v>
      </c>
    </row>
    <row r="8623" spans="24:25" x14ac:dyDescent="0.4">
      <c r="X8623" s="79">
        <f t="shared" si="279"/>
        <v>44920.583333312461</v>
      </c>
      <c r="Y8623">
        <f t="shared" si="280"/>
        <v>3483.3611111111168</v>
      </c>
    </row>
    <row r="8624" spans="24:25" x14ac:dyDescent="0.4">
      <c r="X8624" s="79">
        <f t="shared" si="279"/>
        <v>44920.624999979125</v>
      </c>
      <c r="Y8624">
        <f t="shared" si="280"/>
        <v>3483.3611111111168</v>
      </c>
    </row>
    <row r="8625" spans="24:25" x14ac:dyDescent="0.4">
      <c r="X8625" s="79">
        <f t="shared" si="279"/>
        <v>44920.66666664579</v>
      </c>
      <c r="Y8625">
        <f t="shared" si="280"/>
        <v>3483.3611111111168</v>
      </c>
    </row>
    <row r="8626" spans="24:25" x14ac:dyDescent="0.4">
      <c r="X8626" s="79">
        <f t="shared" si="279"/>
        <v>44920.708333312454</v>
      </c>
      <c r="Y8626">
        <f t="shared" si="280"/>
        <v>3483.3611111111168</v>
      </c>
    </row>
    <row r="8627" spans="24:25" x14ac:dyDescent="0.4">
      <c r="X8627" s="79">
        <f t="shared" si="279"/>
        <v>44920.749999979118</v>
      </c>
      <c r="Y8627">
        <f t="shared" si="280"/>
        <v>3483.3611111111168</v>
      </c>
    </row>
    <row r="8628" spans="24:25" x14ac:dyDescent="0.4">
      <c r="X8628" s="79">
        <f t="shared" si="279"/>
        <v>44920.791666645782</v>
      </c>
      <c r="Y8628">
        <f t="shared" si="280"/>
        <v>3483.3611111111168</v>
      </c>
    </row>
    <row r="8629" spans="24:25" x14ac:dyDescent="0.4">
      <c r="X8629" s="79">
        <f t="shared" si="279"/>
        <v>44920.833333312446</v>
      </c>
      <c r="Y8629">
        <f t="shared" si="280"/>
        <v>3483.3611111111168</v>
      </c>
    </row>
    <row r="8630" spans="24:25" x14ac:dyDescent="0.4">
      <c r="X8630" s="79">
        <f t="shared" si="279"/>
        <v>44920.874999979111</v>
      </c>
      <c r="Y8630">
        <f t="shared" si="280"/>
        <v>3483.3611111111168</v>
      </c>
    </row>
    <row r="8631" spans="24:25" x14ac:dyDescent="0.4">
      <c r="X8631" s="79">
        <f t="shared" si="279"/>
        <v>44920.916666645775</v>
      </c>
      <c r="Y8631">
        <f t="shared" si="280"/>
        <v>3483.3611111111168</v>
      </c>
    </row>
    <row r="8632" spans="24:25" x14ac:dyDescent="0.4">
      <c r="X8632" s="79">
        <f t="shared" si="279"/>
        <v>44920.958333312439</v>
      </c>
      <c r="Y8632">
        <f t="shared" si="280"/>
        <v>3483.3611111111168</v>
      </c>
    </row>
    <row r="8633" spans="24:25" x14ac:dyDescent="0.4">
      <c r="X8633" s="79">
        <f t="shared" si="279"/>
        <v>44920.999999979103</v>
      </c>
      <c r="Y8633">
        <f t="shared" si="280"/>
        <v>3483.3611111111168</v>
      </c>
    </row>
    <row r="8634" spans="24:25" x14ac:dyDescent="0.4">
      <c r="X8634" s="79">
        <f t="shared" si="279"/>
        <v>44921.041666645768</v>
      </c>
      <c r="Y8634">
        <f t="shared" si="280"/>
        <v>3483.3611111111168</v>
      </c>
    </row>
    <row r="8635" spans="24:25" x14ac:dyDescent="0.4">
      <c r="X8635" s="79">
        <f t="shared" si="279"/>
        <v>44921.083333312432</v>
      </c>
      <c r="Y8635">
        <f t="shared" si="280"/>
        <v>3483.3611111111168</v>
      </c>
    </row>
    <row r="8636" spans="24:25" x14ac:dyDescent="0.4">
      <c r="X8636" s="79">
        <f t="shared" si="279"/>
        <v>44921.124999979096</v>
      </c>
      <c r="Y8636">
        <f t="shared" si="280"/>
        <v>3483.3611111111168</v>
      </c>
    </row>
    <row r="8637" spans="24:25" x14ac:dyDescent="0.4">
      <c r="X8637" s="79">
        <f t="shared" si="279"/>
        <v>44921.16666664576</v>
      </c>
      <c r="Y8637">
        <f t="shared" si="280"/>
        <v>3483.3611111111168</v>
      </c>
    </row>
    <row r="8638" spans="24:25" x14ac:dyDescent="0.4">
      <c r="X8638" s="79">
        <f t="shared" si="279"/>
        <v>44921.208333312425</v>
      </c>
      <c r="Y8638">
        <f t="shared" si="280"/>
        <v>3483.3611111111168</v>
      </c>
    </row>
    <row r="8639" spans="24:25" x14ac:dyDescent="0.4">
      <c r="X8639" s="79">
        <f t="shared" si="279"/>
        <v>44921.249999979089</v>
      </c>
      <c r="Y8639">
        <f t="shared" si="280"/>
        <v>3483.3611111111168</v>
      </c>
    </row>
    <row r="8640" spans="24:25" x14ac:dyDescent="0.4">
      <c r="X8640" s="79">
        <f t="shared" si="279"/>
        <v>44921.291666645753</v>
      </c>
      <c r="Y8640">
        <f t="shared" si="280"/>
        <v>3483.3611111111168</v>
      </c>
    </row>
    <row r="8641" spans="24:25" x14ac:dyDescent="0.4">
      <c r="X8641" s="79">
        <f t="shared" si="279"/>
        <v>44921.333333312417</v>
      </c>
      <c r="Y8641">
        <f t="shared" si="280"/>
        <v>3483.3611111111168</v>
      </c>
    </row>
    <row r="8642" spans="24:25" x14ac:dyDescent="0.4">
      <c r="X8642" s="79">
        <f t="shared" si="279"/>
        <v>44921.374999979082</v>
      </c>
      <c r="Y8642">
        <f t="shared" si="280"/>
        <v>3483.3611111111168</v>
      </c>
    </row>
    <row r="8643" spans="24:25" x14ac:dyDescent="0.4">
      <c r="X8643" s="79">
        <f t="shared" si="279"/>
        <v>44921.416666645746</v>
      </c>
      <c r="Y8643">
        <f t="shared" si="280"/>
        <v>3483.3611111111168</v>
      </c>
    </row>
    <row r="8644" spans="24:25" x14ac:dyDescent="0.4">
      <c r="X8644" s="79">
        <f t="shared" si="279"/>
        <v>44921.45833331241</v>
      </c>
      <c r="Y8644">
        <f t="shared" si="280"/>
        <v>3483.3611111111168</v>
      </c>
    </row>
    <row r="8645" spans="24:25" x14ac:dyDescent="0.4">
      <c r="X8645" s="79">
        <f t="shared" si="279"/>
        <v>44921.499999979074</v>
      </c>
      <c r="Y8645">
        <f t="shared" si="280"/>
        <v>3483.3611111111168</v>
      </c>
    </row>
    <row r="8646" spans="24:25" x14ac:dyDescent="0.4">
      <c r="X8646" s="79">
        <f t="shared" ref="X8646:X8709" si="281">X8645+1/24</f>
        <v>44921.541666645739</v>
      </c>
      <c r="Y8646">
        <f t="shared" si="280"/>
        <v>3483.3611111111168</v>
      </c>
    </row>
    <row r="8647" spans="24:25" x14ac:dyDescent="0.4">
      <c r="X8647" s="79">
        <f t="shared" si="281"/>
        <v>44921.583333312403</v>
      </c>
      <c r="Y8647">
        <f t="shared" si="280"/>
        <v>3483.3611111111168</v>
      </c>
    </row>
    <row r="8648" spans="24:25" x14ac:dyDescent="0.4">
      <c r="X8648" s="79">
        <f t="shared" si="281"/>
        <v>44921.624999979067</v>
      </c>
      <c r="Y8648">
        <f t="shared" si="280"/>
        <v>3483.3611111111168</v>
      </c>
    </row>
    <row r="8649" spans="24:25" x14ac:dyDescent="0.4">
      <c r="X8649" s="79">
        <f t="shared" si="281"/>
        <v>44921.666666645731</v>
      </c>
      <c r="Y8649">
        <f t="shared" si="280"/>
        <v>3483.3611111111168</v>
      </c>
    </row>
    <row r="8650" spans="24:25" x14ac:dyDescent="0.4">
      <c r="X8650" s="79">
        <f t="shared" si="281"/>
        <v>44921.708333312396</v>
      </c>
      <c r="Y8650">
        <f t="shared" si="280"/>
        <v>3483.3611111111168</v>
      </c>
    </row>
    <row r="8651" spans="24:25" x14ac:dyDescent="0.4">
      <c r="X8651" s="79">
        <f t="shared" si="281"/>
        <v>44921.74999997906</v>
      </c>
      <c r="Y8651">
        <f t="shared" si="280"/>
        <v>3483.3611111111168</v>
      </c>
    </row>
    <row r="8652" spans="24:25" x14ac:dyDescent="0.4">
      <c r="X8652" s="79">
        <f t="shared" si="281"/>
        <v>44921.791666645724</v>
      </c>
      <c r="Y8652">
        <f t="shared" si="280"/>
        <v>3483.3611111111168</v>
      </c>
    </row>
    <row r="8653" spans="24:25" x14ac:dyDescent="0.4">
      <c r="X8653" s="79">
        <f t="shared" si="281"/>
        <v>44921.833333312388</v>
      </c>
      <c r="Y8653">
        <f t="shared" si="280"/>
        <v>3483.3611111111168</v>
      </c>
    </row>
    <row r="8654" spans="24:25" x14ac:dyDescent="0.4">
      <c r="X8654" s="79">
        <f t="shared" si="281"/>
        <v>44921.874999979053</v>
      </c>
      <c r="Y8654">
        <f t="shared" si="280"/>
        <v>3483.3611111111168</v>
      </c>
    </row>
    <row r="8655" spans="24:25" x14ac:dyDescent="0.4">
      <c r="X8655" s="79">
        <f t="shared" si="281"/>
        <v>44921.916666645717</v>
      </c>
      <c r="Y8655">
        <f t="shared" si="280"/>
        <v>3483.3611111111168</v>
      </c>
    </row>
    <row r="8656" spans="24:25" x14ac:dyDescent="0.4">
      <c r="X8656" s="79">
        <f t="shared" si="281"/>
        <v>44921.958333312381</v>
      </c>
      <c r="Y8656">
        <f t="shared" si="280"/>
        <v>3483.3611111111168</v>
      </c>
    </row>
    <row r="8657" spans="24:25" x14ac:dyDescent="0.4">
      <c r="X8657" s="79">
        <f t="shared" si="281"/>
        <v>44921.999999979045</v>
      </c>
      <c r="Y8657">
        <f t="shared" si="280"/>
        <v>3483.3611111111168</v>
      </c>
    </row>
    <row r="8658" spans="24:25" x14ac:dyDescent="0.4">
      <c r="X8658" s="79">
        <f t="shared" si="281"/>
        <v>44922.041666645709</v>
      </c>
      <c r="Y8658">
        <f t="shared" ref="Y8658:Y8721" si="282">VLOOKUP(MONTH(X8658),$T$28:$V$39,3)</f>
        <v>3483.3611111111168</v>
      </c>
    </row>
    <row r="8659" spans="24:25" x14ac:dyDescent="0.4">
      <c r="X8659" s="79">
        <f t="shared" si="281"/>
        <v>44922.083333312374</v>
      </c>
      <c r="Y8659">
        <f t="shared" si="282"/>
        <v>3483.3611111111168</v>
      </c>
    </row>
    <row r="8660" spans="24:25" x14ac:dyDescent="0.4">
      <c r="X8660" s="79">
        <f t="shared" si="281"/>
        <v>44922.124999979038</v>
      </c>
      <c r="Y8660">
        <f t="shared" si="282"/>
        <v>3483.3611111111168</v>
      </c>
    </row>
    <row r="8661" spans="24:25" x14ac:dyDescent="0.4">
      <c r="X8661" s="79">
        <f t="shared" si="281"/>
        <v>44922.166666645702</v>
      </c>
      <c r="Y8661">
        <f t="shared" si="282"/>
        <v>3483.3611111111168</v>
      </c>
    </row>
    <row r="8662" spans="24:25" x14ac:dyDescent="0.4">
      <c r="X8662" s="79">
        <f t="shared" si="281"/>
        <v>44922.208333312366</v>
      </c>
      <c r="Y8662">
        <f t="shared" si="282"/>
        <v>3483.3611111111168</v>
      </c>
    </row>
    <row r="8663" spans="24:25" x14ac:dyDescent="0.4">
      <c r="X8663" s="79">
        <f t="shared" si="281"/>
        <v>44922.249999979031</v>
      </c>
      <c r="Y8663">
        <f t="shared" si="282"/>
        <v>3483.3611111111168</v>
      </c>
    </row>
    <row r="8664" spans="24:25" x14ac:dyDescent="0.4">
      <c r="X8664" s="79">
        <f t="shared" si="281"/>
        <v>44922.291666645695</v>
      </c>
      <c r="Y8664">
        <f t="shared" si="282"/>
        <v>3483.3611111111168</v>
      </c>
    </row>
    <row r="8665" spans="24:25" x14ac:dyDescent="0.4">
      <c r="X8665" s="79">
        <f t="shared" si="281"/>
        <v>44922.333333312359</v>
      </c>
      <c r="Y8665">
        <f t="shared" si="282"/>
        <v>3483.3611111111168</v>
      </c>
    </row>
    <row r="8666" spans="24:25" x14ac:dyDescent="0.4">
      <c r="X8666" s="79">
        <f t="shared" si="281"/>
        <v>44922.374999979023</v>
      </c>
      <c r="Y8666">
        <f t="shared" si="282"/>
        <v>3483.3611111111168</v>
      </c>
    </row>
    <row r="8667" spans="24:25" x14ac:dyDescent="0.4">
      <c r="X8667" s="79">
        <f t="shared" si="281"/>
        <v>44922.416666645688</v>
      </c>
      <c r="Y8667">
        <f t="shared" si="282"/>
        <v>3483.3611111111168</v>
      </c>
    </row>
    <row r="8668" spans="24:25" x14ac:dyDescent="0.4">
      <c r="X8668" s="79">
        <f t="shared" si="281"/>
        <v>44922.458333312352</v>
      </c>
      <c r="Y8668">
        <f t="shared" si="282"/>
        <v>3483.3611111111168</v>
      </c>
    </row>
    <row r="8669" spans="24:25" x14ac:dyDescent="0.4">
      <c r="X8669" s="79">
        <f t="shared" si="281"/>
        <v>44922.499999979016</v>
      </c>
      <c r="Y8669">
        <f t="shared" si="282"/>
        <v>3483.3611111111168</v>
      </c>
    </row>
    <row r="8670" spans="24:25" x14ac:dyDescent="0.4">
      <c r="X8670" s="79">
        <f t="shared" si="281"/>
        <v>44922.54166664568</v>
      </c>
      <c r="Y8670">
        <f t="shared" si="282"/>
        <v>3483.3611111111168</v>
      </c>
    </row>
    <row r="8671" spans="24:25" x14ac:dyDescent="0.4">
      <c r="X8671" s="79">
        <f t="shared" si="281"/>
        <v>44922.583333312345</v>
      </c>
      <c r="Y8671">
        <f t="shared" si="282"/>
        <v>3483.3611111111168</v>
      </c>
    </row>
    <row r="8672" spans="24:25" x14ac:dyDescent="0.4">
      <c r="X8672" s="79">
        <f t="shared" si="281"/>
        <v>44922.624999979009</v>
      </c>
      <c r="Y8672">
        <f t="shared" si="282"/>
        <v>3483.3611111111168</v>
      </c>
    </row>
    <row r="8673" spans="24:25" x14ac:dyDescent="0.4">
      <c r="X8673" s="79">
        <f t="shared" si="281"/>
        <v>44922.666666645673</v>
      </c>
      <c r="Y8673">
        <f t="shared" si="282"/>
        <v>3483.3611111111168</v>
      </c>
    </row>
    <row r="8674" spans="24:25" x14ac:dyDescent="0.4">
      <c r="X8674" s="79">
        <f t="shared" si="281"/>
        <v>44922.708333312337</v>
      </c>
      <c r="Y8674">
        <f t="shared" si="282"/>
        <v>3483.3611111111168</v>
      </c>
    </row>
    <row r="8675" spans="24:25" x14ac:dyDescent="0.4">
      <c r="X8675" s="79">
        <f t="shared" si="281"/>
        <v>44922.749999979002</v>
      </c>
      <c r="Y8675">
        <f t="shared" si="282"/>
        <v>3483.3611111111168</v>
      </c>
    </row>
    <row r="8676" spans="24:25" x14ac:dyDescent="0.4">
      <c r="X8676" s="79">
        <f t="shared" si="281"/>
        <v>44922.791666645666</v>
      </c>
      <c r="Y8676">
        <f t="shared" si="282"/>
        <v>3483.3611111111168</v>
      </c>
    </row>
    <row r="8677" spans="24:25" x14ac:dyDescent="0.4">
      <c r="X8677" s="79">
        <f t="shared" si="281"/>
        <v>44922.83333331233</v>
      </c>
      <c r="Y8677">
        <f t="shared" si="282"/>
        <v>3483.3611111111168</v>
      </c>
    </row>
    <row r="8678" spans="24:25" x14ac:dyDescent="0.4">
      <c r="X8678" s="79">
        <f t="shared" si="281"/>
        <v>44922.874999978994</v>
      </c>
      <c r="Y8678">
        <f t="shared" si="282"/>
        <v>3483.3611111111168</v>
      </c>
    </row>
    <row r="8679" spans="24:25" x14ac:dyDescent="0.4">
      <c r="X8679" s="79">
        <f t="shared" si="281"/>
        <v>44922.916666645659</v>
      </c>
      <c r="Y8679">
        <f t="shared" si="282"/>
        <v>3483.3611111111168</v>
      </c>
    </row>
    <row r="8680" spans="24:25" x14ac:dyDescent="0.4">
      <c r="X8680" s="79">
        <f t="shared" si="281"/>
        <v>44922.958333312323</v>
      </c>
      <c r="Y8680">
        <f t="shared" si="282"/>
        <v>3483.3611111111168</v>
      </c>
    </row>
    <row r="8681" spans="24:25" x14ac:dyDescent="0.4">
      <c r="X8681" s="79">
        <f t="shared" si="281"/>
        <v>44922.999999978987</v>
      </c>
      <c r="Y8681">
        <f t="shared" si="282"/>
        <v>3483.3611111111168</v>
      </c>
    </row>
    <row r="8682" spans="24:25" x14ac:dyDescent="0.4">
      <c r="X8682" s="79">
        <f t="shared" si="281"/>
        <v>44923.041666645651</v>
      </c>
      <c r="Y8682">
        <f t="shared" si="282"/>
        <v>3483.3611111111168</v>
      </c>
    </row>
    <row r="8683" spans="24:25" x14ac:dyDescent="0.4">
      <c r="X8683" s="79">
        <f t="shared" si="281"/>
        <v>44923.083333312316</v>
      </c>
      <c r="Y8683">
        <f t="shared" si="282"/>
        <v>3483.3611111111168</v>
      </c>
    </row>
    <row r="8684" spans="24:25" x14ac:dyDescent="0.4">
      <c r="X8684" s="79">
        <f t="shared" si="281"/>
        <v>44923.12499997898</v>
      </c>
      <c r="Y8684">
        <f t="shared" si="282"/>
        <v>3483.3611111111168</v>
      </c>
    </row>
    <row r="8685" spans="24:25" x14ac:dyDescent="0.4">
      <c r="X8685" s="79">
        <f t="shared" si="281"/>
        <v>44923.166666645644</v>
      </c>
      <c r="Y8685">
        <f t="shared" si="282"/>
        <v>3483.3611111111168</v>
      </c>
    </row>
    <row r="8686" spans="24:25" x14ac:dyDescent="0.4">
      <c r="X8686" s="79">
        <f t="shared" si="281"/>
        <v>44923.208333312308</v>
      </c>
      <c r="Y8686">
        <f t="shared" si="282"/>
        <v>3483.3611111111168</v>
      </c>
    </row>
    <row r="8687" spans="24:25" x14ac:dyDescent="0.4">
      <c r="X8687" s="79">
        <f t="shared" si="281"/>
        <v>44923.249999978972</v>
      </c>
      <c r="Y8687">
        <f t="shared" si="282"/>
        <v>3483.3611111111168</v>
      </c>
    </row>
    <row r="8688" spans="24:25" x14ac:dyDescent="0.4">
      <c r="X8688" s="79">
        <f t="shared" si="281"/>
        <v>44923.291666645637</v>
      </c>
      <c r="Y8688">
        <f t="shared" si="282"/>
        <v>3483.3611111111168</v>
      </c>
    </row>
    <row r="8689" spans="24:25" x14ac:dyDescent="0.4">
      <c r="X8689" s="79">
        <f t="shared" si="281"/>
        <v>44923.333333312301</v>
      </c>
      <c r="Y8689">
        <f t="shared" si="282"/>
        <v>3483.3611111111168</v>
      </c>
    </row>
    <row r="8690" spans="24:25" x14ac:dyDescent="0.4">
      <c r="X8690" s="79">
        <f t="shared" si="281"/>
        <v>44923.374999978965</v>
      </c>
      <c r="Y8690">
        <f t="shared" si="282"/>
        <v>3483.3611111111168</v>
      </c>
    </row>
    <row r="8691" spans="24:25" x14ac:dyDescent="0.4">
      <c r="X8691" s="79">
        <f t="shared" si="281"/>
        <v>44923.416666645629</v>
      </c>
      <c r="Y8691">
        <f t="shared" si="282"/>
        <v>3483.3611111111168</v>
      </c>
    </row>
    <row r="8692" spans="24:25" x14ac:dyDescent="0.4">
      <c r="X8692" s="79">
        <f t="shared" si="281"/>
        <v>44923.458333312294</v>
      </c>
      <c r="Y8692">
        <f t="shared" si="282"/>
        <v>3483.3611111111168</v>
      </c>
    </row>
    <row r="8693" spans="24:25" x14ac:dyDescent="0.4">
      <c r="X8693" s="79">
        <f t="shared" si="281"/>
        <v>44923.499999978958</v>
      </c>
      <c r="Y8693">
        <f t="shared" si="282"/>
        <v>3483.3611111111168</v>
      </c>
    </row>
    <row r="8694" spans="24:25" x14ac:dyDescent="0.4">
      <c r="X8694" s="79">
        <f t="shared" si="281"/>
        <v>44923.541666645622</v>
      </c>
      <c r="Y8694">
        <f t="shared" si="282"/>
        <v>3483.3611111111168</v>
      </c>
    </row>
    <row r="8695" spans="24:25" x14ac:dyDescent="0.4">
      <c r="X8695" s="79">
        <f t="shared" si="281"/>
        <v>44923.583333312286</v>
      </c>
      <c r="Y8695">
        <f t="shared" si="282"/>
        <v>3483.3611111111168</v>
      </c>
    </row>
    <row r="8696" spans="24:25" x14ac:dyDescent="0.4">
      <c r="X8696" s="79">
        <f t="shared" si="281"/>
        <v>44923.624999978951</v>
      </c>
      <c r="Y8696">
        <f t="shared" si="282"/>
        <v>3483.3611111111168</v>
      </c>
    </row>
    <row r="8697" spans="24:25" x14ac:dyDescent="0.4">
      <c r="X8697" s="79">
        <f t="shared" si="281"/>
        <v>44923.666666645615</v>
      </c>
      <c r="Y8697">
        <f t="shared" si="282"/>
        <v>3483.3611111111168</v>
      </c>
    </row>
    <row r="8698" spans="24:25" x14ac:dyDescent="0.4">
      <c r="X8698" s="79">
        <f t="shared" si="281"/>
        <v>44923.708333312279</v>
      </c>
      <c r="Y8698">
        <f t="shared" si="282"/>
        <v>3483.3611111111168</v>
      </c>
    </row>
    <row r="8699" spans="24:25" x14ac:dyDescent="0.4">
      <c r="X8699" s="79">
        <f t="shared" si="281"/>
        <v>44923.749999978943</v>
      </c>
      <c r="Y8699">
        <f t="shared" si="282"/>
        <v>3483.3611111111168</v>
      </c>
    </row>
    <row r="8700" spans="24:25" x14ac:dyDescent="0.4">
      <c r="X8700" s="79">
        <f t="shared" si="281"/>
        <v>44923.791666645608</v>
      </c>
      <c r="Y8700">
        <f t="shared" si="282"/>
        <v>3483.3611111111168</v>
      </c>
    </row>
    <row r="8701" spans="24:25" x14ac:dyDescent="0.4">
      <c r="X8701" s="79">
        <f t="shared" si="281"/>
        <v>44923.833333312272</v>
      </c>
      <c r="Y8701">
        <f t="shared" si="282"/>
        <v>3483.3611111111168</v>
      </c>
    </row>
    <row r="8702" spans="24:25" x14ac:dyDescent="0.4">
      <c r="X8702" s="79">
        <f t="shared" si="281"/>
        <v>44923.874999978936</v>
      </c>
      <c r="Y8702">
        <f t="shared" si="282"/>
        <v>3483.3611111111168</v>
      </c>
    </row>
    <row r="8703" spans="24:25" x14ac:dyDescent="0.4">
      <c r="X8703" s="79">
        <f t="shared" si="281"/>
        <v>44923.9166666456</v>
      </c>
      <c r="Y8703">
        <f t="shared" si="282"/>
        <v>3483.3611111111168</v>
      </c>
    </row>
    <row r="8704" spans="24:25" x14ac:dyDescent="0.4">
      <c r="X8704" s="79">
        <f t="shared" si="281"/>
        <v>44923.958333312265</v>
      </c>
      <c r="Y8704">
        <f t="shared" si="282"/>
        <v>3483.3611111111168</v>
      </c>
    </row>
    <row r="8705" spans="24:25" x14ac:dyDescent="0.4">
      <c r="X8705" s="79">
        <f t="shared" si="281"/>
        <v>44923.999999978929</v>
      </c>
      <c r="Y8705">
        <f t="shared" si="282"/>
        <v>3483.3611111111168</v>
      </c>
    </row>
    <row r="8706" spans="24:25" x14ac:dyDescent="0.4">
      <c r="X8706" s="79">
        <f t="shared" si="281"/>
        <v>44924.041666645593</v>
      </c>
      <c r="Y8706">
        <f t="shared" si="282"/>
        <v>3483.3611111111168</v>
      </c>
    </row>
    <row r="8707" spans="24:25" x14ac:dyDescent="0.4">
      <c r="X8707" s="79">
        <f t="shared" si="281"/>
        <v>44924.083333312257</v>
      </c>
      <c r="Y8707">
        <f t="shared" si="282"/>
        <v>3483.3611111111168</v>
      </c>
    </row>
    <row r="8708" spans="24:25" x14ac:dyDescent="0.4">
      <c r="X8708" s="79">
        <f t="shared" si="281"/>
        <v>44924.124999978922</v>
      </c>
      <c r="Y8708">
        <f t="shared" si="282"/>
        <v>3483.3611111111168</v>
      </c>
    </row>
    <row r="8709" spans="24:25" x14ac:dyDescent="0.4">
      <c r="X8709" s="79">
        <f t="shared" si="281"/>
        <v>44924.166666645586</v>
      </c>
      <c r="Y8709">
        <f t="shared" si="282"/>
        <v>3483.3611111111168</v>
      </c>
    </row>
    <row r="8710" spans="24:25" x14ac:dyDescent="0.4">
      <c r="X8710" s="79">
        <f t="shared" ref="X8710:X8773" si="283">X8709+1/24</f>
        <v>44924.20833331225</v>
      </c>
      <c r="Y8710">
        <f t="shared" si="282"/>
        <v>3483.3611111111168</v>
      </c>
    </row>
    <row r="8711" spans="24:25" x14ac:dyDescent="0.4">
      <c r="X8711" s="79">
        <f t="shared" si="283"/>
        <v>44924.249999978914</v>
      </c>
      <c r="Y8711">
        <f t="shared" si="282"/>
        <v>3483.3611111111168</v>
      </c>
    </row>
    <row r="8712" spans="24:25" x14ac:dyDescent="0.4">
      <c r="X8712" s="79">
        <f t="shared" si="283"/>
        <v>44924.291666645579</v>
      </c>
      <c r="Y8712">
        <f t="shared" si="282"/>
        <v>3483.3611111111168</v>
      </c>
    </row>
    <row r="8713" spans="24:25" x14ac:dyDescent="0.4">
      <c r="X8713" s="79">
        <f t="shared" si="283"/>
        <v>44924.333333312243</v>
      </c>
      <c r="Y8713">
        <f t="shared" si="282"/>
        <v>3483.3611111111168</v>
      </c>
    </row>
    <row r="8714" spans="24:25" x14ac:dyDescent="0.4">
      <c r="X8714" s="79">
        <f t="shared" si="283"/>
        <v>44924.374999978907</v>
      </c>
      <c r="Y8714">
        <f t="shared" si="282"/>
        <v>3483.3611111111168</v>
      </c>
    </row>
    <row r="8715" spans="24:25" x14ac:dyDescent="0.4">
      <c r="X8715" s="79">
        <f t="shared" si="283"/>
        <v>44924.416666645571</v>
      </c>
      <c r="Y8715">
        <f t="shared" si="282"/>
        <v>3483.3611111111168</v>
      </c>
    </row>
    <row r="8716" spans="24:25" x14ac:dyDescent="0.4">
      <c r="X8716" s="79">
        <f t="shared" si="283"/>
        <v>44924.458333312235</v>
      </c>
      <c r="Y8716">
        <f t="shared" si="282"/>
        <v>3483.3611111111168</v>
      </c>
    </row>
    <row r="8717" spans="24:25" x14ac:dyDescent="0.4">
      <c r="X8717" s="79">
        <f t="shared" si="283"/>
        <v>44924.4999999789</v>
      </c>
      <c r="Y8717">
        <f t="shared" si="282"/>
        <v>3483.3611111111168</v>
      </c>
    </row>
    <row r="8718" spans="24:25" x14ac:dyDescent="0.4">
      <c r="X8718" s="79">
        <f t="shared" si="283"/>
        <v>44924.541666645564</v>
      </c>
      <c r="Y8718">
        <f t="shared" si="282"/>
        <v>3483.3611111111168</v>
      </c>
    </row>
    <row r="8719" spans="24:25" x14ac:dyDescent="0.4">
      <c r="X8719" s="79">
        <f t="shared" si="283"/>
        <v>44924.583333312228</v>
      </c>
      <c r="Y8719">
        <f t="shared" si="282"/>
        <v>3483.3611111111168</v>
      </c>
    </row>
    <row r="8720" spans="24:25" x14ac:dyDescent="0.4">
      <c r="X8720" s="79">
        <f t="shared" si="283"/>
        <v>44924.624999978892</v>
      </c>
      <c r="Y8720">
        <f t="shared" si="282"/>
        <v>3483.3611111111168</v>
      </c>
    </row>
    <row r="8721" spans="24:25" x14ac:dyDescent="0.4">
      <c r="X8721" s="79">
        <f t="shared" si="283"/>
        <v>44924.666666645557</v>
      </c>
      <c r="Y8721">
        <f t="shared" si="282"/>
        <v>3483.3611111111168</v>
      </c>
    </row>
    <row r="8722" spans="24:25" x14ac:dyDescent="0.4">
      <c r="X8722" s="79">
        <f t="shared" si="283"/>
        <v>44924.708333312221</v>
      </c>
      <c r="Y8722">
        <f t="shared" ref="Y8722:Y8776" si="284">VLOOKUP(MONTH(X8722),$T$28:$V$39,3)</f>
        <v>3483.3611111111168</v>
      </c>
    </row>
    <row r="8723" spans="24:25" x14ac:dyDescent="0.4">
      <c r="X8723" s="79">
        <f t="shared" si="283"/>
        <v>44924.749999978885</v>
      </c>
      <c r="Y8723">
        <f t="shared" si="284"/>
        <v>3483.3611111111168</v>
      </c>
    </row>
    <row r="8724" spans="24:25" x14ac:dyDescent="0.4">
      <c r="X8724" s="79">
        <f t="shared" si="283"/>
        <v>44924.791666645549</v>
      </c>
      <c r="Y8724">
        <f t="shared" si="284"/>
        <v>3483.3611111111168</v>
      </c>
    </row>
    <row r="8725" spans="24:25" x14ac:dyDescent="0.4">
      <c r="X8725" s="79">
        <f t="shared" si="283"/>
        <v>44924.833333312214</v>
      </c>
      <c r="Y8725">
        <f t="shared" si="284"/>
        <v>3483.3611111111168</v>
      </c>
    </row>
    <row r="8726" spans="24:25" x14ac:dyDescent="0.4">
      <c r="X8726" s="79">
        <f t="shared" si="283"/>
        <v>44924.874999978878</v>
      </c>
      <c r="Y8726">
        <f t="shared" si="284"/>
        <v>3483.3611111111168</v>
      </c>
    </row>
    <row r="8727" spans="24:25" x14ac:dyDescent="0.4">
      <c r="X8727" s="79">
        <f t="shared" si="283"/>
        <v>44924.916666645542</v>
      </c>
      <c r="Y8727">
        <f t="shared" si="284"/>
        <v>3483.3611111111168</v>
      </c>
    </row>
    <row r="8728" spans="24:25" x14ac:dyDescent="0.4">
      <c r="X8728" s="79">
        <f t="shared" si="283"/>
        <v>44924.958333312206</v>
      </c>
      <c r="Y8728">
        <f t="shared" si="284"/>
        <v>3483.3611111111168</v>
      </c>
    </row>
    <row r="8729" spans="24:25" x14ac:dyDescent="0.4">
      <c r="X8729" s="79">
        <f t="shared" si="283"/>
        <v>44924.999999978871</v>
      </c>
      <c r="Y8729">
        <f t="shared" si="284"/>
        <v>3483.3611111111168</v>
      </c>
    </row>
    <row r="8730" spans="24:25" x14ac:dyDescent="0.4">
      <c r="X8730" s="79">
        <f t="shared" si="283"/>
        <v>44925.041666645535</v>
      </c>
      <c r="Y8730">
        <f t="shared" si="284"/>
        <v>3483.3611111111168</v>
      </c>
    </row>
    <row r="8731" spans="24:25" x14ac:dyDescent="0.4">
      <c r="X8731" s="79">
        <f t="shared" si="283"/>
        <v>44925.083333312199</v>
      </c>
      <c r="Y8731">
        <f t="shared" si="284"/>
        <v>3483.3611111111168</v>
      </c>
    </row>
    <row r="8732" spans="24:25" x14ac:dyDescent="0.4">
      <c r="X8732" s="79">
        <f t="shared" si="283"/>
        <v>44925.124999978863</v>
      </c>
      <c r="Y8732">
        <f t="shared" si="284"/>
        <v>3483.3611111111168</v>
      </c>
    </row>
    <row r="8733" spans="24:25" x14ac:dyDescent="0.4">
      <c r="X8733" s="79">
        <f t="shared" si="283"/>
        <v>44925.166666645528</v>
      </c>
      <c r="Y8733">
        <f t="shared" si="284"/>
        <v>3483.3611111111168</v>
      </c>
    </row>
    <row r="8734" spans="24:25" x14ac:dyDescent="0.4">
      <c r="X8734" s="79">
        <f t="shared" si="283"/>
        <v>44925.208333312192</v>
      </c>
      <c r="Y8734">
        <f t="shared" si="284"/>
        <v>3483.3611111111168</v>
      </c>
    </row>
    <row r="8735" spans="24:25" x14ac:dyDescent="0.4">
      <c r="X8735" s="79">
        <f t="shared" si="283"/>
        <v>44925.249999978856</v>
      </c>
      <c r="Y8735">
        <f t="shared" si="284"/>
        <v>3483.3611111111168</v>
      </c>
    </row>
    <row r="8736" spans="24:25" x14ac:dyDescent="0.4">
      <c r="X8736" s="79">
        <f t="shared" si="283"/>
        <v>44925.29166664552</v>
      </c>
      <c r="Y8736">
        <f t="shared" si="284"/>
        <v>3483.3611111111168</v>
      </c>
    </row>
    <row r="8737" spans="24:25" x14ac:dyDescent="0.4">
      <c r="X8737" s="79">
        <f t="shared" si="283"/>
        <v>44925.333333312185</v>
      </c>
      <c r="Y8737">
        <f t="shared" si="284"/>
        <v>3483.3611111111168</v>
      </c>
    </row>
    <row r="8738" spans="24:25" x14ac:dyDescent="0.4">
      <c r="X8738" s="79">
        <f t="shared" si="283"/>
        <v>44925.374999978849</v>
      </c>
      <c r="Y8738">
        <f t="shared" si="284"/>
        <v>3483.3611111111168</v>
      </c>
    </row>
    <row r="8739" spans="24:25" x14ac:dyDescent="0.4">
      <c r="X8739" s="79">
        <f t="shared" si="283"/>
        <v>44925.416666645513</v>
      </c>
      <c r="Y8739">
        <f t="shared" si="284"/>
        <v>3483.3611111111168</v>
      </c>
    </row>
    <row r="8740" spans="24:25" x14ac:dyDescent="0.4">
      <c r="X8740" s="79">
        <f t="shared" si="283"/>
        <v>44925.458333312177</v>
      </c>
      <c r="Y8740">
        <f t="shared" si="284"/>
        <v>3483.3611111111168</v>
      </c>
    </row>
    <row r="8741" spans="24:25" x14ac:dyDescent="0.4">
      <c r="X8741" s="79">
        <f t="shared" si="283"/>
        <v>44925.499999978842</v>
      </c>
      <c r="Y8741">
        <f t="shared" si="284"/>
        <v>3483.3611111111168</v>
      </c>
    </row>
    <row r="8742" spans="24:25" x14ac:dyDescent="0.4">
      <c r="X8742" s="79">
        <f t="shared" si="283"/>
        <v>44925.541666645506</v>
      </c>
      <c r="Y8742">
        <f t="shared" si="284"/>
        <v>3483.3611111111168</v>
      </c>
    </row>
    <row r="8743" spans="24:25" x14ac:dyDescent="0.4">
      <c r="X8743" s="79">
        <f t="shared" si="283"/>
        <v>44925.58333331217</v>
      </c>
      <c r="Y8743">
        <f t="shared" si="284"/>
        <v>3483.3611111111168</v>
      </c>
    </row>
    <row r="8744" spans="24:25" x14ac:dyDescent="0.4">
      <c r="X8744" s="79">
        <f t="shared" si="283"/>
        <v>44925.624999978834</v>
      </c>
      <c r="Y8744">
        <f t="shared" si="284"/>
        <v>3483.3611111111168</v>
      </c>
    </row>
    <row r="8745" spans="24:25" x14ac:dyDescent="0.4">
      <c r="X8745" s="79">
        <f t="shared" si="283"/>
        <v>44925.666666645498</v>
      </c>
      <c r="Y8745">
        <f t="shared" si="284"/>
        <v>3483.3611111111168</v>
      </c>
    </row>
    <row r="8746" spans="24:25" x14ac:dyDescent="0.4">
      <c r="X8746" s="79">
        <f t="shared" si="283"/>
        <v>44925.708333312163</v>
      </c>
      <c r="Y8746">
        <f t="shared" si="284"/>
        <v>3483.3611111111168</v>
      </c>
    </row>
    <row r="8747" spans="24:25" x14ac:dyDescent="0.4">
      <c r="X8747" s="79">
        <f t="shared" si="283"/>
        <v>44925.749999978827</v>
      </c>
      <c r="Y8747">
        <f t="shared" si="284"/>
        <v>3483.3611111111168</v>
      </c>
    </row>
    <row r="8748" spans="24:25" x14ac:dyDescent="0.4">
      <c r="X8748" s="79">
        <f t="shared" si="283"/>
        <v>44925.791666645491</v>
      </c>
      <c r="Y8748">
        <f t="shared" si="284"/>
        <v>3483.3611111111168</v>
      </c>
    </row>
    <row r="8749" spans="24:25" x14ac:dyDescent="0.4">
      <c r="X8749" s="79">
        <f t="shared" si="283"/>
        <v>44925.833333312155</v>
      </c>
      <c r="Y8749">
        <f t="shared" si="284"/>
        <v>3483.3611111111168</v>
      </c>
    </row>
    <row r="8750" spans="24:25" x14ac:dyDescent="0.4">
      <c r="X8750" s="79">
        <f t="shared" si="283"/>
        <v>44925.87499997882</v>
      </c>
      <c r="Y8750">
        <f t="shared" si="284"/>
        <v>3483.3611111111168</v>
      </c>
    </row>
    <row r="8751" spans="24:25" x14ac:dyDescent="0.4">
      <c r="X8751" s="79">
        <f t="shared" si="283"/>
        <v>44925.916666645484</v>
      </c>
      <c r="Y8751">
        <f t="shared" si="284"/>
        <v>3483.3611111111168</v>
      </c>
    </row>
    <row r="8752" spans="24:25" x14ac:dyDescent="0.4">
      <c r="X8752" s="79">
        <f t="shared" si="283"/>
        <v>44925.958333312148</v>
      </c>
      <c r="Y8752">
        <f t="shared" si="284"/>
        <v>3483.3611111111168</v>
      </c>
    </row>
    <row r="8753" spans="24:25" x14ac:dyDescent="0.4">
      <c r="X8753" s="79">
        <f t="shared" si="283"/>
        <v>44925.999999978812</v>
      </c>
      <c r="Y8753">
        <f t="shared" si="284"/>
        <v>3483.3611111111168</v>
      </c>
    </row>
    <row r="8754" spans="24:25" x14ac:dyDescent="0.4">
      <c r="X8754" s="79">
        <f t="shared" si="283"/>
        <v>44926.041666645477</v>
      </c>
      <c r="Y8754">
        <f t="shared" si="284"/>
        <v>3483.3611111111168</v>
      </c>
    </row>
    <row r="8755" spans="24:25" x14ac:dyDescent="0.4">
      <c r="X8755" s="79">
        <f t="shared" si="283"/>
        <v>44926.083333312141</v>
      </c>
      <c r="Y8755">
        <f t="shared" si="284"/>
        <v>3483.3611111111168</v>
      </c>
    </row>
    <row r="8756" spans="24:25" x14ac:dyDescent="0.4">
      <c r="X8756" s="79">
        <f t="shared" si="283"/>
        <v>44926.124999978805</v>
      </c>
      <c r="Y8756">
        <f t="shared" si="284"/>
        <v>3483.3611111111168</v>
      </c>
    </row>
    <row r="8757" spans="24:25" x14ac:dyDescent="0.4">
      <c r="X8757" s="79">
        <f t="shared" si="283"/>
        <v>44926.166666645469</v>
      </c>
      <c r="Y8757">
        <f t="shared" si="284"/>
        <v>3483.3611111111168</v>
      </c>
    </row>
    <row r="8758" spans="24:25" x14ac:dyDescent="0.4">
      <c r="X8758" s="79">
        <f t="shared" si="283"/>
        <v>44926.208333312134</v>
      </c>
      <c r="Y8758">
        <f t="shared" si="284"/>
        <v>3483.3611111111168</v>
      </c>
    </row>
    <row r="8759" spans="24:25" x14ac:dyDescent="0.4">
      <c r="X8759" s="79">
        <f t="shared" si="283"/>
        <v>44926.249999978798</v>
      </c>
      <c r="Y8759">
        <f t="shared" si="284"/>
        <v>3483.3611111111168</v>
      </c>
    </row>
    <row r="8760" spans="24:25" x14ac:dyDescent="0.4">
      <c r="X8760" s="79">
        <f t="shared" si="283"/>
        <v>44926.291666645462</v>
      </c>
      <c r="Y8760">
        <f t="shared" si="284"/>
        <v>3483.3611111111168</v>
      </c>
    </row>
    <row r="8761" spans="24:25" x14ac:dyDescent="0.4">
      <c r="X8761" s="79">
        <f t="shared" si="283"/>
        <v>44926.333333312126</v>
      </c>
      <c r="Y8761">
        <f t="shared" si="284"/>
        <v>3483.3611111111168</v>
      </c>
    </row>
    <row r="8762" spans="24:25" x14ac:dyDescent="0.4">
      <c r="X8762" s="79">
        <f t="shared" si="283"/>
        <v>44926.374999978791</v>
      </c>
      <c r="Y8762">
        <f t="shared" si="284"/>
        <v>3483.3611111111168</v>
      </c>
    </row>
    <row r="8763" spans="24:25" x14ac:dyDescent="0.4">
      <c r="X8763" s="79">
        <f t="shared" si="283"/>
        <v>44926.416666645455</v>
      </c>
      <c r="Y8763">
        <f t="shared" si="284"/>
        <v>3483.3611111111168</v>
      </c>
    </row>
    <row r="8764" spans="24:25" x14ac:dyDescent="0.4">
      <c r="X8764" s="79">
        <f t="shared" si="283"/>
        <v>44926.458333312119</v>
      </c>
      <c r="Y8764">
        <f t="shared" si="284"/>
        <v>3483.3611111111168</v>
      </c>
    </row>
    <row r="8765" spans="24:25" x14ac:dyDescent="0.4">
      <c r="X8765" s="79">
        <f t="shared" si="283"/>
        <v>44926.499999978783</v>
      </c>
      <c r="Y8765">
        <f t="shared" si="284"/>
        <v>3483.3611111111168</v>
      </c>
    </row>
    <row r="8766" spans="24:25" x14ac:dyDescent="0.4">
      <c r="X8766" s="79">
        <f t="shared" si="283"/>
        <v>44926.541666645448</v>
      </c>
      <c r="Y8766">
        <f t="shared" si="284"/>
        <v>3483.3611111111168</v>
      </c>
    </row>
    <row r="8767" spans="24:25" x14ac:dyDescent="0.4">
      <c r="X8767" s="79">
        <f t="shared" si="283"/>
        <v>44926.583333312112</v>
      </c>
      <c r="Y8767">
        <f t="shared" si="284"/>
        <v>3483.3611111111168</v>
      </c>
    </row>
    <row r="8768" spans="24:25" x14ac:dyDescent="0.4">
      <c r="X8768" s="79">
        <f t="shared" si="283"/>
        <v>44926.624999978776</v>
      </c>
      <c r="Y8768">
        <f t="shared" si="284"/>
        <v>3483.3611111111168</v>
      </c>
    </row>
    <row r="8769" spans="24:25" x14ac:dyDescent="0.4">
      <c r="X8769" s="79">
        <f t="shared" si="283"/>
        <v>44926.66666664544</v>
      </c>
      <c r="Y8769">
        <f t="shared" si="284"/>
        <v>3483.3611111111168</v>
      </c>
    </row>
    <row r="8770" spans="24:25" x14ac:dyDescent="0.4">
      <c r="X8770" s="79">
        <f t="shared" si="283"/>
        <v>44926.708333312105</v>
      </c>
      <c r="Y8770">
        <f t="shared" si="284"/>
        <v>3483.3611111111168</v>
      </c>
    </row>
    <row r="8771" spans="24:25" x14ac:dyDescent="0.4">
      <c r="X8771" s="79">
        <f t="shared" si="283"/>
        <v>44926.749999978769</v>
      </c>
      <c r="Y8771">
        <f t="shared" si="284"/>
        <v>3483.3611111111168</v>
      </c>
    </row>
    <row r="8772" spans="24:25" x14ac:dyDescent="0.4">
      <c r="X8772" s="79">
        <f t="shared" si="283"/>
        <v>44926.791666645433</v>
      </c>
      <c r="Y8772">
        <f t="shared" si="284"/>
        <v>3483.3611111111168</v>
      </c>
    </row>
    <row r="8773" spans="24:25" x14ac:dyDescent="0.4">
      <c r="X8773" s="79">
        <f t="shared" si="283"/>
        <v>44926.833333312097</v>
      </c>
      <c r="Y8773">
        <f t="shared" si="284"/>
        <v>3483.3611111111168</v>
      </c>
    </row>
    <row r="8774" spans="24:25" x14ac:dyDescent="0.4">
      <c r="X8774" s="79">
        <f t="shared" ref="X8774:X8776" si="285">X8773+1/24</f>
        <v>44926.874999978761</v>
      </c>
      <c r="Y8774">
        <f t="shared" si="284"/>
        <v>3483.3611111111168</v>
      </c>
    </row>
    <row r="8775" spans="24:25" x14ac:dyDescent="0.4">
      <c r="X8775" s="79">
        <f t="shared" si="285"/>
        <v>44926.916666645426</v>
      </c>
      <c r="Y8775">
        <f t="shared" si="284"/>
        <v>3483.3611111111168</v>
      </c>
    </row>
    <row r="8776" spans="24:25" x14ac:dyDescent="0.4">
      <c r="X8776" s="79">
        <f t="shared" si="285"/>
        <v>44926.95833331209</v>
      </c>
      <c r="Y8776">
        <f t="shared" si="284"/>
        <v>3483.3611111111168</v>
      </c>
    </row>
    <row r="8777" spans="24:25" x14ac:dyDescent="0.4">
      <c r="X8777" s="79"/>
    </row>
    <row r="8778" spans="24:25" x14ac:dyDescent="0.4">
      <c r="X8778" s="79"/>
    </row>
    <row r="8779" spans="24:25" x14ac:dyDescent="0.4">
      <c r="X8779" s="79"/>
    </row>
    <row r="8780" spans="24:25" x14ac:dyDescent="0.4">
      <c r="X8780" s="79"/>
    </row>
    <row r="8781" spans="24:25" x14ac:dyDescent="0.4">
      <c r="X8781" s="79"/>
    </row>
    <row r="8782" spans="24:25" x14ac:dyDescent="0.4">
      <c r="X8782" s="79"/>
    </row>
    <row r="8783" spans="24:25" x14ac:dyDescent="0.4">
      <c r="X8783" s="79"/>
    </row>
    <row r="8784" spans="24:25" x14ac:dyDescent="0.4">
      <c r="X8784" s="79"/>
    </row>
    <row r="8785" spans="24:24" x14ac:dyDescent="0.4">
      <c r="X8785" s="79"/>
    </row>
    <row r="8786" spans="24:24" x14ac:dyDescent="0.4">
      <c r="X8786" s="79"/>
    </row>
    <row r="8787" spans="24:24" x14ac:dyDescent="0.4">
      <c r="X8787" s="79"/>
    </row>
    <row r="8788" spans="24:24" x14ac:dyDescent="0.4">
      <c r="X8788" s="79"/>
    </row>
    <row r="8789" spans="24:24" x14ac:dyDescent="0.4">
      <c r="X8789" s="79"/>
    </row>
    <row r="8790" spans="24:24" x14ac:dyDescent="0.4">
      <c r="X8790" s="79"/>
    </row>
    <row r="8791" spans="24:24" x14ac:dyDescent="0.4">
      <c r="X8791" s="79"/>
    </row>
    <row r="8792" spans="24:24" x14ac:dyDescent="0.4">
      <c r="X8792" s="79"/>
    </row>
    <row r="8793" spans="24:24" x14ac:dyDescent="0.4">
      <c r="X8793" s="79"/>
    </row>
    <row r="8794" spans="24:24" x14ac:dyDescent="0.4">
      <c r="X8794" s="79"/>
    </row>
    <row r="8795" spans="24:24" x14ac:dyDescent="0.4">
      <c r="X8795" s="79"/>
    </row>
    <row r="8796" spans="24:24" x14ac:dyDescent="0.4">
      <c r="X8796" s="79"/>
    </row>
    <row r="8797" spans="24:24" x14ac:dyDescent="0.4">
      <c r="X8797" s="79"/>
    </row>
    <row r="8798" spans="24:24" x14ac:dyDescent="0.4">
      <c r="X8798" s="79"/>
    </row>
    <row r="8799" spans="24:24" x14ac:dyDescent="0.4">
      <c r="X8799" s="79"/>
    </row>
    <row r="8800" spans="24:24" x14ac:dyDescent="0.4">
      <c r="X8800" s="79"/>
    </row>
    <row r="8801" spans="24:24" x14ac:dyDescent="0.4">
      <c r="X8801" s="79"/>
    </row>
    <row r="8802" spans="24:24" x14ac:dyDescent="0.4">
      <c r="X8802" s="79"/>
    </row>
    <row r="8803" spans="24:24" x14ac:dyDescent="0.4">
      <c r="X8803" s="79"/>
    </row>
    <row r="8804" spans="24:24" x14ac:dyDescent="0.4">
      <c r="X8804" s="79"/>
    </row>
    <row r="8805" spans="24:24" x14ac:dyDescent="0.4">
      <c r="X8805" s="79"/>
    </row>
    <row r="8806" spans="24:24" x14ac:dyDescent="0.4">
      <c r="X8806" s="79"/>
    </row>
    <row r="8807" spans="24:24" x14ac:dyDescent="0.4">
      <c r="X8807" s="79"/>
    </row>
    <row r="8808" spans="24:24" x14ac:dyDescent="0.4">
      <c r="X8808" s="79"/>
    </row>
    <row r="8809" spans="24:24" x14ac:dyDescent="0.4">
      <c r="X8809" s="79"/>
    </row>
    <row r="8810" spans="24:24" x14ac:dyDescent="0.4">
      <c r="X8810" s="79"/>
    </row>
    <row r="8811" spans="24:24" x14ac:dyDescent="0.4">
      <c r="X8811" s="79"/>
    </row>
    <row r="8812" spans="24:24" x14ac:dyDescent="0.4">
      <c r="X8812" s="79"/>
    </row>
    <row r="8813" spans="24:24" x14ac:dyDescent="0.4">
      <c r="X8813" s="79"/>
    </row>
    <row r="8814" spans="24:24" x14ac:dyDescent="0.4">
      <c r="X8814" s="79"/>
    </row>
    <row r="8815" spans="24:24" x14ac:dyDescent="0.4">
      <c r="X8815" s="79"/>
    </row>
    <row r="8816" spans="24:24" x14ac:dyDescent="0.4">
      <c r="X8816" s="79"/>
    </row>
    <row r="8817" spans="24:24" x14ac:dyDescent="0.4">
      <c r="X8817" s="79"/>
    </row>
    <row r="8818" spans="24:24" x14ac:dyDescent="0.4">
      <c r="X8818" s="79"/>
    </row>
    <row r="8819" spans="24:24" x14ac:dyDescent="0.4">
      <c r="X8819" s="79"/>
    </row>
    <row r="8820" spans="24:24" x14ac:dyDescent="0.4">
      <c r="X8820" s="79"/>
    </row>
    <row r="8821" spans="24:24" x14ac:dyDescent="0.4">
      <c r="X8821" s="79"/>
    </row>
    <row r="8822" spans="24:24" x14ac:dyDescent="0.4">
      <c r="X8822" s="79"/>
    </row>
    <row r="8823" spans="24:24" x14ac:dyDescent="0.4">
      <c r="X8823" s="79"/>
    </row>
    <row r="8824" spans="24:24" x14ac:dyDescent="0.4">
      <c r="X8824" s="79"/>
    </row>
    <row r="8825" spans="24:24" x14ac:dyDescent="0.4">
      <c r="X8825" s="79"/>
    </row>
    <row r="8826" spans="24:24" x14ac:dyDescent="0.4">
      <c r="X8826" s="79"/>
    </row>
    <row r="8827" spans="24:24" x14ac:dyDescent="0.4">
      <c r="X8827" s="79"/>
    </row>
    <row r="8828" spans="24:24" x14ac:dyDescent="0.4">
      <c r="X8828" s="79"/>
    </row>
    <row r="8829" spans="24:24" x14ac:dyDescent="0.4">
      <c r="X8829" s="79"/>
    </row>
    <row r="8830" spans="24:24" x14ac:dyDescent="0.4">
      <c r="X8830" s="79"/>
    </row>
    <row r="8831" spans="24:24" x14ac:dyDescent="0.4">
      <c r="X8831" s="79"/>
    </row>
    <row r="8832" spans="24:24" x14ac:dyDescent="0.4">
      <c r="X8832" s="79"/>
    </row>
    <row r="8833" spans="24:24" x14ac:dyDescent="0.4">
      <c r="X8833" s="79"/>
    </row>
    <row r="8834" spans="24:24" x14ac:dyDescent="0.4">
      <c r="X8834" s="79"/>
    </row>
    <row r="8835" spans="24:24" x14ac:dyDescent="0.4">
      <c r="X8835" s="79"/>
    </row>
    <row r="8836" spans="24:24" x14ac:dyDescent="0.4">
      <c r="X8836" s="79"/>
    </row>
    <row r="8837" spans="24:24" x14ac:dyDescent="0.4">
      <c r="X8837" s="79"/>
    </row>
    <row r="8838" spans="24:24" x14ac:dyDescent="0.4">
      <c r="X8838" s="79"/>
    </row>
    <row r="8839" spans="24:24" x14ac:dyDescent="0.4">
      <c r="X8839" s="79"/>
    </row>
    <row r="8840" spans="24:24" x14ac:dyDescent="0.4">
      <c r="X8840" s="79"/>
    </row>
    <row r="8841" spans="24:24" x14ac:dyDescent="0.4">
      <c r="X8841" s="79"/>
    </row>
    <row r="8842" spans="24:24" x14ac:dyDescent="0.4">
      <c r="X8842" s="79"/>
    </row>
    <row r="8843" spans="24:24" x14ac:dyDescent="0.4">
      <c r="X8843" s="79"/>
    </row>
    <row r="8844" spans="24:24" x14ac:dyDescent="0.4">
      <c r="X8844" s="79"/>
    </row>
    <row r="8845" spans="24:24" x14ac:dyDescent="0.4">
      <c r="X8845" s="79"/>
    </row>
    <row r="8846" spans="24:24" x14ac:dyDescent="0.4">
      <c r="X8846" s="79"/>
    </row>
    <row r="8847" spans="24:24" x14ac:dyDescent="0.4">
      <c r="X8847" s="79"/>
    </row>
    <row r="8848" spans="24:24" x14ac:dyDescent="0.4">
      <c r="X8848" s="79"/>
    </row>
    <row r="8849" spans="24:24" x14ac:dyDescent="0.4">
      <c r="X8849" s="79"/>
    </row>
    <row r="8850" spans="24:24" x14ac:dyDescent="0.4">
      <c r="X8850" s="79"/>
    </row>
    <row r="8851" spans="24:24" x14ac:dyDescent="0.4">
      <c r="X8851" s="79"/>
    </row>
    <row r="8852" spans="24:24" x14ac:dyDescent="0.4">
      <c r="X8852" s="79"/>
    </row>
    <row r="8853" spans="24:24" x14ac:dyDescent="0.4">
      <c r="X8853" s="79"/>
    </row>
    <row r="8854" spans="24:24" x14ac:dyDescent="0.4">
      <c r="X8854" s="79"/>
    </row>
    <row r="8855" spans="24:24" x14ac:dyDescent="0.4">
      <c r="X8855" s="79"/>
    </row>
    <row r="8856" spans="24:24" x14ac:dyDescent="0.4">
      <c r="X8856" s="79"/>
    </row>
    <row r="8857" spans="24:24" x14ac:dyDescent="0.4">
      <c r="X8857" s="79"/>
    </row>
    <row r="8858" spans="24:24" x14ac:dyDescent="0.4">
      <c r="X8858" s="79"/>
    </row>
    <row r="8859" spans="24:24" x14ac:dyDescent="0.4">
      <c r="X8859" s="79"/>
    </row>
    <row r="8860" spans="24:24" x14ac:dyDescent="0.4">
      <c r="X8860" s="79"/>
    </row>
    <row r="8861" spans="24:24" x14ac:dyDescent="0.4">
      <c r="X8861" s="79"/>
    </row>
    <row r="8862" spans="24:24" x14ac:dyDescent="0.4">
      <c r="X8862" s="79"/>
    </row>
    <row r="8863" spans="24:24" x14ac:dyDescent="0.4">
      <c r="X8863" s="79"/>
    </row>
    <row r="8864" spans="24:24" x14ac:dyDescent="0.4">
      <c r="X8864" s="79"/>
    </row>
    <row r="8865" spans="24:24" x14ac:dyDescent="0.4">
      <c r="X8865" s="79"/>
    </row>
    <row r="8866" spans="24:24" x14ac:dyDescent="0.4">
      <c r="X8866" s="79"/>
    </row>
    <row r="8867" spans="24:24" x14ac:dyDescent="0.4">
      <c r="X8867" s="79"/>
    </row>
    <row r="8868" spans="24:24" x14ac:dyDescent="0.4">
      <c r="X8868" s="79"/>
    </row>
    <row r="8869" spans="24:24" x14ac:dyDescent="0.4">
      <c r="X8869" s="79"/>
    </row>
    <row r="8870" spans="24:24" x14ac:dyDescent="0.4">
      <c r="X8870" s="79"/>
    </row>
    <row r="8871" spans="24:24" x14ac:dyDescent="0.4">
      <c r="X8871" s="79"/>
    </row>
    <row r="8872" spans="24:24" x14ac:dyDescent="0.4">
      <c r="X8872" s="79"/>
    </row>
    <row r="8873" spans="24:24" x14ac:dyDescent="0.4">
      <c r="X8873" s="79"/>
    </row>
    <row r="8874" spans="24:24" x14ac:dyDescent="0.4">
      <c r="X8874" s="79"/>
    </row>
    <row r="8875" spans="24:24" x14ac:dyDescent="0.4">
      <c r="X8875" s="79"/>
    </row>
    <row r="8876" spans="24:24" x14ac:dyDescent="0.4">
      <c r="X8876" s="79"/>
    </row>
    <row r="8877" spans="24:24" x14ac:dyDescent="0.4">
      <c r="X8877" s="79"/>
    </row>
    <row r="8878" spans="24:24" x14ac:dyDescent="0.4">
      <c r="X8878" s="79"/>
    </row>
    <row r="8879" spans="24:24" x14ac:dyDescent="0.4">
      <c r="X8879" s="79"/>
    </row>
    <row r="8880" spans="24:24" x14ac:dyDescent="0.4">
      <c r="X8880" s="79"/>
    </row>
    <row r="8881" spans="24:24" x14ac:dyDescent="0.4">
      <c r="X8881" s="79"/>
    </row>
    <row r="8882" spans="24:24" x14ac:dyDescent="0.4">
      <c r="X8882" s="79"/>
    </row>
    <row r="8883" spans="24:24" x14ac:dyDescent="0.4">
      <c r="X8883" s="79"/>
    </row>
    <row r="8884" spans="24:24" x14ac:dyDescent="0.4">
      <c r="X8884" s="79"/>
    </row>
    <row r="8885" spans="24:24" x14ac:dyDescent="0.4">
      <c r="X8885" s="79"/>
    </row>
    <row r="8886" spans="24:24" x14ac:dyDescent="0.4">
      <c r="X8886" s="79"/>
    </row>
    <row r="8887" spans="24:24" x14ac:dyDescent="0.4">
      <c r="X8887" s="79"/>
    </row>
    <row r="8888" spans="24:24" x14ac:dyDescent="0.4">
      <c r="X8888" s="79"/>
    </row>
    <row r="8889" spans="24:24" x14ac:dyDescent="0.4">
      <c r="X8889" s="79"/>
    </row>
    <row r="8890" spans="24:24" x14ac:dyDescent="0.4">
      <c r="X8890" s="79"/>
    </row>
    <row r="8891" spans="24:24" x14ac:dyDescent="0.4">
      <c r="X8891" s="79"/>
    </row>
    <row r="8892" spans="24:24" x14ac:dyDescent="0.4">
      <c r="X8892" s="79"/>
    </row>
    <row r="8893" spans="24:24" x14ac:dyDescent="0.4">
      <c r="X8893" s="79"/>
    </row>
    <row r="8894" spans="24:24" x14ac:dyDescent="0.4">
      <c r="X8894" s="79"/>
    </row>
    <row r="8895" spans="24:24" x14ac:dyDescent="0.4">
      <c r="X8895" s="79"/>
    </row>
    <row r="8896" spans="24:24" x14ac:dyDescent="0.4">
      <c r="X8896" s="79"/>
    </row>
    <row r="8897" spans="24:24" x14ac:dyDescent="0.4">
      <c r="X8897" s="79"/>
    </row>
    <row r="8898" spans="24:24" x14ac:dyDescent="0.4">
      <c r="X8898" s="79"/>
    </row>
    <row r="8899" spans="24:24" x14ac:dyDescent="0.4">
      <c r="X8899" s="79"/>
    </row>
    <row r="8900" spans="24:24" x14ac:dyDescent="0.4">
      <c r="X8900" s="79"/>
    </row>
    <row r="8901" spans="24:24" x14ac:dyDescent="0.4">
      <c r="X8901" s="79"/>
    </row>
    <row r="8902" spans="24:24" x14ac:dyDescent="0.4">
      <c r="X8902" s="79"/>
    </row>
    <row r="8903" spans="24:24" x14ac:dyDescent="0.4">
      <c r="X8903" s="79"/>
    </row>
    <row r="8904" spans="24:24" x14ac:dyDescent="0.4">
      <c r="X8904" s="79"/>
    </row>
    <row r="8905" spans="24:24" x14ac:dyDescent="0.4">
      <c r="X8905" s="79"/>
    </row>
    <row r="8906" spans="24:24" x14ac:dyDescent="0.4">
      <c r="X8906" s="79"/>
    </row>
    <row r="8907" spans="24:24" x14ac:dyDescent="0.4">
      <c r="X8907" s="79"/>
    </row>
    <row r="8908" spans="24:24" x14ac:dyDescent="0.4">
      <c r="X8908" s="79"/>
    </row>
    <row r="8909" spans="24:24" x14ac:dyDescent="0.4">
      <c r="X8909" s="79"/>
    </row>
    <row r="8910" spans="24:24" x14ac:dyDescent="0.4">
      <c r="X8910" s="79"/>
    </row>
    <row r="8911" spans="24:24" x14ac:dyDescent="0.4">
      <c r="X8911" s="79"/>
    </row>
    <row r="8912" spans="24:24" x14ac:dyDescent="0.4">
      <c r="X8912" s="79"/>
    </row>
    <row r="8913" spans="24:24" x14ac:dyDescent="0.4">
      <c r="X8913" s="79"/>
    </row>
    <row r="8914" spans="24:24" x14ac:dyDescent="0.4">
      <c r="X8914" s="79"/>
    </row>
    <row r="8915" spans="24:24" x14ac:dyDescent="0.4">
      <c r="X8915" s="79"/>
    </row>
    <row r="8916" spans="24:24" x14ac:dyDescent="0.4">
      <c r="X8916" s="79"/>
    </row>
    <row r="8917" spans="24:24" x14ac:dyDescent="0.4">
      <c r="X8917" s="79"/>
    </row>
    <row r="8918" spans="24:24" x14ac:dyDescent="0.4">
      <c r="X8918" s="79"/>
    </row>
    <row r="8919" spans="24:24" x14ac:dyDescent="0.4">
      <c r="X8919" s="79"/>
    </row>
    <row r="8920" spans="24:24" x14ac:dyDescent="0.4">
      <c r="X8920" s="79"/>
    </row>
    <row r="8921" spans="24:24" x14ac:dyDescent="0.4">
      <c r="X8921" s="79"/>
    </row>
    <row r="8922" spans="24:24" x14ac:dyDescent="0.4">
      <c r="X8922" s="79"/>
    </row>
    <row r="8923" spans="24:24" x14ac:dyDescent="0.4">
      <c r="X8923" s="79"/>
    </row>
    <row r="8924" spans="24:24" x14ac:dyDescent="0.4">
      <c r="X8924" s="79"/>
    </row>
    <row r="8925" spans="24:24" x14ac:dyDescent="0.4">
      <c r="X8925" s="79"/>
    </row>
    <row r="8926" spans="24:24" x14ac:dyDescent="0.4">
      <c r="X8926" s="79"/>
    </row>
    <row r="8927" spans="24:24" x14ac:dyDescent="0.4">
      <c r="X8927" s="79"/>
    </row>
    <row r="8928" spans="24:24" x14ac:dyDescent="0.4">
      <c r="X8928" s="79"/>
    </row>
    <row r="8929" spans="24:24" x14ac:dyDescent="0.4">
      <c r="X8929" s="79"/>
    </row>
    <row r="8930" spans="24:24" x14ac:dyDescent="0.4">
      <c r="X8930" s="79"/>
    </row>
    <row r="8931" spans="24:24" x14ac:dyDescent="0.4">
      <c r="X8931" s="79"/>
    </row>
    <row r="8932" spans="24:24" x14ac:dyDescent="0.4">
      <c r="X8932" s="79"/>
    </row>
    <row r="8933" spans="24:24" x14ac:dyDescent="0.4">
      <c r="X8933" s="79"/>
    </row>
    <row r="8934" spans="24:24" x14ac:dyDescent="0.4">
      <c r="X8934" s="79"/>
    </row>
    <row r="8935" spans="24:24" x14ac:dyDescent="0.4">
      <c r="X8935" s="79"/>
    </row>
    <row r="8936" spans="24:24" x14ac:dyDescent="0.4">
      <c r="X8936" s="79"/>
    </row>
    <row r="8937" spans="24:24" x14ac:dyDescent="0.4">
      <c r="X8937" s="79"/>
    </row>
    <row r="8938" spans="24:24" x14ac:dyDescent="0.4">
      <c r="X8938" s="79"/>
    </row>
    <row r="8939" spans="24:24" x14ac:dyDescent="0.4">
      <c r="X8939" s="79"/>
    </row>
    <row r="8940" spans="24:24" x14ac:dyDescent="0.4">
      <c r="X8940" s="79"/>
    </row>
    <row r="8941" spans="24:24" x14ac:dyDescent="0.4">
      <c r="X8941" s="79"/>
    </row>
    <row r="8942" spans="24:24" x14ac:dyDescent="0.4">
      <c r="X8942" s="79"/>
    </row>
    <row r="8943" spans="24:24" x14ac:dyDescent="0.4">
      <c r="X8943" s="79"/>
    </row>
    <row r="8944" spans="24:24" x14ac:dyDescent="0.4">
      <c r="X8944" s="79"/>
    </row>
    <row r="8945" spans="24:24" x14ac:dyDescent="0.4">
      <c r="X8945" s="79"/>
    </row>
    <row r="8946" spans="24:24" x14ac:dyDescent="0.4">
      <c r="X8946" s="79"/>
    </row>
    <row r="8947" spans="24:24" x14ac:dyDescent="0.4">
      <c r="X8947" s="79"/>
    </row>
    <row r="8948" spans="24:24" x14ac:dyDescent="0.4">
      <c r="X8948" s="79"/>
    </row>
    <row r="8949" spans="24:24" x14ac:dyDescent="0.4">
      <c r="X8949" s="79"/>
    </row>
    <row r="8950" spans="24:24" x14ac:dyDescent="0.4">
      <c r="X8950" s="79"/>
    </row>
    <row r="8951" spans="24:24" x14ac:dyDescent="0.4">
      <c r="X8951" s="79"/>
    </row>
    <row r="8952" spans="24:24" x14ac:dyDescent="0.4">
      <c r="X8952" s="79"/>
    </row>
    <row r="8953" spans="24:24" x14ac:dyDescent="0.4">
      <c r="X8953" s="79"/>
    </row>
    <row r="8954" spans="24:24" x14ac:dyDescent="0.4">
      <c r="X8954" s="79"/>
    </row>
    <row r="8955" spans="24:24" x14ac:dyDescent="0.4">
      <c r="X8955" s="79"/>
    </row>
    <row r="8956" spans="24:24" x14ac:dyDescent="0.4">
      <c r="X8956" s="79"/>
    </row>
    <row r="8957" spans="24:24" x14ac:dyDescent="0.4">
      <c r="X8957" s="79"/>
    </row>
    <row r="8958" spans="24:24" x14ac:dyDescent="0.4">
      <c r="X8958" s="79"/>
    </row>
    <row r="8959" spans="24:24" x14ac:dyDescent="0.4">
      <c r="X8959" s="79"/>
    </row>
    <row r="8960" spans="24:24" x14ac:dyDescent="0.4">
      <c r="X8960" s="79"/>
    </row>
    <row r="8961" spans="24:24" x14ac:dyDescent="0.4">
      <c r="X8961" s="79"/>
    </row>
    <row r="8962" spans="24:24" x14ac:dyDescent="0.4">
      <c r="X8962" s="79"/>
    </row>
    <row r="8963" spans="24:24" x14ac:dyDescent="0.4">
      <c r="X8963" s="79"/>
    </row>
    <row r="8964" spans="24:24" x14ac:dyDescent="0.4">
      <c r="X8964" s="79"/>
    </row>
    <row r="8965" spans="24:24" x14ac:dyDescent="0.4">
      <c r="X8965" s="79"/>
    </row>
    <row r="8966" spans="24:24" x14ac:dyDescent="0.4">
      <c r="X8966" s="79"/>
    </row>
    <row r="8967" spans="24:24" x14ac:dyDescent="0.4">
      <c r="X8967" s="79"/>
    </row>
    <row r="8968" spans="24:24" x14ac:dyDescent="0.4">
      <c r="X8968" s="79"/>
    </row>
    <row r="8969" spans="24:24" x14ac:dyDescent="0.4">
      <c r="X8969" s="79"/>
    </row>
    <row r="8970" spans="24:24" x14ac:dyDescent="0.4">
      <c r="X8970" s="79"/>
    </row>
    <row r="8971" spans="24:24" x14ac:dyDescent="0.4">
      <c r="X8971" s="79"/>
    </row>
    <row r="8972" spans="24:24" x14ac:dyDescent="0.4">
      <c r="X8972" s="79"/>
    </row>
    <row r="8973" spans="24:24" x14ac:dyDescent="0.4">
      <c r="X8973" s="79"/>
    </row>
    <row r="8974" spans="24:24" x14ac:dyDescent="0.4">
      <c r="X8974" s="79"/>
    </row>
    <row r="8975" spans="24:24" x14ac:dyDescent="0.4">
      <c r="X8975" s="79"/>
    </row>
    <row r="8976" spans="24:24" x14ac:dyDescent="0.4">
      <c r="X8976" s="79"/>
    </row>
    <row r="8977" spans="24:24" x14ac:dyDescent="0.4">
      <c r="X8977" s="79"/>
    </row>
    <row r="8978" spans="24:24" x14ac:dyDescent="0.4">
      <c r="X8978" s="79"/>
    </row>
    <row r="8979" spans="24:24" x14ac:dyDescent="0.4">
      <c r="X8979" s="79"/>
    </row>
    <row r="8980" spans="24:24" x14ac:dyDescent="0.4">
      <c r="X8980" s="79"/>
    </row>
    <row r="8981" spans="24:24" x14ac:dyDescent="0.4">
      <c r="X8981" s="79"/>
    </row>
    <row r="8982" spans="24:24" x14ac:dyDescent="0.4">
      <c r="X8982" s="79"/>
    </row>
    <row r="8983" spans="24:24" x14ac:dyDescent="0.4">
      <c r="X8983" s="79"/>
    </row>
    <row r="8984" spans="24:24" x14ac:dyDescent="0.4">
      <c r="X8984" s="79"/>
    </row>
    <row r="8985" spans="24:24" x14ac:dyDescent="0.4">
      <c r="X8985" s="79"/>
    </row>
    <row r="8986" spans="24:24" x14ac:dyDescent="0.4">
      <c r="X8986" s="79"/>
    </row>
    <row r="8987" spans="24:24" x14ac:dyDescent="0.4">
      <c r="X8987" s="79"/>
    </row>
    <row r="8988" spans="24:24" x14ac:dyDescent="0.4">
      <c r="X8988" s="79"/>
    </row>
    <row r="8989" spans="24:24" x14ac:dyDescent="0.4">
      <c r="X8989" s="79"/>
    </row>
    <row r="8990" spans="24:24" x14ac:dyDescent="0.4">
      <c r="X8990" s="79"/>
    </row>
    <row r="8991" spans="24:24" x14ac:dyDescent="0.4">
      <c r="X8991" s="79"/>
    </row>
    <row r="8992" spans="24:24" x14ac:dyDescent="0.4">
      <c r="X8992" s="79"/>
    </row>
    <row r="8993" spans="24:24" x14ac:dyDescent="0.4">
      <c r="X8993" s="79"/>
    </row>
    <row r="8994" spans="24:24" x14ac:dyDescent="0.4">
      <c r="X8994" s="79"/>
    </row>
    <row r="8995" spans="24:24" x14ac:dyDescent="0.4">
      <c r="X8995" s="79"/>
    </row>
    <row r="8996" spans="24:24" x14ac:dyDescent="0.4">
      <c r="X8996" s="79"/>
    </row>
    <row r="8997" spans="24:24" x14ac:dyDescent="0.4">
      <c r="X8997" s="79"/>
    </row>
    <row r="8998" spans="24:24" x14ac:dyDescent="0.4">
      <c r="X8998" s="79"/>
    </row>
    <row r="8999" spans="24:24" x14ac:dyDescent="0.4">
      <c r="X8999" s="79"/>
    </row>
    <row r="9000" spans="24:24" x14ac:dyDescent="0.4">
      <c r="X9000" s="79"/>
    </row>
    <row r="9001" spans="24:24" x14ac:dyDescent="0.4">
      <c r="X9001" s="79"/>
    </row>
    <row r="9002" spans="24:24" x14ac:dyDescent="0.4">
      <c r="X9002" s="79"/>
    </row>
    <row r="9003" spans="24:24" x14ac:dyDescent="0.4">
      <c r="X9003" s="79"/>
    </row>
    <row r="9004" spans="24:24" x14ac:dyDescent="0.4">
      <c r="X9004" s="79"/>
    </row>
    <row r="9005" spans="24:24" x14ac:dyDescent="0.4">
      <c r="X9005" s="79"/>
    </row>
    <row r="9006" spans="24:24" x14ac:dyDescent="0.4">
      <c r="X9006" s="79"/>
    </row>
    <row r="9007" spans="24:24" x14ac:dyDescent="0.4">
      <c r="X9007" s="79"/>
    </row>
    <row r="9008" spans="24:24" x14ac:dyDescent="0.4">
      <c r="X9008" s="79"/>
    </row>
    <row r="9009" spans="24:24" x14ac:dyDescent="0.4">
      <c r="X9009" s="79"/>
    </row>
    <row r="9010" spans="24:24" x14ac:dyDescent="0.4">
      <c r="X9010" s="79"/>
    </row>
    <row r="9011" spans="24:24" x14ac:dyDescent="0.4">
      <c r="X9011" s="79"/>
    </row>
    <row r="9012" spans="24:24" x14ac:dyDescent="0.4">
      <c r="X9012" s="79"/>
    </row>
    <row r="9013" spans="24:24" x14ac:dyDescent="0.4">
      <c r="X9013" s="79"/>
    </row>
    <row r="9014" spans="24:24" x14ac:dyDescent="0.4">
      <c r="X9014" s="79"/>
    </row>
    <row r="9015" spans="24:24" x14ac:dyDescent="0.4">
      <c r="X9015" s="79"/>
    </row>
    <row r="9016" spans="24:24" x14ac:dyDescent="0.4">
      <c r="X9016" s="79"/>
    </row>
    <row r="9017" spans="24:24" x14ac:dyDescent="0.4">
      <c r="X9017" s="79"/>
    </row>
    <row r="9018" spans="24:24" x14ac:dyDescent="0.4">
      <c r="X9018" s="79"/>
    </row>
    <row r="9019" spans="24:24" x14ac:dyDescent="0.4">
      <c r="X9019" s="79"/>
    </row>
    <row r="9020" spans="24:24" x14ac:dyDescent="0.4">
      <c r="X9020" s="79"/>
    </row>
    <row r="9021" spans="24:24" x14ac:dyDescent="0.4">
      <c r="X9021" s="79"/>
    </row>
    <row r="9022" spans="24:24" x14ac:dyDescent="0.4">
      <c r="X9022" s="79"/>
    </row>
    <row r="9023" spans="24:24" x14ac:dyDescent="0.4">
      <c r="X9023" s="79"/>
    </row>
    <row r="9024" spans="24:24" x14ac:dyDescent="0.4">
      <c r="X9024" s="79"/>
    </row>
    <row r="9025" spans="24:24" x14ac:dyDescent="0.4">
      <c r="X9025" s="79"/>
    </row>
    <row r="9026" spans="24:24" x14ac:dyDescent="0.4">
      <c r="X9026" s="79"/>
    </row>
    <row r="9027" spans="24:24" x14ac:dyDescent="0.4">
      <c r="X9027" s="79"/>
    </row>
    <row r="9028" spans="24:24" x14ac:dyDescent="0.4">
      <c r="X9028" s="79"/>
    </row>
    <row r="9029" spans="24:24" x14ac:dyDescent="0.4">
      <c r="X9029" s="79"/>
    </row>
    <row r="9030" spans="24:24" x14ac:dyDescent="0.4">
      <c r="X9030" s="79"/>
    </row>
    <row r="9031" spans="24:24" x14ac:dyDescent="0.4">
      <c r="X9031" s="79"/>
    </row>
    <row r="9032" spans="24:24" x14ac:dyDescent="0.4">
      <c r="X9032" s="79"/>
    </row>
    <row r="9033" spans="24:24" x14ac:dyDescent="0.4">
      <c r="X9033" s="79"/>
    </row>
    <row r="9034" spans="24:24" x14ac:dyDescent="0.4">
      <c r="X9034" s="79"/>
    </row>
    <row r="9035" spans="24:24" x14ac:dyDescent="0.4">
      <c r="X9035" s="79"/>
    </row>
    <row r="9036" spans="24:24" x14ac:dyDescent="0.4">
      <c r="X9036" s="79"/>
    </row>
    <row r="9037" spans="24:24" x14ac:dyDescent="0.4">
      <c r="X9037" s="79"/>
    </row>
    <row r="9038" spans="24:24" x14ac:dyDescent="0.4">
      <c r="X9038" s="79"/>
    </row>
    <row r="9039" spans="24:24" x14ac:dyDescent="0.4">
      <c r="X9039" s="79"/>
    </row>
    <row r="9040" spans="24:24" x14ac:dyDescent="0.4">
      <c r="X9040" s="79"/>
    </row>
    <row r="9041" spans="24:24" x14ac:dyDescent="0.4">
      <c r="X9041" s="79"/>
    </row>
    <row r="9042" spans="24:24" x14ac:dyDescent="0.4">
      <c r="X9042" s="79"/>
    </row>
    <row r="9043" spans="24:24" x14ac:dyDescent="0.4">
      <c r="X9043" s="79"/>
    </row>
    <row r="9044" spans="24:24" x14ac:dyDescent="0.4">
      <c r="X9044" s="79"/>
    </row>
    <row r="9045" spans="24:24" x14ac:dyDescent="0.4">
      <c r="X9045" s="79"/>
    </row>
    <row r="9046" spans="24:24" x14ac:dyDescent="0.4">
      <c r="X9046" s="79"/>
    </row>
    <row r="9047" spans="24:24" x14ac:dyDescent="0.4">
      <c r="X9047" s="79"/>
    </row>
    <row r="9048" spans="24:24" x14ac:dyDescent="0.4">
      <c r="X9048" s="79"/>
    </row>
    <row r="9049" spans="24:24" x14ac:dyDescent="0.4">
      <c r="X9049" s="79"/>
    </row>
    <row r="9050" spans="24:24" x14ac:dyDescent="0.4">
      <c r="X9050" s="79"/>
    </row>
    <row r="9051" spans="24:24" x14ac:dyDescent="0.4">
      <c r="X9051" s="79"/>
    </row>
    <row r="9052" spans="24:24" x14ac:dyDescent="0.4">
      <c r="X9052" s="79"/>
    </row>
    <row r="9053" spans="24:24" x14ac:dyDescent="0.4">
      <c r="X9053" s="79"/>
    </row>
    <row r="9054" spans="24:24" x14ac:dyDescent="0.4">
      <c r="X9054" s="79"/>
    </row>
    <row r="9055" spans="24:24" x14ac:dyDescent="0.4">
      <c r="X9055" s="79"/>
    </row>
    <row r="9056" spans="24:24" x14ac:dyDescent="0.4">
      <c r="X9056" s="79"/>
    </row>
    <row r="9057" spans="24:24" x14ac:dyDescent="0.4">
      <c r="X9057" s="79"/>
    </row>
    <row r="9058" spans="24:24" x14ac:dyDescent="0.4">
      <c r="X9058" s="79"/>
    </row>
    <row r="9059" spans="24:24" x14ac:dyDescent="0.4">
      <c r="X9059" s="79"/>
    </row>
    <row r="9060" spans="24:24" x14ac:dyDescent="0.4">
      <c r="X9060" s="79"/>
    </row>
    <row r="9061" spans="24:24" x14ac:dyDescent="0.4">
      <c r="X9061" s="79"/>
    </row>
    <row r="9062" spans="24:24" x14ac:dyDescent="0.4">
      <c r="X9062" s="79"/>
    </row>
    <row r="9063" spans="24:24" x14ac:dyDescent="0.4">
      <c r="X9063" s="79"/>
    </row>
    <row r="9064" spans="24:24" x14ac:dyDescent="0.4">
      <c r="X9064" s="79"/>
    </row>
    <row r="9065" spans="24:24" x14ac:dyDescent="0.4">
      <c r="X9065" s="79"/>
    </row>
    <row r="9066" spans="24:24" x14ac:dyDescent="0.4">
      <c r="X9066" s="79"/>
    </row>
    <row r="9067" spans="24:24" x14ac:dyDescent="0.4">
      <c r="X9067" s="79"/>
    </row>
    <row r="9068" spans="24:24" x14ac:dyDescent="0.4">
      <c r="X9068" s="79"/>
    </row>
    <row r="9069" spans="24:24" x14ac:dyDescent="0.4">
      <c r="X9069" s="79"/>
    </row>
    <row r="9070" spans="24:24" x14ac:dyDescent="0.4">
      <c r="X9070" s="79"/>
    </row>
    <row r="9071" spans="24:24" x14ac:dyDescent="0.4">
      <c r="X9071" s="79"/>
    </row>
    <row r="9072" spans="24:24" x14ac:dyDescent="0.4">
      <c r="X9072" s="79"/>
    </row>
    <row r="9073" spans="24:24" x14ac:dyDescent="0.4">
      <c r="X9073" s="79"/>
    </row>
    <row r="9074" spans="24:24" x14ac:dyDescent="0.4">
      <c r="X9074" s="79"/>
    </row>
    <row r="9075" spans="24:24" x14ac:dyDescent="0.4">
      <c r="X9075" s="79"/>
    </row>
    <row r="9076" spans="24:24" x14ac:dyDescent="0.4">
      <c r="X9076" s="79"/>
    </row>
    <row r="9077" spans="24:24" x14ac:dyDescent="0.4">
      <c r="X9077" s="79"/>
    </row>
    <row r="9078" spans="24:24" x14ac:dyDescent="0.4">
      <c r="X9078" s="79"/>
    </row>
    <row r="9079" spans="24:24" x14ac:dyDescent="0.4">
      <c r="X9079" s="79"/>
    </row>
    <row r="9080" spans="24:24" x14ac:dyDescent="0.4">
      <c r="X9080" s="79"/>
    </row>
    <row r="9081" spans="24:24" x14ac:dyDescent="0.4">
      <c r="X9081" s="79"/>
    </row>
    <row r="9082" spans="24:24" x14ac:dyDescent="0.4">
      <c r="X9082" s="79"/>
    </row>
    <row r="9083" spans="24:24" x14ac:dyDescent="0.4">
      <c r="X9083" s="79"/>
    </row>
    <row r="9084" spans="24:24" x14ac:dyDescent="0.4">
      <c r="X9084" s="79"/>
    </row>
    <row r="9085" spans="24:24" x14ac:dyDescent="0.4">
      <c r="X9085" s="79"/>
    </row>
    <row r="9086" spans="24:24" x14ac:dyDescent="0.4">
      <c r="X9086" s="79"/>
    </row>
    <row r="9087" spans="24:24" x14ac:dyDescent="0.4">
      <c r="X9087" s="79"/>
    </row>
    <row r="9088" spans="24:24" x14ac:dyDescent="0.4">
      <c r="X9088" s="79"/>
    </row>
    <row r="9089" spans="24:24" x14ac:dyDescent="0.4">
      <c r="X9089" s="79"/>
    </row>
    <row r="9090" spans="24:24" x14ac:dyDescent="0.4">
      <c r="X9090" s="79"/>
    </row>
    <row r="9091" spans="24:24" x14ac:dyDescent="0.4">
      <c r="X9091" s="79"/>
    </row>
    <row r="9092" spans="24:24" x14ac:dyDescent="0.4">
      <c r="X9092" s="79"/>
    </row>
    <row r="9093" spans="24:24" x14ac:dyDescent="0.4">
      <c r="X9093" s="79"/>
    </row>
    <row r="9094" spans="24:24" x14ac:dyDescent="0.4">
      <c r="X9094" s="79"/>
    </row>
    <row r="9095" spans="24:24" x14ac:dyDescent="0.4">
      <c r="X9095" s="79"/>
    </row>
    <row r="9096" spans="24:24" x14ac:dyDescent="0.4">
      <c r="X9096" s="79"/>
    </row>
    <row r="9097" spans="24:24" x14ac:dyDescent="0.4">
      <c r="X9097" s="79"/>
    </row>
    <row r="9098" spans="24:24" x14ac:dyDescent="0.4">
      <c r="X9098" s="79"/>
    </row>
    <row r="9099" spans="24:24" x14ac:dyDescent="0.4">
      <c r="X9099" s="79"/>
    </row>
    <row r="9100" spans="24:24" x14ac:dyDescent="0.4">
      <c r="X9100" s="79"/>
    </row>
    <row r="9101" spans="24:24" x14ac:dyDescent="0.4">
      <c r="X9101" s="79"/>
    </row>
    <row r="9102" spans="24:24" x14ac:dyDescent="0.4">
      <c r="X9102" s="79"/>
    </row>
    <row r="9103" spans="24:24" x14ac:dyDescent="0.4">
      <c r="X9103" s="79"/>
    </row>
    <row r="9104" spans="24:24" x14ac:dyDescent="0.4">
      <c r="X9104" s="79"/>
    </row>
    <row r="9105" spans="24:24" x14ac:dyDescent="0.4">
      <c r="X9105" s="79"/>
    </row>
    <row r="9106" spans="24:24" x14ac:dyDescent="0.4">
      <c r="X9106" s="79"/>
    </row>
    <row r="9107" spans="24:24" x14ac:dyDescent="0.4">
      <c r="X9107" s="79"/>
    </row>
    <row r="9108" spans="24:24" x14ac:dyDescent="0.4">
      <c r="X9108" s="79"/>
    </row>
    <row r="9109" spans="24:24" x14ac:dyDescent="0.4">
      <c r="X9109" s="79"/>
    </row>
    <row r="9110" spans="24:24" x14ac:dyDescent="0.4">
      <c r="X9110" s="79"/>
    </row>
    <row r="9111" spans="24:24" x14ac:dyDescent="0.4">
      <c r="X9111" s="79"/>
    </row>
    <row r="9112" spans="24:24" x14ac:dyDescent="0.4">
      <c r="X9112" s="79"/>
    </row>
    <row r="9113" spans="24:24" x14ac:dyDescent="0.4">
      <c r="X9113" s="79"/>
    </row>
    <row r="9114" spans="24:24" x14ac:dyDescent="0.4">
      <c r="X9114" s="79"/>
    </row>
    <row r="9115" spans="24:24" x14ac:dyDescent="0.4">
      <c r="X9115" s="79"/>
    </row>
    <row r="9116" spans="24:24" x14ac:dyDescent="0.4">
      <c r="X9116" s="79"/>
    </row>
    <row r="9117" spans="24:24" x14ac:dyDescent="0.4">
      <c r="X9117" s="79"/>
    </row>
    <row r="9118" spans="24:24" x14ac:dyDescent="0.4">
      <c r="X9118" s="79"/>
    </row>
    <row r="9119" spans="24:24" x14ac:dyDescent="0.4">
      <c r="X9119" s="79"/>
    </row>
    <row r="9120" spans="24:24" x14ac:dyDescent="0.4">
      <c r="X9120" s="79"/>
    </row>
    <row r="9121" spans="24:24" x14ac:dyDescent="0.4">
      <c r="X9121" s="79"/>
    </row>
    <row r="9122" spans="24:24" x14ac:dyDescent="0.4">
      <c r="X9122" s="79"/>
    </row>
    <row r="9123" spans="24:24" x14ac:dyDescent="0.4">
      <c r="X9123" s="79"/>
    </row>
    <row r="9124" spans="24:24" x14ac:dyDescent="0.4">
      <c r="X9124" s="79"/>
    </row>
    <row r="9125" spans="24:24" x14ac:dyDescent="0.4">
      <c r="X9125" s="79"/>
    </row>
    <row r="9126" spans="24:24" x14ac:dyDescent="0.4">
      <c r="X9126" s="79"/>
    </row>
    <row r="9127" spans="24:24" x14ac:dyDescent="0.4">
      <c r="X9127" s="79"/>
    </row>
    <row r="9128" spans="24:24" x14ac:dyDescent="0.4">
      <c r="X9128" s="79"/>
    </row>
    <row r="9129" spans="24:24" x14ac:dyDescent="0.4">
      <c r="X9129" s="79"/>
    </row>
    <row r="9130" spans="24:24" x14ac:dyDescent="0.4">
      <c r="X9130" s="79"/>
    </row>
    <row r="9131" spans="24:24" x14ac:dyDescent="0.4">
      <c r="X9131" s="79"/>
    </row>
    <row r="9132" spans="24:24" x14ac:dyDescent="0.4">
      <c r="X9132" s="79"/>
    </row>
    <row r="9133" spans="24:24" x14ac:dyDescent="0.4">
      <c r="X9133" s="79"/>
    </row>
    <row r="9134" spans="24:24" x14ac:dyDescent="0.4">
      <c r="X9134" s="79"/>
    </row>
    <row r="9135" spans="24:24" x14ac:dyDescent="0.4">
      <c r="X9135" s="79"/>
    </row>
    <row r="9136" spans="24:24" x14ac:dyDescent="0.4">
      <c r="X9136" s="79"/>
    </row>
    <row r="9137" spans="24:24" x14ac:dyDescent="0.4">
      <c r="X9137" s="79"/>
    </row>
    <row r="9138" spans="24:24" x14ac:dyDescent="0.4">
      <c r="X9138" s="79"/>
    </row>
    <row r="9139" spans="24:24" x14ac:dyDescent="0.4">
      <c r="X9139" s="79"/>
    </row>
    <row r="9140" spans="24:24" x14ac:dyDescent="0.4">
      <c r="X9140" s="79"/>
    </row>
    <row r="9141" spans="24:24" x14ac:dyDescent="0.4">
      <c r="X9141" s="79"/>
    </row>
    <row r="9142" spans="24:24" x14ac:dyDescent="0.4">
      <c r="X9142" s="79"/>
    </row>
    <row r="9143" spans="24:24" x14ac:dyDescent="0.4">
      <c r="X9143" s="79"/>
    </row>
    <row r="9144" spans="24:24" x14ac:dyDescent="0.4">
      <c r="X9144" s="79"/>
    </row>
    <row r="9145" spans="24:24" x14ac:dyDescent="0.4">
      <c r="X9145" s="79"/>
    </row>
    <row r="9146" spans="24:24" x14ac:dyDescent="0.4">
      <c r="X9146" s="79"/>
    </row>
    <row r="9147" spans="24:24" x14ac:dyDescent="0.4">
      <c r="X9147" s="79"/>
    </row>
    <row r="9148" spans="24:24" x14ac:dyDescent="0.4">
      <c r="X9148" s="79"/>
    </row>
    <row r="9149" spans="24:24" x14ac:dyDescent="0.4">
      <c r="X9149" s="79"/>
    </row>
    <row r="9150" spans="24:24" x14ac:dyDescent="0.4">
      <c r="X9150" s="79"/>
    </row>
    <row r="9151" spans="24:24" x14ac:dyDescent="0.4">
      <c r="X9151" s="79"/>
    </row>
    <row r="9152" spans="24:24" x14ac:dyDescent="0.4">
      <c r="X9152" s="79"/>
    </row>
    <row r="9153" spans="24:24" x14ac:dyDescent="0.4">
      <c r="X9153" s="79"/>
    </row>
    <row r="9154" spans="24:24" x14ac:dyDescent="0.4">
      <c r="X9154" s="79"/>
    </row>
    <row r="9155" spans="24:24" x14ac:dyDescent="0.4">
      <c r="X9155" s="79"/>
    </row>
    <row r="9156" spans="24:24" x14ac:dyDescent="0.4">
      <c r="X9156" s="79"/>
    </row>
    <row r="9157" spans="24:24" x14ac:dyDescent="0.4">
      <c r="X9157" s="79"/>
    </row>
    <row r="9158" spans="24:24" x14ac:dyDescent="0.4">
      <c r="X9158" s="79"/>
    </row>
    <row r="9159" spans="24:24" x14ac:dyDescent="0.4">
      <c r="X9159" s="79"/>
    </row>
    <row r="9160" spans="24:24" x14ac:dyDescent="0.4">
      <c r="X9160" s="79"/>
    </row>
    <row r="9161" spans="24:24" x14ac:dyDescent="0.4">
      <c r="X9161" s="79"/>
    </row>
    <row r="9162" spans="24:24" x14ac:dyDescent="0.4">
      <c r="X9162" s="79"/>
    </row>
    <row r="9163" spans="24:24" x14ac:dyDescent="0.4">
      <c r="X9163" s="79"/>
    </row>
    <row r="9164" spans="24:24" x14ac:dyDescent="0.4">
      <c r="X9164" s="79"/>
    </row>
    <row r="9165" spans="24:24" x14ac:dyDescent="0.4">
      <c r="X9165" s="79"/>
    </row>
    <row r="9166" spans="24:24" x14ac:dyDescent="0.4">
      <c r="X9166" s="79"/>
    </row>
    <row r="9167" spans="24:24" x14ac:dyDescent="0.4">
      <c r="X9167" s="79"/>
    </row>
    <row r="9168" spans="24:24" x14ac:dyDescent="0.4">
      <c r="X9168" s="79"/>
    </row>
    <row r="9169" spans="24:24" x14ac:dyDescent="0.4">
      <c r="X9169" s="79"/>
    </row>
    <row r="9170" spans="24:24" x14ac:dyDescent="0.4">
      <c r="X9170" s="79"/>
    </row>
    <row r="9171" spans="24:24" x14ac:dyDescent="0.4">
      <c r="X9171" s="79"/>
    </row>
    <row r="9172" spans="24:24" x14ac:dyDescent="0.4">
      <c r="X9172" s="79"/>
    </row>
    <row r="9173" spans="24:24" x14ac:dyDescent="0.4">
      <c r="X9173" s="79"/>
    </row>
    <row r="9174" spans="24:24" x14ac:dyDescent="0.4">
      <c r="X9174" s="79"/>
    </row>
    <row r="9175" spans="24:24" x14ac:dyDescent="0.4">
      <c r="X9175" s="79"/>
    </row>
    <row r="9176" spans="24:24" x14ac:dyDescent="0.4">
      <c r="X9176" s="79"/>
    </row>
    <row r="9177" spans="24:24" x14ac:dyDescent="0.4">
      <c r="X9177" s="79"/>
    </row>
    <row r="9178" spans="24:24" x14ac:dyDescent="0.4">
      <c r="X9178" s="79"/>
    </row>
    <row r="9179" spans="24:24" x14ac:dyDescent="0.4">
      <c r="X9179" s="79"/>
    </row>
    <row r="9180" spans="24:24" x14ac:dyDescent="0.4">
      <c r="X9180" s="79"/>
    </row>
    <row r="9181" spans="24:24" x14ac:dyDescent="0.4">
      <c r="X9181" s="79"/>
    </row>
    <row r="9182" spans="24:24" x14ac:dyDescent="0.4">
      <c r="X9182" s="79"/>
    </row>
    <row r="9183" spans="24:24" x14ac:dyDescent="0.4">
      <c r="X9183" s="79"/>
    </row>
    <row r="9184" spans="24:24" x14ac:dyDescent="0.4">
      <c r="X9184" s="79"/>
    </row>
    <row r="9185" spans="24:24" x14ac:dyDescent="0.4">
      <c r="X9185" s="79"/>
    </row>
    <row r="9186" spans="24:24" x14ac:dyDescent="0.4">
      <c r="X9186" s="79"/>
    </row>
    <row r="9187" spans="24:24" x14ac:dyDescent="0.4">
      <c r="X9187" s="79"/>
    </row>
    <row r="9188" spans="24:24" x14ac:dyDescent="0.4">
      <c r="X9188" s="79"/>
    </row>
    <row r="9189" spans="24:24" x14ac:dyDescent="0.4">
      <c r="X9189" s="79"/>
    </row>
    <row r="9190" spans="24:24" x14ac:dyDescent="0.4">
      <c r="X9190" s="79"/>
    </row>
    <row r="9191" spans="24:24" x14ac:dyDescent="0.4">
      <c r="X9191" s="79"/>
    </row>
    <row r="9192" spans="24:24" x14ac:dyDescent="0.4">
      <c r="X9192" s="79"/>
    </row>
    <row r="9193" spans="24:24" x14ac:dyDescent="0.4">
      <c r="X9193" s="79"/>
    </row>
    <row r="9194" spans="24:24" x14ac:dyDescent="0.4">
      <c r="X9194" s="79"/>
    </row>
    <row r="9195" spans="24:24" x14ac:dyDescent="0.4">
      <c r="X9195" s="79"/>
    </row>
    <row r="9196" spans="24:24" x14ac:dyDescent="0.4">
      <c r="X9196" s="79"/>
    </row>
    <row r="9197" spans="24:24" x14ac:dyDescent="0.4">
      <c r="X9197" s="79"/>
    </row>
    <row r="9198" spans="24:24" x14ac:dyDescent="0.4">
      <c r="X9198" s="79"/>
    </row>
    <row r="9199" spans="24:24" x14ac:dyDescent="0.4">
      <c r="X9199" s="79"/>
    </row>
    <row r="9200" spans="24:24" x14ac:dyDescent="0.4">
      <c r="X9200" s="79"/>
    </row>
    <row r="9201" spans="24:24" x14ac:dyDescent="0.4">
      <c r="X9201" s="79"/>
    </row>
    <row r="9202" spans="24:24" x14ac:dyDescent="0.4">
      <c r="X9202" s="79"/>
    </row>
    <row r="9203" spans="24:24" x14ac:dyDescent="0.4">
      <c r="X9203" s="79"/>
    </row>
    <row r="9204" spans="24:24" x14ac:dyDescent="0.4">
      <c r="X9204" s="79"/>
    </row>
    <row r="9205" spans="24:24" x14ac:dyDescent="0.4">
      <c r="X9205" s="79"/>
    </row>
    <row r="9206" spans="24:24" x14ac:dyDescent="0.4">
      <c r="X9206" s="79"/>
    </row>
    <row r="9207" spans="24:24" x14ac:dyDescent="0.4">
      <c r="X9207" s="79"/>
    </row>
    <row r="9208" spans="24:24" x14ac:dyDescent="0.4">
      <c r="X9208" s="79"/>
    </row>
    <row r="9209" spans="24:24" x14ac:dyDescent="0.4">
      <c r="X9209" s="79"/>
    </row>
    <row r="9210" spans="24:24" x14ac:dyDescent="0.4">
      <c r="X9210" s="79"/>
    </row>
    <row r="9211" spans="24:24" x14ac:dyDescent="0.4">
      <c r="X9211" s="79"/>
    </row>
    <row r="9212" spans="24:24" x14ac:dyDescent="0.4">
      <c r="X9212" s="79"/>
    </row>
    <row r="9213" spans="24:24" x14ac:dyDescent="0.4">
      <c r="X9213" s="79"/>
    </row>
    <row r="9214" spans="24:24" x14ac:dyDescent="0.4">
      <c r="X9214" s="79"/>
    </row>
    <row r="9215" spans="24:24" x14ac:dyDescent="0.4">
      <c r="X9215" s="79"/>
    </row>
    <row r="9216" spans="24:24" x14ac:dyDescent="0.4">
      <c r="X9216" s="79"/>
    </row>
    <row r="9217" spans="24:24" x14ac:dyDescent="0.4">
      <c r="X9217" s="79"/>
    </row>
    <row r="9218" spans="24:24" x14ac:dyDescent="0.4">
      <c r="X9218" s="79"/>
    </row>
    <row r="9219" spans="24:24" x14ac:dyDescent="0.4">
      <c r="X9219" s="79"/>
    </row>
    <row r="9220" spans="24:24" x14ac:dyDescent="0.4">
      <c r="X9220" s="79"/>
    </row>
    <row r="9221" spans="24:24" x14ac:dyDescent="0.4">
      <c r="X9221" s="79"/>
    </row>
    <row r="9222" spans="24:24" x14ac:dyDescent="0.4">
      <c r="X9222" s="79"/>
    </row>
    <row r="9223" spans="24:24" x14ac:dyDescent="0.4">
      <c r="X9223" s="79"/>
    </row>
    <row r="9224" spans="24:24" x14ac:dyDescent="0.4">
      <c r="X9224" s="79"/>
    </row>
    <row r="9225" spans="24:24" x14ac:dyDescent="0.4">
      <c r="X9225" s="79"/>
    </row>
    <row r="9226" spans="24:24" x14ac:dyDescent="0.4">
      <c r="X9226" s="79"/>
    </row>
    <row r="9227" spans="24:24" x14ac:dyDescent="0.4">
      <c r="X9227" s="79"/>
    </row>
    <row r="9228" spans="24:24" x14ac:dyDescent="0.4">
      <c r="X9228" s="79"/>
    </row>
    <row r="9229" spans="24:24" x14ac:dyDescent="0.4">
      <c r="X9229" s="79"/>
    </row>
    <row r="9230" spans="24:24" x14ac:dyDescent="0.4">
      <c r="X9230" s="79"/>
    </row>
    <row r="9231" spans="24:24" x14ac:dyDescent="0.4">
      <c r="X9231" s="79"/>
    </row>
    <row r="9232" spans="24:24" x14ac:dyDescent="0.4">
      <c r="X9232" s="79"/>
    </row>
    <row r="9233" spans="24:24" x14ac:dyDescent="0.4">
      <c r="X9233" s="79"/>
    </row>
    <row r="9234" spans="24:24" x14ac:dyDescent="0.4">
      <c r="X9234" s="79"/>
    </row>
    <row r="9235" spans="24:24" x14ac:dyDescent="0.4">
      <c r="X9235" s="79"/>
    </row>
    <row r="9236" spans="24:24" x14ac:dyDescent="0.4">
      <c r="X9236" s="79"/>
    </row>
    <row r="9237" spans="24:24" x14ac:dyDescent="0.4">
      <c r="X9237" s="79"/>
    </row>
    <row r="9238" spans="24:24" x14ac:dyDescent="0.4">
      <c r="X9238" s="79"/>
    </row>
    <row r="9239" spans="24:24" x14ac:dyDescent="0.4">
      <c r="X9239" s="79"/>
    </row>
    <row r="9240" spans="24:24" x14ac:dyDescent="0.4">
      <c r="X9240" s="79"/>
    </row>
    <row r="9241" spans="24:24" x14ac:dyDescent="0.4">
      <c r="X9241" s="79"/>
    </row>
    <row r="9242" spans="24:24" x14ac:dyDescent="0.4">
      <c r="X9242" s="79"/>
    </row>
    <row r="9243" spans="24:24" x14ac:dyDescent="0.4">
      <c r="X9243" s="79"/>
    </row>
    <row r="9244" spans="24:24" x14ac:dyDescent="0.4">
      <c r="X9244" s="79"/>
    </row>
    <row r="9245" spans="24:24" x14ac:dyDescent="0.4">
      <c r="X9245" s="79"/>
    </row>
    <row r="9246" spans="24:24" x14ac:dyDescent="0.4">
      <c r="X9246" s="79"/>
    </row>
    <row r="9247" spans="24:24" x14ac:dyDescent="0.4">
      <c r="X9247" s="79"/>
    </row>
    <row r="9248" spans="24:24" x14ac:dyDescent="0.4">
      <c r="X9248" s="79"/>
    </row>
    <row r="9249" spans="24:24" x14ac:dyDescent="0.4">
      <c r="X9249" s="79"/>
    </row>
    <row r="9250" spans="24:24" x14ac:dyDescent="0.4">
      <c r="X9250" s="79"/>
    </row>
    <row r="9251" spans="24:24" x14ac:dyDescent="0.4">
      <c r="X9251" s="79"/>
    </row>
    <row r="9252" spans="24:24" x14ac:dyDescent="0.4">
      <c r="X9252" s="79"/>
    </row>
    <row r="9253" spans="24:24" x14ac:dyDescent="0.4">
      <c r="X9253" s="79"/>
    </row>
    <row r="9254" spans="24:24" x14ac:dyDescent="0.4">
      <c r="X9254" s="79"/>
    </row>
    <row r="9255" spans="24:24" x14ac:dyDescent="0.4">
      <c r="X9255" s="79"/>
    </row>
    <row r="9256" spans="24:24" x14ac:dyDescent="0.4">
      <c r="X9256" s="79"/>
    </row>
    <row r="9257" spans="24:24" x14ac:dyDescent="0.4">
      <c r="X9257" s="79"/>
    </row>
    <row r="9258" spans="24:24" x14ac:dyDescent="0.4">
      <c r="X9258" s="79"/>
    </row>
    <row r="9259" spans="24:24" x14ac:dyDescent="0.4">
      <c r="X9259" s="79"/>
    </row>
    <row r="9260" spans="24:24" x14ac:dyDescent="0.4">
      <c r="X9260" s="79"/>
    </row>
    <row r="9261" spans="24:24" x14ac:dyDescent="0.4">
      <c r="X9261" s="79"/>
    </row>
    <row r="9262" spans="24:24" x14ac:dyDescent="0.4">
      <c r="X9262" s="79"/>
    </row>
    <row r="9263" spans="24:24" x14ac:dyDescent="0.4">
      <c r="X9263" s="79"/>
    </row>
    <row r="9264" spans="24:24" x14ac:dyDescent="0.4">
      <c r="X9264" s="79"/>
    </row>
    <row r="9265" spans="24:24" x14ac:dyDescent="0.4">
      <c r="X9265" s="79"/>
    </row>
    <row r="9266" spans="24:24" x14ac:dyDescent="0.4">
      <c r="X9266" s="79"/>
    </row>
    <row r="9267" spans="24:24" x14ac:dyDescent="0.4">
      <c r="X9267" s="79"/>
    </row>
    <row r="9268" spans="24:24" x14ac:dyDescent="0.4">
      <c r="X9268" s="79"/>
    </row>
    <row r="9269" spans="24:24" x14ac:dyDescent="0.4">
      <c r="X9269" s="79"/>
    </row>
    <row r="9270" spans="24:24" x14ac:dyDescent="0.4">
      <c r="X9270" s="79"/>
    </row>
    <row r="9271" spans="24:24" x14ac:dyDescent="0.4">
      <c r="X9271" s="79"/>
    </row>
    <row r="9272" spans="24:24" x14ac:dyDescent="0.4">
      <c r="X9272" s="79"/>
    </row>
    <row r="9273" spans="24:24" x14ac:dyDescent="0.4">
      <c r="X9273" s="79"/>
    </row>
    <row r="9274" spans="24:24" x14ac:dyDescent="0.4">
      <c r="X9274" s="79"/>
    </row>
    <row r="9275" spans="24:24" x14ac:dyDescent="0.4">
      <c r="X9275" s="79"/>
    </row>
    <row r="9276" spans="24:24" x14ac:dyDescent="0.4">
      <c r="X9276" s="79"/>
    </row>
    <row r="9277" spans="24:24" x14ac:dyDescent="0.4">
      <c r="X9277" s="79"/>
    </row>
    <row r="9278" spans="24:24" x14ac:dyDescent="0.4">
      <c r="X9278" s="79"/>
    </row>
    <row r="9279" spans="24:24" x14ac:dyDescent="0.4">
      <c r="X9279" s="79"/>
    </row>
    <row r="9280" spans="24:24" x14ac:dyDescent="0.4">
      <c r="X9280" s="79"/>
    </row>
    <row r="9281" spans="24:24" x14ac:dyDescent="0.4">
      <c r="X9281" s="79"/>
    </row>
    <row r="9282" spans="24:24" x14ac:dyDescent="0.4">
      <c r="X9282" s="79"/>
    </row>
    <row r="9283" spans="24:24" x14ac:dyDescent="0.4">
      <c r="X9283" s="79"/>
    </row>
    <row r="9284" spans="24:24" x14ac:dyDescent="0.4">
      <c r="X9284" s="79"/>
    </row>
    <row r="9285" spans="24:24" x14ac:dyDescent="0.4">
      <c r="X9285" s="79"/>
    </row>
    <row r="9286" spans="24:24" x14ac:dyDescent="0.4">
      <c r="X9286" s="79"/>
    </row>
    <row r="9287" spans="24:24" x14ac:dyDescent="0.4">
      <c r="X9287" s="79"/>
    </row>
    <row r="9288" spans="24:24" x14ac:dyDescent="0.4">
      <c r="X9288" s="79"/>
    </row>
    <row r="9289" spans="24:24" x14ac:dyDescent="0.4">
      <c r="X9289" s="79"/>
    </row>
    <row r="9290" spans="24:24" x14ac:dyDescent="0.4">
      <c r="X9290" s="79"/>
    </row>
    <row r="9291" spans="24:24" x14ac:dyDescent="0.4">
      <c r="X9291" s="79"/>
    </row>
    <row r="9292" spans="24:24" x14ac:dyDescent="0.4">
      <c r="X9292" s="79"/>
    </row>
    <row r="9293" spans="24:24" x14ac:dyDescent="0.4">
      <c r="X9293" s="79"/>
    </row>
    <row r="9294" spans="24:24" x14ac:dyDescent="0.4">
      <c r="X9294" s="79"/>
    </row>
    <row r="9295" spans="24:24" x14ac:dyDescent="0.4">
      <c r="X9295" s="79"/>
    </row>
    <row r="9296" spans="24:24" x14ac:dyDescent="0.4">
      <c r="X9296" s="79"/>
    </row>
    <row r="9297" spans="24:24" x14ac:dyDescent="0.4">
      <c r="X9297" s="79"/>
    </row>
    <row r="9298" spans="24:24" x14ac:dyDescent="0.4">
      <c r="X9298" s="79"/>
    </row>
    <row r="9299" spans="24:24" x14ac:dyDescent="0.4">
      <c r="X9299" s="79"/>
    </row>
    <row r="9300" spans="24:24" x14ac:dyDescent="0.4">
      <c r="X9300" s="79"/>
    </row>
    <row r="9301" spans="24:24" x14ac:dyDescent="0.4">
      <c r="X9301" s="79"/>
    </row>
    <row r="9302" spans="24:24" x14ac:dyDescent="0.4">
      <c r="X9302" s="79"/>
    </row>
    <row r="9303" spans="24:24" x14ac:dyDescent="0.4">
      <c r="X9303" s="79"/>
    </row>
    <row r="9304" spans="24:24" x14ac:dyDescent="0.4">
      <c r="X9304" s="79"/>
    </row>
    <row r="9305" spans="24:24" x14ac:dyDescent="0.4">
      <c r="X9305" s="79"/>
    </row>
    <row r="9306" spans="24:24" x14ac:dyDescent="0.4">
      <c r="X9306" s="79"/>
    </row>
    <row r="9307" spans="24:24" x14ac:dyDescent="0.4">
      <c r="X9307" s="79"/>
    </row>
    <row r="9308" spans="24:24" x14ac:dyDescent="0.4">
      <c r="X9308" s="79"/>
    </row>
    <row r="9309" spans="24:24" x14ac:dyDescent="0.4">
      <c r="X9309" s="79"/>
    </row>
    <row r="9310" spans="24:24" x14ac:dyDescent="0.4">
      <c r="X9310" s="79"/>
    </row>
    <row r="9311" spans="24:24" x14ac:dyDescent="0.4">
      <c r="X9311" s="79"/>
    </row>
    <row r="9312" spans="24:24" x14ac:dyDescent="0.4">
      <c r="X9312" s="79"/>
    </row>
    <row r="9313" spans="24:24" x14ac:dyDescent="0.4">
      <c r="X9313" s="79"/>
    </row>
    <row r="9314" spans="24:24" x14ac:dyDescent="0.4">
      <c r="X9314" s="79"/>
    </row>
    <row r="9315" spans="24:24" x14ac:dyDescent="0.4">
      <c r="X9315" s="79"/>
    </row>
    <row r="9316" spans="24:24" x14ac:dyDescent="0.4">
      <c r="X9316" s="79"/>
    </row>
    <row r="9317" spans="24:24" x14ac:dyDescent="0.4">
      <c r="X9317" s="79"/>
    </row>
    <row r="9318" spans="24:24" x14ac:dyDescent="0.4">
      <c r="X9318" s="79"/>
    </row>
    <row r="9319" spans="24:24" x14ac:dyDescent="0.4">
      <c r="X9319" s="79"/>
    </row>
    <row r="9320" spans="24:24" x14ac:dyDescent="0.4">
      <c r="X9320" s="79"/>
    </row>
    <row r="9321" spans="24:24" x14ac:dyDescent="0.4">
      <c r="X9321" s="79"/>
    </row>
    <row r="9322" spans="24:24" x14ac:dyDescent="0.4">
      <c r="X9322" s="79"/>
    </row>
    <row r="9323" spans="24:24" x14ac:dyDescent="0.4">
      <c r="X9323" s="79"/>
    </row>
    <row r="9324" spans="24:24" x14ac:dyDescent="0.4">
      <c r="X9324" s="79"/>
    </row>
    <row r="9325" spans="24:24" x14ac:dyDescent="0.4">
      <c r="X9325" s="79"/>
    </row>
    <row r="9326" spans="24:24" x14ac:dyDescent="0.4">
      <c r="X9326" s="79"/>
    </row>
    <row r="9327" spans="24:24" x14ac:dyDescent="0.4">
      <c r="X9327" s="79"/>
    </row>
    <row r="9328" spans="24:24" x14ac:dyDescent="0.4">
      <c r="X9328" s="79"/>
    </row>
    <row r="9329" spans="24:24" x14ac:dyDescent="0.4">
      <c r="X9329" s="79"/>
    </row>
    <row r="9330" spans="24:24" x14ac:dyDescent="0.4">
      <c r="X9330" s="79"/>
    </row>
    <row r="9331" spans="24:24" x14ac:dyDescent="0.4">
      <c r="X9331" s="79"/>
    </row>
    <row r="9332" spans="24:24" x14ac:dyDescent="0.4">
      <c r="X9332" s="79"/>
    </row>
    <row r="9333" spans="24:24" x14ac:dyDescent="0.4">
      <c r="X9333" s="79"/>
    </row>
    <row r="9334" spans="24:24" x14ac:dyDescent="0.4">
      <c r="X9334" s="79"/>
    </row>
    <row r="9335" spans="24:24" x14ac:dyDescent="0.4">
      <c r="X9335" s="79"/>
    </row>
    <row r="9336" spans="24:24" x14ac:dyDescent="0.4">
      <c r="X9336" s="79"/>
    </row>
    <row r="9337" spans="24:24" x14ac:dyDescent="0.4">
      <c r="X9337" s="79"/>
    </row>
    <row r="9338" spans="24:24" x14ac:dyDescent="0.4">
      <c r="X9338" s="79"/>
    </row>
    <row r="9339" spans="24:24" x14ac:dyDescent="0.4">
      <c r="X9339" s="79"/>
    </row>
    <row r="9340" spans="24:24" x14ac:dyDescent="0.4">
      <c r="X9340" s="79"/>
    </row>
    <row r="9341" spans="24:24" x14ac:dyDescent="0.4">
      <c r="X9341" s="79"/>
    </row>
    <row r="9342" spans="24:24" x14ac:dyDescent="0.4">
      <c r="X9342" s="79"/>
    </row>
    <row r="9343" spans="24:24" x14ac:dyDescent="0.4">
      <c r="X9343" s="79"/>
    </row>
    <row r="9344" spans="24:24" x14ac:dyDescent="0.4">
      <c r="X9344" s="79"/>
    </row>
    <row r="9345" spans="24:24" x14ac:dyDescent="0.4">
      <c r="X9345" s="79"/>
    </row>
    <row r="9346" spans="24:24" x14ac:dyDescent="0.4">
      <c r="X9346" s="79"/>
    </row>
    <row r="9347" spans="24:24" x14ac:dyDescent="0.4">
      <c r="X9347" s="79"/>
    </row>
    <row r="9348" spans="24:24" x14ac:dyDescent="0.4">
      <c r="X9348" s="79"/>
    </row>
    <row r="9349" spans="24:24" x14ac:dyDescent="0.4">
      <c r="X9349" s="79"/>
    </row>
    <row r="9350" spans="24:24" x14ac:dyDescent="0.4">
      <c r="X9350" s="79"/>
    </row>
    <row r="9351" spans="24:24" x14ac:dyDescent="0.4">
      <c r="X9351" s="79"/>
    </row>
    <row r="9352" spans="24:24" x14ac:dyDescent="0.4">
      <c r="X9352" s="79"/>
    </row>
    <row r="9353" spans="24:24" x14ac:dyDescent="0.4">
      <c r="X9353" s="79"/>
    </row>
    <row r="9354" spans="24:24" x14ac:dyDescent="0.4">
      <c r="X9354" s="79"/>
    </row>
    <row r="9355" spans="24:24" x14ac:dyDescent="0.4">
      <c r="X9355" s="79"/>
    </row>
    <row r="9356" spans="24:24" x14ac:dyDescent="0.4">
      <c r="X9356" s="79"/>
    </row>
    <row r="9357" spans="24:24" x14ac:dyDescent="0.4">
      <c r="X9357" s="79"/>
    </row>
    <row r="9358" spans="24:24" x14ac:dyDescent="0.4">
      <c r="X9358" s="79"/>
    </row>
    <row r="9359" spans="24:24" x14ac:dyDescent="0.4">
      <c r="X9359" s="79"/>
    </row>
    <row r="9360" spans="24:24" x14ac:dyDescent="0.4">
      <c r="X9360" s="79"/>
    </row>
    <row r="9361" spans="24:24" x14ac:dyDescent="0.4">
      <c r="X9361" s="79"/>
    </row>
    <row r="9362" spans="24:24" x14ac:dyDescent="0.4">
      <c r="X9362" s="79"/>
    </row>
    <row r="9363" spans="24:24" x14ac:dyDescent="0.4">
      <c r="X9363" s="79"/>
    </row>
    <row r="9364" spans="24:24" x14ac:dyDescent="0.4">
      <c r="X9364" s="79"/>
    </row>
    <row r="9365" spans="24:24" x14ac:dyDescent="0.4">
      <c r="X9365" s="79"/>
    </row>
    <row r="9366" spans="24:24" x14ac:dyDescent="0.4">
      <c r="X9366" s="79"/>
    </row>
    <row r="9367" spans="24:24" x14ac:dyDescent="0.4">
      <c r="X9367" s="79"/>
    </row>
    <row r="9368" spans="24:24" x14ac:dyDescent="0.4">
      <c r="X9368" s="79"/>
    </row>
    <row r="9369" spans="24:24" x14ac:dyDescent="0.4">
      <c r="X9369" s="79"/>
    </row>
    <row r="9370" spans="24:24" x14ac:dyDescent="0.4">
      <c r="X9370" s="79"/>
    </row>
    <row r="9371" spans="24:24" x14ac:dyDescent="0.4">
      <c r="X9371" s="79"/>
    </row>
    <row r="9372" spans="24:24" x14ac:dyDescent="0.4">
      <c r="X9372" s="79"/>
    </row>
    <row r="9373" spans="24:24" x14ac:dyDescent="0.4">
      <c r="X9373" s="79"/>
    </row>
    <row r="9374" spans="24:24" x14ac:dyDescent="0.4">
      <c r="X9374" s="79"/>
    </row>
    <row r="9375" spans="24:24" x14ac:dyDescent="0.4">
      <c r="X9375" s="79"/>
    </row>
    <row r="9376" spans="24:24" x14ac:dyDescent="0.4">
      <c r="X9376" s="79"/>
    </row>
    <row r="9377" spans="24:24" x14ac:dyDescent="0.4">
      <c r="X9377" s="79"/>
    </row>
    <row r="9378" spans="24:24" x14ac:dyDescent="0.4">
      <c r="X9378" s="79"/>
    </row>
    <row r="9379" spans="24:24" x14ac:dyDescent="0.4">
      <c r="X9379" s="79"/>
    </row>
    <row r="9380" spans="24:24" x14ac:dyDescent="0.4">
      <c r="X9380" s="79"/>
    </row>
    <row r="9381" spans="24:24" x14ac:dyDescent="0.4">
      <c r="X9381" s="79"/>
    </row>
    <row r="9382" spans="24:24" x14ac:dyDescent="0.4">
      <c r="X9382" s="79"/>
    </row>
    <row r="9383" spans="24:24" x14ac:dyDescent="0.4">
      <c r="X9383" s="79"/>
    </row>
    <row r="9384" spans="24:24" x14ac:dyDescent="0.4">
      <c r="X9384" s="79"/>
    </row>
    <row r="9385" spans="24:24" x14ac:dyDescent="0.4">
      <c r="X9385" s="79"/>
    </row>
    <row r="9386" spans="24:24" x14ac:dyDescent="0.4">
      <c r="X9386" s="79"/>
    </row>
    <row r="9387" spans="24:24" x14ac:dyDescent="0.4">
      <c r="X9387" s="79"/>
    </row>
    <row r="9388" spans="24:24" x14ac:dyDescent="0.4">
      <c r="X9388" s="79"/>
    </row>
    <row r="9389" spans="24:24" x14ac:dyDescent="0.4">
      <c r="X9389" s="79"/>
    </row>
    <row r="9390" spans="24:24" x14ac:dyDescent="0.4">
      <c r="X9390" s="79"/>
    </row>
    <row r="9391" spans="24:24" x14ac:dyDescent="0.4">
      <c r="X9391" s="79"/>
    </row>
    <row r="9392" spans="24:24" x14ac:dyDescent="0.4">
      <c r="X9392" s="79"/>
    </row>
    <row r="9393" spans="24:24" x14ac:dyDescent="0.4">
      <c r="X9393" s="79"/>
    </row>
    <row r="9394" spans="24:24" x14ac:dyDescent="0.4">
      <c r="X9394" s="79"/>
    </row>
    <row r="9395" spans="24:24" x14ac:dyDescent="0.4">
      <c r="X9395" s="79"/>
    </row>
    <row r="9396" spans="24:24" x14ac:dyDescent="0.4">
      <c r="X9396" s="79"/>
    </row>
    <row r="9397" spans="24:24" x14ac:dyDescent="0.4">
      <c r="X9397" s="79"/>
    </row>
    <row r="9398" spans="24:24" x14ac:dyDescent="0.4">
      <c r="X9398" s="79"/>
    </row>
    <row r="9399" spans="24:24" x14ac:dyDescent="0.4">
      <c r="X9399" s="79"/>
    </row>
    <row r="9400" spans="24:24" x14ac:dyDescent="0.4">
      <c r="X9400" s="79"/>
    </row>
    <row r="9401" spans="24:24" x14ac:dyDescent="0.4">
      <c r="X9401" s="79"/>
    </row>
    <row r="9402" spans="24:24" x14ac:dyDescent="0.4">
      <c r="X9402" s="79"/>
    </row>
    <row r="9403" spans="24:24" x14ac:dyDescent="0.4">
      <c r="X9403" s="79"/>
    </row>
    <row r="9404" spans="24:24" x14ac:dyDescent="0.4">
      <c r="X9404" s="79"/>
    </row>
    <row r="9405" spans="24:24" x14ac:dyDescent="0.4">
      <c r="X9405" s="79"/>
    </row>
    <row r="9406" spans="24:24" x14ac:dyDescent="0.4">
      <c r="X9406" s="79"/>
    </row>
    <row r="9407" spans="24:24" x14ac:dyDescent="0.4">
      <c r="X9407" s="79"/>
    </row>
    <row r="9408" spans="24:24" x14ac:dyDescent="0.4">
      <c r="X9408" s="79"/>
    </row>
    <row r="9409" spans="24:24" x14ac:dyDescent="0.4">
      <c r="X9409" s="79"/>
    </row>
    <row r="9410" spans="24:24" x14ac:dyDescent="0.4">
      <c r="X9410" s="79"/>
    </row>
    <row r="9411" spans="24:24" x14ac:dyDescent="0.4">
      <c r="X9411" s="79"/>
    </row>
    <row r="9412" spans="24:24" x14ac:dyDescent="0.4">
      <c r="X9412" s="79"/>
    </row>
    <row r="9413" spans="24:24" x14ac:dyDescent="0.4">
      <c r="X9413" s="79"/>
    </row>
    <row r="9414" spans="24:24" x14ac:dyDescent="0.4">
      <c r="X9414" s="79"/>
    </row>
    <row r="9415" spans="24:24" x14ac:dyDescent="0.4">
      <c r="X9415" s="79"/>
    </row>
    <row r="9416" spans="24:24" x14ac:dyDescent="0.4">
      <c r="X9416" s="79"/>
    </row>
    <row r="9417" spans="24:24" x14ac:dyDescent="0.4">
      <c r="X9417" s="79"/>
    </row>
    <row r="9418" spans="24:24" x14ac:dyDescent="0.4">
      <c r="X9418" s="79"/>
    </row>
    <row r="9419" spans="24:24" x14ac:dyDescent="0.4">
      <c r="X9419" s="79"/>
    </row>
    <row r="9420" spans="24:24" x14ac:dyDescent="0.4">
      <c r="X9420" s="79"/>
    </row>
    <row r="9421" spans="24:24" x14ac:dyDescent="0.4">
      <c r="X9421" s="79"/>
    </row>
    <row r="9422" spans="24:24" x14ac:dyDescent="0.4">
      <c r="X9422" s="79"/>
    </row>
    <row r="9423" spans="24:24" x14ac:dyDescent="0.4">
      <c r="X9423" s="79"/>
    </row>
    <row r="9424" spans="24:24" x14ac:dyDescent="0.4">
      <c r="X9424" s="79"/>
    </row>
    <row r="9425" spans="24:24" x14ac:dyDescent="0.4">
      <c r="X9425" s="79"/>
    </row>
    <row r="9426" spans="24:24" x14ac:dyDescent="0.4">
      <c r="X9426" s="79"/>
    </row>
    <row r="9427" spans="24:24" x14ac:dyDescent="0.4">
      <c r="X9427" s="79"/>
    </row>
    <row r="9428" spans="24:24" x14ac:dyDescent="0.4">
      <c r="X9428" s="79"/>
    </row>
    <row r="9429" spans="24:24" x14ac:dyDescent="0.4">
      <c r="X9429" s="79"/>
    </row>
    <row r="9430" spans="24:24" x14ac:dyDescent="0.4">
      <c r="X9430" s="79"/>
    </row>
    <row r="9431" spans="24:24" x14ac:dyDescent="0.4">
      <c r="X9431" s="79"/>
    </row>
    <row r="9432" spans="24:24" x14ac:dyDescent="0.4">
      <c r="X9432" s="79"/>
    </row>
    <row r="9433" spans="24:24" x14ac:dyDescent="0.4">
      <c r="X9433" s="79"/>
    </row>
    <row r="9434" spans="24:24" x14ac:dyDescent="0.4">
      <c r="X9434" s="79"/>
    </row>
    <row r="9435" spans="24:24" x14ac:dyDescent="0.4">
      <c r="X9435" s="79"/>
    </row>
    <row r="9436" spans="24:24" x14ac:dyDescent="0.4">
      <c r="X9436" s="79"/>
    </row>
    <row r="9437" spans="24:24" x14ac:dyDescent="0.4">
      <c r="X9437" s="79"/>
    </row>
    <row r="9438" spans="24:24" x14ac:dyDescent="0.4">
      <c r="X9438" s="79"/>
    </row>
    <row r="9439" spans="24:24" x14ac:dyDescent="0.4">
      <c r="X9439" s="79"/>
    </row>
    <row r="9440" spans="24:24" x14ac:dyDescent="0.4">
      <c r="X9440" s="79"/>
    </row>
    <row r="9441" spans="24:24" x14ac:dyDescent="0.4">
      <c r="X9441" s="79"/>
    </row>
    <row r="9442" spans="24:24" x14ac:dyDescent="0.4">
      <c r="X9442" s="79"/>
    </row>
    <row r="9443" spans="24:24" x14ac:dyDescent="0.4">
      <c r="X9443" s="79"/>
    </row>
    <row r="9444" spans="24:24" x14ac:dyDescent="0.4">
      <c r="X9444" s="79"/>
    </row>
    <row r="9445" spans="24:24" x14ac:dyDescent="0.4">
      <c r="X9445" s="79"/>
    </row>
    <row r="9446" spans="24:24" x14ac:dyDescent="0.4">
      <c r="X9446" s="79"/>
    </row>
    <row r="9447" spans="24:24" x14ac:dyDescent="0.4">
      <c r="X9447" s="79"/>
    </row>
    <row r="9448" spans="24:24" x14ac:dyDescent="0.4">
      <c r="X9448" s="79"/>
    </row>
    <row r="9449" spans="24:24" x14ac:dyDescent="0.4">
      <c r="X9449" s="79"/>
    </row>
    <row r="9450" spans="24:24" x14ac:dyDescent="0.4">
      <c r="X9450" s="79"/>
    </row>
    <row r="9451" spans="24:24" x14ac:dyDescent="0.4">
      <c r="X9451" s="79"/>
    </row>
    <row r="9452" spans="24:24" x14ac:dyDescent="0.4">
      <c r="X9452" s="79"/>
    </row>
    <row r="9453" spans="24:24" x14ac:dyDescent="0.4">
      <c r="X9453" s="79"/>
    </row>
    <row r="9454" spans="24:24" x14ac:dyDescent="0.4">
      <c r="X9454" s="79"/>
    </row>
    <row r="9455" spans="24:24" x14ac:dyDescent="0.4">
      <c r="X9455" s="79"/>
    </row>
    <row r="9456" spans="24:24" x14ac:dyDescent="0.4">
      <c r="X9456" s="79"/>
    </row>
    <row r="9457" spans="24:24" x14ac:dyDescent="0.4">
      <c r="X9457" s="79"/>
    </row>
    <row r="9458" spans="24:24" x14ac:dyDescent="0.4">
      <c r="X9458" s="79"/>
    </row>
    <row r="9459" spans="24:24" x14ac:dyDescent="0.4">
      <c r="X9459" s="79"/>
    </row>
    <row r="9460" spans="24:24" x14ac:dyDescent="0.4">
      <c r="X9460" s="79"/>
    </row>
    <row r="9461" spans="24:24" x14ac:dyDescent="0.4">
      <c r="X9461" s="79"/>
    </row>
    <row r="9462" spans="24:24" x14ac:dyDescent="0.4">
      <c r="X9462" s="79"/>
    </row>
    <row r="9463" spans="24:24" x14ac:dyDescent="0.4">
      <c r="X9463" s="79"/>
    </row>
    <row r="9464" spans="24:24" x14ac:dyDescent="0.4">
      <c r="X9464" s="79"/>
    </row>
    <row r="9465" spans="24:24" x14ac:dyDescent="0.4">
      <c r="X9465" s="79"/>
    </row>
    <row r="9466" spans="24:24" x14ac:dyDescent="0.4">
      <c r="X9466" s="79"/>
    </row>
    <row r="9467" spans="24:24" x14ac:dyDescent="0.4">
      <c r="X9467" s="79"/>
    </row>
    <row r="9468" spans="24:24" x14ac:dyDescent="0.4">
      <c r="X9468" s="79"/>
    </row>
    <row r="9469" spans="24:24" x14ac:dyDescent="0.4">
      <c r="X9469" s="79"/>
    </row>
    <row r="9470" spans="24:24" x14ac:dyDescent="0.4">
      <c r="X9470" s="79"/>
    </row>
    <row r="9471" spans="24:24" x14ac:dyDescent="0.4">
      <c r="X9471" s="79"/>
    </row>
    <row r="9472" spans="24:24" x14ac:dyDescent="0.4">
      <c r="X9472" s="79"/>
    </row>
    <row r="9473" spans="24:24" x14ac:dyDescent="0.4">
      <c r="X9473" s="79"/>
    </row>
    <row r="9474" spans="24:24" x14ac:dyDescent="0.4">
      <c r="X9474" s="79"/>
    </row>
    <row r="9475" spans="24:24" x14ac:dyDescent="0.4">
      <c r="X9475" s="79"/>
    </row>
    <row r="9476" spans="24:24" x14ac:dyDescent="0.4">
      <c r="X9476" s="79"/>
    </row>
    <row r="9477" spans="24:24" x14ac:dyDescent="0.4">
      <c r="X9477" s="79"/>
    </row>
    <row r="9478" spans="24:24" x14ac:dyDescent="0.4">
      <c r="X9478" s="79"/>
    </row>
    <row r="9479" spans="24:24" x14ac:dyDescent="0.4">
      <c r="X9479" s="79"/>
    </row>
    <row r="9480" spans="24:24" x14ac:dyDescent="0.4">
      <c r="X9480" s="79"/>
    </row>
    <row r="9481" spans="24:24" x14ac:dyDescent="0.4">
      <c r="X9481" s="79"/>
    </row>
    <row r="9482" spans="24:24" x14ac:dyDescent="0.4">
      <c r="X9482" s="79"/>
    </row>
    <row r="9483" spans="24:24" x14ac:dyDescent="0.4">
      <c r="X9483" s="79"/>
    </row>
    <row r="9484" spans="24:24" x14ac:dyDescent="0.4">
      <c r="X9484" s="79"/>
    </row>
    <row r="9485" spans="24:24" x14ac:dyDescent="0.4">
      <c r="X9485" s="79"/>
    </row>
    <row r="9486" spans="24:24" x14ac:dyDescent="0.4">
      <c r="X9486" s="79"/>
    </row>
    <row r="9487" spans="24:24" x14ac:dyDescent="0.4">
      <c r="X9487" s="79"/>
    </row>
    <row r="9488" spans="24:24" x14ac:dyDescent="0.4">
      <c r="X9488" s="79"/>
    </row>
    <row r="9489" spans="24:24" x14ac:dyDescent="0.4">
      <c r="X9489" s="79"/>
    </row>
    <row r="9490" spans="24:24" x14ac:dyDescent="0.4">
      <c r="X9490" s="79"/>
    </row>
    <row r="9491" spans="24:24" x14ac:dyDescent="0.4">
      <c r="X9491" s="79"/>
    </row>
    <row r="9492" spans="24:24" x14ac:dyDescent="0.4">
      <c r="X9492" s="79"/>
    </row>
    <row r="9493" spans="24:24" x14ac:dyDescent="0.4">
      <c r="X9493" s="79"/>
    </row>
    <row r="9494" spans="24:24" x14ac:dyDescent="0.4">
      <c r="X9494" s="79"/>
    </row>
    <row r="9495" spans="24:24" x14ac:dyDescent="0.4">
      <c r="X9495" s="79"/>
    </row>
    <row r="9496" spans="24:24" x14ac:dyDescent="0.4">
      <c r="X9496" s="79"/>
    </row>
    <row r="9497" spans="24:24" x14ac:dyDescent="0.4">
      <c r="X9497" s="79"/>
    </row>
    <row r="9498" spans="24:24" x14ac:dyDescent="0.4">
      <c r="X9498" s="79"/>
    </row>
    <row r="9499" spans="24:24" x14ac:dyDescent="0.4">
      <c r="X9499" s="79"/>
    </row>
    <row r="9500" spans="24:24" x14ac:dyDescent="0.4">
      <c r="X9500" s="79"/>
    </row>
    <row r="9501" spans="24:24" x14ac:dyDescent="0.4">
      <c r="X9501" s="79"/>
    </row>
    <row r="9502" spans="24:24" x14ac:dyDescent="0.4">
      <c r="X9502" s="79"/>
    </row>
    <row r="9503" spans="24:24" x14ac:dyDescent="0.4">
      <c r="X9503" s="79"/>
    </row>
    <row r="9504" spans="24:24" x14ac:dyDescent="0.4">
      <c r="X9504" s="79"/>
    </row>
    <row r="9505" spans="24:24" x14ac:dyDescent="0.4">
      <c r="X9505" s="79"/>
    </row>
    <row r="9506" spans="24:24" x14ac:dyDescent="0.4">
      <c r="X9506" s="79"/>
    </row>
    <row r="9507" spans="24:24" x14ac:dyDescent="0.4">
      <c r="X9507" s="79"/>
    </row>
    <row r="9508" spans="24:24" x14ac:dyDescent="0.4">
      <c r="X9508" s="79"/>
    </row>
    <row r="9509" spans="24:24" x14ac:dyDescent="0.4">
      <c r="X9509" s="79"/>
    </row>
    <row r="9510" spans="24:24" x14ac:dyDescent="0.4">
      <c r="X9510" s="79"/>
    </row>
    <row r="9511" spans="24:24" x14ac:dyDescent="0.4">
      <c r="X9511" s="79"/>
    </row>
    <row r="9512" spans="24:24" x14ac:dyDescent="0.4">
      <c r="X9512" s="79"/>
    </row>
    <row r="9513" spans="24:24" x14ac:dyDescent="0.4">
      <c r="X9513" s="79"/>
    </row>
    <row r="9514" spans="24:24" x14ac:dyDescent="0.4">
      <c r="X9514" s="79"/>
    </row>
    <row r="9515" spans="24:24" x14ac:dyDescent="0.4">
      <c r="X9515" s="79"/>
    </row>
    <row r="9516" spans="24:24" x14ac:dyDescent="0.4">
      <c r="X9516" s="79"/>
    </row>
    <row r="9517" spans="24:24" x14ac:dyDescent="0.4">
      <c r="X9517" s="79"/>
    </row>
    <row r="9518" spans="24:24" x14ac:dyDescent="0.4">
      <c r="X9518" s="79"/>
    </row>
    <row r="9519" spans="24:24" x14ac:dyDescent="0.4">
      <c r="X9519" s="79"/>
    </row>
    <row r="9520" spans="24:24" x14ac:dyDescent="0.4">
      <c r="X9520" s="79"/>
    </row>
    <row r="9521" spans="24:24" x14ac:dyDescent="0.4">
      <c r="X9521" s="79"/>
    </row>
    <row r="9522" spans="24:24" x14ac:dyDescent="0.4">
      <c r="X9522" s="79"/>
    </row>
    <row r="9523" spans="24:24" x14ac:dyDescent="0.4">
      <c r="X9523" s="79"/>
    </row>
    <row r="9524" spans="24:24" x14ac:dyDescent="0.4">
      <c r="X9524" s="79"/>
    </row>
    <row r="9525" spans="24:24" x14ac:dyDescent="0.4">
      <c r="X9525" s="79"/>
    </row>
    <row r="9526" spans="24:24" x14ac:dyDescent="0.4">
      <c r="X9526" s="79"/>
    </row>
    <row r="9527" spans="24:24" x14ac:dyDescent="0.4">
      <c r="X9527" s="79"/>
    </row>
    <row r="9528" spans="24:24" x14ac:dyDescent="0.4">
      <c r="X9528" s="79"/>
    </row>
    <row r="9529" spans="24:24" x14ac:dyDescent="0.4">
      <c r="X9529" s="79"/>
    </row>
    <row r="9530" spans="24:24" x14ac:dyDescent="0.4">
      <c r="X9530" s="79"/>
    </row>
    <row r="9531" spans="24:24" x14ac:dyDescent="0.4">
      <c r="X9531" s="79"/>
    </row>
    <row r="9532" spans="24:24" x14ac:dyDescent="0.4">
      <c r="X9532" s="79"/>
    </row>
    <row r="9533" spans="24:24" x14ac:dyDescent="0.4">
      <c r="X9533" s="79"/>
    </row>
    <row r="9534" spans="24:24" x14ac:dyDescent="0.4">
      <c r="X9534" s="79"/>
    </row>
    <row r="9535" spans="24:24" x14ac:dyDescent="0.4">
      <c r="X9535" s="79"/>
    </row>
    <row r="9536" spans="24:24" x14ac:dyDescent="0.4">
      <c r="X9536" s="79"/>
    </row>
    <row r="9537" spans="24:24" x14ac:dyDescent="0.4">
      <c r="X9537" s="79"/>
    </row>
    <row r="9538" spans="24:24" x14ac:dyDescent="0.4">
      <c r="X9538" s="79"/>
    </row>
    <row r="9539" spans="24:24" x14ac:dyDescent="0.4">
      <c r="X9539" s="79"/>
    </row>
    <row r="9540" spans="24:24" x14ac:dyDescent="0.4">
      <c r="X9540" s="79"/>
    </row>
    <row r="9541" spans="24:24" x14ac:dyDescent="0.4">
      <c r="X9541" s="79"/>
    </row>
    <row r="9542" spans="24:24" x14ac:dyDescent="0.4">
      <c r="X9542" s="79"/>
    </row>
    <row r="9543" spans="24:24" x14ac:dyDescent="0.4">
      <c r="X9543" s="79"/>
    </row>
    <row r="9544" spans="24:24" x14ac:dyDescent="0.4">
      <c r="X9544" s="79"/>
    </row>
    <row r="9545" spans="24:24" x14ac:dyDescent="0.4">
      <c r="X9545" s="79"/>
    </row>
    <row r="9546" spans="24:24" x14ac:dyDescent="0.4">
      <c r="X9546" s="79"/>
    </row>
    <row r="9547" spans="24:24" x14ac:dyDescent="0.4">
      <c r="X9547" s="79"/>
    </row>
    <row r="9548" spans="24:24" x14ac:dyDescent="0.4">
      <c r="X9548" s="79"/>
    </row>
    <row r="9549" spans="24:24" x14ac:dyDescent="0.4">
      <c r="X9549" s="79"/>
    </row>
    <row r="9550" spans="24:24" x14ac:dyDescent="0.4">
      <c r="X9550" s="79"/>
    </row>
    <row r="9551" spans="24:24" x14ac:dyDescent="0.4">
      <c r="X9551" s="79"/>
    </row>
    <row r="9552" spans="24:24" x14ac:dyDescent="0.4">
      <c r="X9552" s="79"/>
    </row>
    <row r="9553" spans="24:24" x14ac:dyDescent="0.4">
      <c r="X9553" s="79"/>
    </row>
    <row r="9554" spans="24:24" x14ac:dyDescent="0.4">
      <c r="X9554" s="79"/>
    </row>
    <row r="9555" spans="24:24" x14ac:dyDescent="0.4">
      <c r="X9555" s="79"/>
    </row>
    <row r="9556" spans="24:24" x14ac:dyDescent="0.4">
      <c r="X9556" s="79"/>
    </row>
    <row r="9557" spans="24:24" x14ac:dyDescent="0.4">
      <c r="X9557" s="79"/>
    </row>
    <row r="9558" spans="24:24" x14ac:dyDescent="0.4">
      <c r="X9558" s="79"/>
    </row>
    <row r="9559" spans="24:24" x14ac:dyDescent="0.4">
      <c r="X9559" s="79"/>
    </row>
    <row r="9560" spans="24:24" x14ac:dyDescent="0.4">
      <c r="X9560" s="79"/>
    </row>
    <row r="9561" spans="24:24" x14ac:dyDescent="0.4">
      <c r="X9561" s="79"/>
    </row>
    <row r="9562" spans="24:24" x14ac:dyDescent="0.4">
      <c r="X9562" s="79"/>
    </row>
    <row r="9563" spans="24:24" x14ac:dyDescent="0.4">
      <c r="X9563" s="79"/>
    </row>
    <row r="9564" spans="24:24" x14ac:dyDescent="0.4">
      <c r="X9564" s="79"/>
    </row>
    <row r="9565" spans="24:24" x14ac:dyDescent="0.4">
      <c r="X9565" s="79"/>
    </row>
    <row r="9566" spans="24:24" x14ac:dyDescent="0.4">
      <c r="X9566" s="79"/>
    </row>
    <row r="9567" spans="24:24" x14ac:dyDescent="0.4">
      <c r="X9567" s="79"/>
    </row>
    <row r="9568" spans="24:24" x14ac:dyDescent="0.4">
      <c r="X9568" s="79"/>
    </row>
    <row r="9569" spans="24:24" x14ac:dyDescent="0.4">
      <c r="X9569" s="79"/>
    </row>
  </sheetData>
  <phoneticPr fontId="5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3C91A-D0D0-4DCB-8D1F-347DAA8B63A4}">
  <dimension ref="B1:U158"/>
  <sheetViews>
    <sheetView topLeftCell="E10" workbookViewId="0">
      <selection activeCell="N35" sqref="N35"/>
    </sheetView>
  </sheetViews>
  <sheetFormatPr defaultRowHeight="14.6" x14ac:dyDescent="0.4"/>
  <cols>
    <col min="2" max="2" width="23" customWidth="1"/>
    <col min="3" max="3" width="12.23046875" customWidth="1"/>
    <col min="4" max="4" width="15.53515625" customWidth="1"/>
    <col min="5" max="5" width="24.921875" bestFit="1" customWidth="1"/>
    <col min="6" max="6" width="21.765625" customWidth="1"/>
    <col min="7" max="7" width="8.4609375" bestFit="1" customWidth="1"/>
    <col min="8" max="8" width="9.84375" customWidth="1"/>
    <col min="9" max="9" width="27.15234375" customWidth="1"/>
    <col min="10" max="10" width="21.53515625" customWidth="1"/>
    <col min="11" max="11" width="8.84375" customWidth="1"/>
    <col min="17" max="17" width="9.84375" bestFit="1" customWidth="1"/>
  </cols>
  <sheetData>
    <row r="1" spans="2:21" x14ac:dyDescent="0.4">
      <c r="B1" s="13" t="s">
        <v>315</v>
      </c>
      <c r="C1" s="14" t="s">
        <v>316</v>
      </c>
      <c r="D1" s="14" t="s">
        <v>317</v>
      </c>
      <c r="E1" s="14" t="s">
        <v>318</v>
      </c>
      <c r="F1" s="14" t="s">
        <v>319</v>
      </c>
      <c r="G1" s="14" t="s">
        <v>320</v>
      </c>
      <c r="H1" s="14" t="s">
        <v>321</v>
      </c>
      <c r="I1" s="14" t="s">
        <v>322</v>
      </c>
      <c r="J1" s="14" t="s">
        <v>323</v>
      </c>
      <c r="K1" s="15" t="s">
        <v>324</v>
      </c>
      <c r="M1" t="s">
        <v>325</v>
      </c>
      <c r="O1" t="s">
        <v>326</v>
      </c>
      <c r="P1" t="s">
        <v>327</v>
      </c>
      <c r="S1" t="s">
        <v>545</v>
      </c>
      <c r="T1" t="s">
        <v>328</v>
      </c>
    </row>
    <row r="2" spans="2:21" x14ac:dyDescent="0.4">
      <c r="B2" s="11" t="s">
        <v>101</v>
      </c>
      <c r="C2" s="10" t="s">
        <v>102</v>
      </c>
      <c r="D2" s="10" t="s">
        <v>103</v>
      </c>
      <c r="E2" s="10" t="s">
        <v>104</v>
      </c>
      <c r="F2" s="10" t="s">
        <v>103</v>
      </c>
      <c r="G2" s="10" t="s">
        <v>105</v>
      </c>
      <c r="H2" s="10" t="s">
        <v>102</v>
      </c>
      <c r="I2" s="10" t="s">
        <v>102</v>
      </c>
      <c r="J2" s="10" t="s">
        <v>102</v>
      </c>
      <c r="K2" s="12" t="s">
        <v>106</v>
      </c>
    </row>
    <row r="3" spans="2:21" x14ac:dyDescent="0.4">
      <c r="B3" s="11" t="s">
        <v>107</v>
      </c>
      <c r="C3" s="10" t="s">
        <v>102</v>
      </c>
      <c r="D3" s="10" t="s">
        <v>108</v>
      </c>
      <c r="E3" s="10" t="s">
        <v>109</v>
      </c>
      <c r="F3" s="10" t="s">
        <v>108</v>
      </c>
      <c r="G3" s="10" t="s">
        <v>105</v>
      </c>
      <c r="H3" s="10" t="s">
        <v>102</v>
      </c>
      <c r="I3" s="10" t="s">
        <v>102</v>
      </c>
      <c r="J3" s="10" t="s">
        <v>102</v>
      </c>
      <c r="K3" s="12" t="s">
        <v>106</v>
      </c>
    </row>
    <row r="4" spans="2:21" x14ac:dyDescent="0.4">
      <c r="B4" s="11" t="s">
        <v>110</v>
      </c>
      <c r="C4" s="10" t="s">
        <v>102</v>
      </c>
      <c r="D4" s="10" t="s">
        <v>111</v>
      </c>
      <c r="E4" s="10" t="s">
        <v>104</v>
      </c>
      <c r="F4" s="10" t="s">
        <v>111</v>
      </c>
      <c r="G4" s="10" t="s">
        <v>105</v>
      </c>
      <c r="H4" s="10" t="s">
        <v>102</v>
      </c>
      <c r="I4" s="10" t="s">
        <v>102</v>
      </c>
      <c r="J4" s="10" t="s">
        <v>102</v>
      </c>
      <c r="K4" s="12" t="s">
        <v>106</v>
      </c>
      <c r="M4" t="s">
        <v>546</v>
      </c>
    </row>
    <row r="5" spans="2:21" x14ac:dyDescent="0.4">
      <c r="B5" s="11" t="s">
        <v>112</v>
      </c>
      <c r="C5" s="10" t="s">
        <v>102</v>
      </c>
      <c r="D5" s="10" t="s">
        <v>113</v>
      </c>
      <c r="E5" s="10" t="s">
        <v>104</v>
      </c>
      <c r="F5" s="10" t="s">
        <v>113</v>
      </c>
      <c r="G5" s="10" t="s">
        <v>105</v>
      </c>
      <c r="H5" s="10" t="s">
        <v>102</v>
      </c>
      <c r="I5" s="10" t="s">
        <v>102</v>
      </c>
      <c r="J5" s="10" t="s">
        <v>102</v>
      </c>
      <c r="K5" s="12" t="s">
        <v>106</v>
      </c>
    </row>
    <row r="6" spans="2:21" x14ac:dyDescent="0.4">
      <c r="B6" s="11" t="s">
        <v>112</v>
      </c>
      <c r="C6" s="10" t="s">
        <v>102</v>
      </c>
      <c r="D6" s="10" t="s">
        <v>113</v>
      </c>
      <c r="E6" s="10" t="s">
        <v>104</v>
      </c>
      <c r="F6" s="10" t="s">
        <v>113</v>
      </c>
      <c r="G6" s="10" t="s">
        <v>114</v>
      </c>
      <c r="H6" s="10" t="s">
        <v>102</v>
      </c>
      <c r="I6" s="10" t="s">
        <v>102</v>
      </c>
      <c r="J6" s="10" t="s">
        <v>102</v>
      </c>
      <c r="K6" s="12" t="s">
        <v>106</v>
      </c>
    </row>
    <row r="7" spans="2:21" x14ac:dyDescent="0.4">
      <c r="B7" s="11" t="s">
        <v>115</v>
      </c>
      <c r="C7" s="10" t="s">
        <v>102</v>
      </c>
      <c r="D7" s="10" t="s">
        <v>116</v>
      </c>
      <c r="E7" s="10" t="s">
        <v>117</v>
      </c>
      <c r="F7" s="10" t="s">
        <v>116</v>
      </c>
      <c r="G7" s="10" t="s">
        <v>105</v>
      </c>
      <c r="H7" s="10" t="s">
        <v>102</v>
      </c>
      <c r="I7" s="10" t="s">
        <v>102</v>
      </c>
      <c r="J7" s="10" t="s">
        <v>102</v>
      </c>
      <c r="K7" s="12" t="s">
        <v>106</v>
      </c>
      <c r="M7" t="s">
        <v>547</v>
      </c>
      <c r="N7" t="s">
        <v>548</v>
      </c>
    </row>
    <row r="8" spans="2:21" x14ac:dyDescent="0.4">
      <c r="B8" s="11" t="s">
        <v>118</v>
      </c>
      <c r="C8" s="10" t="s">
        <v>102</v>
      </c>
      <c r="D8" s="10" t="s">
        <v>119</v>
      </c>
      <c r="E8" s="10" t="s">
        <v>120</v>
      </c>
      <c r="F8" s="10" t="s">
        <v>121</v>
      </c>
      <c r="G8" s="10" t="s">
        <v>105</v>
      </c>
      <c r="H8" s="10" t="s">
        <v>102</v>
      </c>
      <c r="I8" s="10" t="s">
        <v>102</v>
      </c>
      <c r="J8" s="10" t="s">
        <v>102</v>
      </c>
      <c r="K8" s="12" t="s">
        <v>106</v>
      </c>
      <c r="M8" t="s">
        <v>549</v>
      </c>
    </row>
    <row r="9" spans="2:21" x14ac:dyDescent="0.4">
      <c r="B9" s="11" t="s">
        <v>122</v>
      </c>
      <c r="C9" s="10" t="s">
        <v>102</v>
      </c>
      <c r="D9" s="10" t="s">
        <v>123</v>
      </c>
      <c r="E9" s="10" t="s">
        <v>124</v>
      </c>
      <c r="F9" s="10" t="s">
        <v>123</v>
      </c>
      <c r="G9" s="10" t="s">
        <v>105</v>
      </c>
      <c r="H9" s="10" t="s">
        <v>102</v>
      </c>
      <c r="I9" s="10" t="s">
        <v>102</v>
      </c>
      <c r="J9" s="10" t="s">
        <v>102</v>
      </c>
      <c r="K9" s="12" t="s">
        <v>106</v>
      </c>
    </row>
    <row r="10" spans="2:21" x14ac:dyDescent="0.4">
      <c r="B10" s="11" t="s">
        <v>125</v>
      </c>
      <c r="C10" s="10" t="s">
        <v>102</v>
      </c>
      <c r="D10" s="10" t="s">
        <v>116</v>
      </c>
      <c r="E10" s="10" t="s">
        <v>117</v>
      </c>
      <c r="F10" s="10" t="s">
        <v>116</v>
      </c>
      <c r="G10" s="10" t="s">
        <v>105</v>
      </c>
      <c r="H10" s="10" t="s">
        <v>102</v>
      </c>
      <c r="I10" s="10" t="s">
        <v>102</v>
      </c>
      <c r="J10" s="10" t="s">
        <v>102</v>
      </c>
      <c r="K10" s="12" t="s">
        <v>106</v>
      </c>
      <c r="P10" t="s">
        <v>468</v>
      </c>
      <c r="S10" t="s">
        <v>91</v>
      </c>
      <c r="T10" t="s">
        <v>654</v>
      </c>
      <c r="U10" t="s">
        <v>655</v>
      </c>
    </row>
    <row r="11" spans="2:21" x14ac:dyDescent="0.4">
      <c r="B11" s="11" t="s">
        <v>126</v>
      </c>
      <c r="C11" s="10" t="s">
        <v>102</v>
      </c>
      <c r="D11" s="10" t="s">
        <v>127</v>
      </c>
      <c r="E11" s="10" t="s">
        <v>128</v>
      </c>
      <c r="F11" s="10" t="s">
        <v>127</v>
      </c>
      <c r="G11" s="10" t="s">
        <v>105</v>
      </c>
      <c r="H11" s="10" t="s">
        <v>102</v>
      </c>
      <c r="I11" s="10" t="s">
        <v>102</v>
      </c>
      <c r="J11" s="10" t="s">
        <v>102</v>
      </c>
      <c r="K11" s="12" t="s">
        <v>106</v>
      </c>
      <c r="N11">
        <v>13</v>
      </c>
      <c r="O11" t="s">
        <v>658</v>
      </c>
      <c r="P11">
        <v>24</v>
      </c>
      <c r="R11" t="s">
        <v>653</v>
      </c>
      <c r="S11">
        <v>66</v>
      </c>
      <c r="T11">
        <v>68</v>
      </c>
    </row>
    <row r="12" spans="2:21" x14ac:dyDescent="0.4">
      <c r="B12" s="11" t="s">
        <v>129</v>
      </c>
      <c r="C12" s="10" t="s">
        <v>102</v>
      </c>
      <c r="D12" s="10" t="s">
        <v>130</v>
      </c>
      <c r="E12" s="10" t="s">
        <v>131</v>
      </c>
      <c r="F12" s="10" t="s">
        <v>130</v>
      </c>
      <c r="G12" s="10" t="s">
        <v>105</v>
      </c>
      <c r="H12" s="10" t="s">
        <v>102</v>
      </c>
      <c r="I12" s="10" t="s">
        <v>102</v>
      </c>
      <c r="J12" s="10" t="s">
        <v>102</v>
      </c>
      <c r="K12" s="12" t="s">
        <v>106</v>
      </c>
      <c r="N12">
        <v>64</v>
      </c>
      <c r="O12" t="s">
        <v>659</v>
      </c>
      <c r="P12">
        <v>55</v>
      </c>
      <c r="R12" t="s">
        <v>528</v>
      </c>
      <c r="S12">
        <v>33</v>
      </c>
      <c r="T12">
        <v>30</v>
      </c>
    </row>
    <row r="13" spans="2:21" x14ac:dyDescent="0.4">
      <c r="B13" s="11" t="s">
        <v>132</v>
      </c>
      <c r="C13" s="10" t="s">
        <v>102</v>
      </c>
      <c r="D13" s="10" t="s">
        <v>119</v>
      </c>
      <c r="E13" s="10" t="s">
        <v>133</v>
      </c>
      <c r="F13" s="10" t="s">
        <v>121</v>
      </c>
      <c r="G13" s="10" t="s">
        <v>105</v>
      </c>
      <c r="H13" s="10" t="s">
        <v>102</v>
      </c>
      <c r="I13" s="10" t="s">
        <v>102</v>
      </c>
      <c r="J13" s="10" t="s">
        <v>102</v>
      </c>
      <c r="K13" s="12" t="s">
        <v>106</v>
      </c>
      <c r="N13">
        <v>20</v>
      </c>
      <c r="O13" t="s">
        <v>657</v>
      </c>
      <c r="P13">
        <v>19</v>
      </c>
      <c r="R13" t="s">
        <v>363</v>
      </c>
      <c r="S13">
        <v>1</v>
      </c>
      <c r="T13">
        <v>2</v>
      </c>
    </row>
    <row r="14" spans="2:21" x14ac:dyDescent="0.4">
      <c r="B14" s="11" t="s">
        <v>134</v>
      </c>
      <c r="C14" s="10" t="s">
        <v>102</v>
      </c>
      <c r="D14" s="10" t="s">
        <v>135</v>
      </c>
      <c r="E14" s="10" t="s">
        <v>136</v>
      </c>
      <c r="F14" s="10" t="s">
        <v>108</v>
      </c>
      <c r="G14" s="10" t="s">
        <v>105</v>
      </c>
      <c r="H14" s="10" t="s">
        <v>102</v>
      </c>
      <c r="I14" s="10" t="s">
        <v>102</v>
      </c>
      <c r="J14" s="10" t="s">
        <v>102</v>
      </c>
      <c r="K14" s="12" t="s">
        <v>106</v>
      </c>
      <c r="N14">
        <v>3</v>
      </c>
      <c r="O14" t="s">
        <v>660</v>
      </c>
      <c r="P14">
        <v>2</v>
      </c>
      <c r="S14">
        <v>10439</v>
      </c>
    </row>
    <row r="15" spans="2:21" x14ac:dyDescent="0.4">
      <c r="B15" s="11" t="s">
        <v>137</v>
      </c>
      <c r="C15" s="10" t="s">
        <v>102</v>
      </c>
      <c r="D15" s="10" t="s">
        <v>138</v>
      </c>
      <c r="E15" s="10" t="s">
        <v>104</v>
      </c>
      <c r="F15" s="10" t="s">
        <v>139</v>
      </c>
      <c r="G15" s="10" t="s">
        <v>140</v>
      </c>
      <c r="H15" s="10" t="s">
        <v>102</v>
      </c>
      <c r="I15" s="10" t="s">
        <v>102</v>
      </c>
      <c r="J15" s="10" t="s">
        <v>102</v>
      </c>
      <c r="K15" s="12" t="s">
        <v>106</v>
      </c>
      <c r="S15">
        <v>20730</v>
      </c>
    </row>
    <row r="16" spans="2:21" x14ac:dyDescent="0.4">
      <c r="B16" s="11" t="s">
        <v>141</v>
      </c>
      <c r="C16" s="10" t="s">
        <v>102</v>
      </c>
      <c r="D16" s="10" t="s">
        <v>142</v>
      </c>
      <c r="E16" s="10" t="s">
        <v>143</v>
      </c>
      <c r="F16" s="10" t="s">
        <v>121</v>
      </c>
      <c r="G16" s="10" t="s">
        <v>105</v>
      </c>
      <c r="H16" s="10" t="s">
        <v>102</v>
      </c>
      <c r="I16" s="10" t="s">
        <v>102</v>
      </c>
      <c r="J16" s="10" t="s">
        <v>102</v>
      </c>
      <c r="K16" s="12" t="s">
        <v>106</v>
      </c>
      <c r="O16" t="s">
        <v>661</v>
      </c>
      <c r="S16">
        <v>324</v>
      </c>
    </row>
    <row r="17" spans="2:21" x14ac:dyDescent="0.4">
      <c r="B17" s="11" t="s">
        <v>144</v>
      </c>
      <c r="C17" s="10" t="s">
        <v>102</v>
      </c>
      <c r="D17" s="10" t="s">
        <v>145</v>
      </c>
      <c r="E17" s="10" t="s">
        <v>133</v>
      </c>
      <c r="F17" s="10" t="s">
        <v>146</v>
      </c>
      <c r="G17" s="10" t="s">
        <v>140</v>
      </c>
      <c r="H17" s="10" t="s">
        <v>102</v>
      </c>
      <c r="I17" s="10" t="s">
        <v>102</v>
      </c>
      <c r="J17" s="10" t="s">
        <v>102</v>
      </c>
      <c r="K17" s="12" t="s">
        <v>106</v>
      </c>
      <c r="O17">
        <v>31</v>
      </c>
      <c r="P17">
        <f>5/31</f>
        <v>0.16129032258064516</v>
      </c>
      <c r="T17" t="s">
        <v>656</v>
      </c>
    </row>
    <row r="18" spans="2:21" x14ac:dyDescent="0.4">
      <c r="B18" s="11" t="s">
        <v>147</v>
      </c>
      <c r="C18" s="10" t="s">
        <v>102</v>
      </c>
      <c r="D18" s="10" t="s">
        <v>148</v>
      </c>
      <c r="E18" s="10" t="s">
        <v>133</v>
      </c>
      <c r="F18" s="10" t="s">
        <v>148</v>
      </c>
      <c r="G18" s="10" t="s">
        <v>105</v>
      </c>
      <c r="H18" s="10" t="s">
        <v>102</v>
      </c>
      <c r="I18" s="10" t="s">
        <v>102</v>
      </c>
      <c r="J18" s="10" t="s">
        <v>102</v>
      </c>
      <c r="K18" s="12" t="s">
        <v>106</v>
      </c>
    </row>
    <row r="19" spans="2:21" x14ac:dyDescent="0.4">
      <c r="B19" s="11" t="s">
        <v>149</v>
      </c>
      <c r="C19" s="10" t="s">
        <v>102</v>
      </c>
      <c r="D19" s="10" t="s">
        <v>150</v>
      </c>
      <c r="E19" s="10" t="s">
        <v>151</v>
      </c>
      <c r="F19" s="10" t="s">
        <v>135</v>
      </c>
      <c r="G19" s="10" t="s">
        <v>105</v>
      </c>
      <c r="H19" s="10" t="s">
        <v>102</v>
      </c>
      <c r="I19" s="10" t="s">
        <v>102</v>
      </c>
      <c r="J19" s="10" t="s">
        <v>102</v>
      </c>
      <c r="K19" s="12" t="s">
        <v>106</v>
      </c>
      <c r="S19" t="s">
        <v>653</v>
      </c>
      <c r="T19" t="s">
        <v>528</v>
      </c>
      <c r="U19" t="s">
        <v>363</v>
      </c>
    </row>
    <row r="20" spans="2:21" x14ac:dyDescent="0.4">
      <c r="B20" s="11" t="s">
        <v>152</v>
      </c>
      <c r="C20" s="10" t="s">
        <v>102</v>
      </c>
      <c r="D20" s="10" t="s">
        <v>138</v>
      </c>
      <c r="E20" s="10" t="s">
        <v>104</v>
      </c>
      <c r="F20" s="10" t="s">
        <v>139</v>
      </c>
      <c r="G20" s="10" t="s">
        <v>140</v>
      </c>
      <c r="H20" s="10" t="s">
        <v>102</v>
      </c>
      <c r="I20" s="10" t="s">
        <v>102</v>
      </c>
      <c r="J20" s="10" t="s">
        <v>102</v>
      </c>
      <c r="K20" s="12" t="s">
        <v>106</v>
      </c>
      <c r="R20" t="s">
        <v>91</v>
      </c>
      <c r="S20">
        <v>66</v>
      </c>
      <c r="T20">
        <v>33</v>
      </c>
      <c r="U20">
        <v>1</v>
      </c>
    </row>
    <row r="21" spans="2:21" x14ac:dyDescent="0.4">
      <c r="B21" s="11" t="s">
        <v>153</v>
      </c>
      <c r="C21" s="10" t="s">
        <v>102</v>
      </c>
      <c r="D21" s="10" t="s">
        <v>154</v>
      </c>
      <c r="E21" s="10" t="s">
        <v>133</v>
      </c>
      <c r="F21" s="10" t="s">
        <v>146</v>
      </c>
      <c r="G21" s="10" t="s">
        <v>140</v>
      </c>
      <c r="H21" s="10" t="s">
        <v>102</v>
      </c>
      <c r="I21" s="10" t="s">
        <v>102</v>
      </c>
      <c r="J21" s="10" t="s">
        <v>102</v>
      </c>
      <c r="K21" s="12" t="s">
        <v>106</v>
      </c>
      <c r="R21" t="s">
        <v>654</v>
      </c>
      <c r="S21">
        <v>68</v>
      </c>
      <c r="T21">
        <v>30</v>
      </c>
      <c r="U21">
        <v>2</v>
      </c>
    </row>
    <row r="22" spans="2:21" x14ac:dyDescent="0.4">
      <c r="B22" s="11" t="s">
        <v>155</v>
      </c>
      <c r="C22" s="10" t="s">
        <v>102</v>
      </c>
      <c r="D22" s="10" t="s">
        <v>156</v>
      </c>
      <c r="E22" s="10" t="s">
        <v>133</v>
      </c>
      <c r="F22" s="10" t="s">
        <v>146</v>
      </c>
      <c r="G22" s="10" t="s">
        <v>140</v>
      </c>
      <c r="H22" s="10" t="s">
        <v>102</v>
      </c>
      <c r="I22" s="10" t="s">
        <v>102</v>
      </c>
      <c r="J22" s="10" t="s">
        <v>102</v>
      </c>
      <c r="K22" s="12" t="s">
        <v>106</v>
      </c>
    </row>
    <row r="23" spans="2:21" x14ac:dyDescent="0.4">
      <c r="B23" s="11" t="s">
        <v>157</v>
      </c>
      <c r="C23" s="10" t="s">
        <v>102</v>
      </c>
      <c r="D23" s="10" t="s">
        <v>156</v>
      </c>
      <c r="E23" s="10" t="s">
        <v>133</v>
      </c>
      <c r="F23" s="10" t="s">
        <v>156</v>
      </c>
      <c r="G23" s="10" t="s">
        <v>105</v>
      </c>
      <c r="H23" s="10" t="s">
        <v>102</v>
      </c>
      <c r="I23" s="10" t="s">
        <v>102</v>
      </c>
      <c r="J23" s="10" t="s">
        <v>102</v>
      </c>
      <c r="K23" s="12" t="s">
        <v>106</v>
      </c>
    </row>
    <row r="24" spans="2:21" x14ac:dyDescent="0.4">
      <c r="B24" s="11" t="s">
        <v>158</v>
      </c>
      <c r="C24" s="10" t="s">
        <v>102</v>
      </c>
      <c r="D24" s="10" t="s">
        <v>121</v>
      </c>
      <c r="E24" s="10" t="s">
        <v>159</v>
      </c>
      <c r="F24" s="10" t="s">
        <v>121</v>
      </c>
      <c r="G24" s="10" t="s">
        <v>105</v>
      </c>
      <c r="H24" s="10" t="s">
        <v>102</v>
      </c>
      <c r="I24" s="10" t="s">
        <v>102</v>
      </c>
      <c r="J24" s="10" t="s">
        <v>102</v>
      </c>
      <c r="K24" s="12" t="s">
        <v>106</v>
      </c>
    </row>
    <row r="25" spans="2:21" x14ac:dyDescent="0.4">
      <c r="B25" s="11" t="s">
        <v>160</v>
      </c>
      <c r="C25" s="10" t="s">
        <v>102</v>
      </c>
      <c r="D25" s="10" t="s">
        <v>121</v>
      </c>
      <c r="E25" s="10" t="s">
        <v>161</v>
      </c>
      <c r="F25" s="10" t="s">
        <v>121</v>
      </c>
      <c r="G25" s="10" t="s">
        <v>105</v>
      </c>
      <c r="H25" s="10" t="s">
        <v>102</v>
      </c>
      <c r="I25" s="10" t="s">
        <v>102</v>
      </c>
      <c r="J25" s="10" t="s">
        <v>102</v>
      </c>
      <c r="K25" s="12" t="s">
        <v>106</v>
      </c>
      <c r="Q25">
        <v>300000000</v>
      </c>
    </row>
    <row r="26" spans="2:21" x14ac:dyDescent="0.4">
      <c r="B26" s="11" t="s">
        <v>162</v>
      </c>
      <c r="C26" s="10" t="s">
        <v>102</v>
      </c>
      <c r="D26" s="10" t="s">
        <v>113</v>
      </c>
      <c r="E26" s="10" t="s">
        <v>163</v>
      </c>
      <c r="F26" s="10" t="s">
        <v>113</v>
      </c>
      <c r="G26" s="10" t="s">
        <v>164</v>
      </c>
      <c r="H26" s="10" t="s">
        <v>102</v>
      </c>
      <c r="I26" s="10" t="s">
        <v>102</v>
      </c>
      <c r="J26" s="10" t="s">
        <v>102</v>
      </c>
      <c r="K26" s="12" t="s">
        <v>106</v>
      </c>
      <c r="Q26">
        <v>70000000</v>
      </c>
    </row>
    <row r="27" spans="2:21" x14ac:dyDescent="0.4">
      <c r="B27" s="11" t="s">
        <v>162</v>
      </c>
      <c r="C27" s="10" t="s">
        <v>102</v>
      </c>
      <c r="D27" s="10" t="s">
        <v>103</v>
      </c>
      <c r="E27" s="10" t="s">
        <v>163</v>
      </c>
      <c r="F27" s="10" t="s">
        <v>103</v>
      </c>
      <c r="G27" s="10" t="s">
        <v>105</v>
      </c>
      <c r="H27" s="10" t="s">
        <v>102</v>
      </c>
      <c r="I27" s="10" t="s">
        <v>102</v>
      </c>
      <c r="J27" s="10" t="s">
        <v>102</v>
      </c>
      <c r="K27" s="12" t="s">
        <v>106</v>
      </c>
      <c r="Q27">
        <f>Q26+'Capex Est'!F3*0.5</f>
        <v>77000000</v>
      </c>
    </row>
    <row r="28" spans="2:21" x14ac:dyDescent="0.4">
      <c r="B28" s="11" t="s">
        <v>165</v>
      </c>
      <c r="C28" s="10" t="s">
        <v>102</v>
      </c>
      <c r="D28" s="10" t="s">
        <v>150</v>
      </c>
      <c r="E28" s="10" t="s">
        <v>151</v>
      </c>
      <c r="F28" s="10" t="s">
        <v>150</v>
      </c>
      <c r="G28" s="10" t="s">
        <v>140</v>
      </c>
      <c r="H28" s="10" t="s">
        <v>102</v>
      </c>
      <c r="I28" s="10" t="s">
        <v>102</v>
      </c>
      <c r="J28" s="10" t="s">
        <v>102</v>
      </c>
      <c r="K28" s="12" t="s">
        <v>106</v>
      </c>
      <c r="Q28">
        <f>Q27*5/3</f>
        <v>128333333.33333333</v>
      </c>
    </row>
    <row r="29" spans="2:21" x14ac:dyDescent="0.4">
      <c r="B29" s="11" t="s">
        <v>166</v>
      </c>
      <c r="C29" s="10" t="s">
        <v>102</v>
      </c>
      <c r="D29" s="10" t="s">
        <v>156</v>
      </c>
      <c r="E29" s="10" t="s">
        <v>104</v>
      </c>
      <c r="F29" s="10" t="s">
        <v>139</v>
      </c>
      <c r="G29" s="10" t="s">
        <v>140</v>
      </c>
      <c r="H29" s="10" t="s">
        <v>102</v>
      </c>
      <c r="I29" s="10" t="s">
        <v>102</v>
      </c>
      <c r="J29" s="10" t="s">
        <v>102</v>
      </c>
      <c r="K29" s="12" t="s">
        <v>106</v>
      </c>
      <c r="Q29">
        <f>Q28+S30*'Capex Est'!F6</f>
        <v>270818333.33333331</v>
      </c>
    </row>
    <row r="30" spans="2:21" x14ac:dyDescent="0.4">
      <c r="B30" s="11" t="s">
        <v>167</v>
      </c>
      <c r="C30" s="10" t="s">
        <v>102</v>
      </c>
      <c r="D30" s="10" t="s">
        <v>148</v>
      </c>
      <c r="E30" s="10" t="s">
        <v>168</v>
      </c>
      <c r="F30" s="10" t="s">
        <v>148</v>
      </c>
      <c r="G30" s="10" t="s">
        <v>105</v>
      </c>
      <c r="H30" s="10" t="s">
        <v>102</v>
      </c>
      <c r="I30" s="10" t="s">
        <v>102</v>
      </c>
      <c r="J30" s="10" t="s">
        <v>102</v>
      </c>
      <c r="K30" s="12" t="s">
        <v>106</v>
      </c>
      <c r="Q30">
        <v>13800</v>
      </c>
      <c r="R30">
        <v>400</v>
      </c>
      <c r="S30">
        <f>Q30/R30</f>
        <v>34.5</v>
      </c>
    </row>
    <row r="31" spans="2:21" x14ac:dyDescent="0.4">
      <c r="B31" s="11" t="s">
        <v>169</v>
      </c>
      <c r="C31" s="10" t="s">
        <v>102</v>
      </c>
      <c r="D31" s="10" t="s">
        <v>113</v>
      </c>
      <c r="E31" s="10" t="s">
        <v>170</v>
      </c>
      <c r="F31" s="10" t="s">
        <v>113</v>
      </c>
      <c r="G31" s="10" t="s">
        <v>105</v>
      </c>
      <c r="H31" s="10" t="s">
        <v>102</v>
      </c>
      <c r="I31" s="10" t="s">
        <v>102</v>
      </c>
      <c r="J31" s="10" t="s">
        <v>102</v>
      </c>
      <c r="K31" s="12" t="s">
        <v>106</v>
      </c>
    </row>
    <row r="32" spans="2:21" x14ac:dyDescent="0.4">
      <c r="B32" s="11" t="s">
        <v>171</v>
      </c>
      <c r="C32" s="10" t="s">
        <v>102</v>
      </c>
      <c r="D32" s="10" t="s">
        <v>119</v>
      </c>
      <c r="E32" s="10" t="s">
        <v>172</v>
      </c>
      <c r="F32" s="10" t="s">
        <v>119</v>
      </c>
      <c r="G32" s="10" t="s">
        <v>105</v>
      </c>
      <c r="H32" s="10" t="s">
        <v>102</v>
      </c>
      <c r="I32" s="10" t="s">
        <v>102</v>
      </c>
      <c r="J32" s="10" t="s">
        <v>102</v>
      </c>
      <c r="K32" s="12" t="s">
        <v>106</v>
      </c>
    </row>
    <row r="33" spans="2:11" x14ac:dyDescent="0.4">
      <c r="B33" s="11" t="s">
        <v>173</v>
      </c>
      <c r="C33" s="10" t="s">
        <v>102</v>
      </c>
      <c r="D33" s="10" t="s">
        <v>150</v>
      </c>
      <c r="E33" s="10" t="s">
        <v>151</v>
      </c>
      <c r="F33" s="10" t="s">
        <v>150</v>
      </c>
      <c r="G33" s="10" t="s">
        <v>140</v>
      </c>
      <c r="H33" s="10" t="s">
        <v>102</v>
      </c>
      <c r="I33" s="10" t="s">
        <v>102</v>
      </c>
      <c r="J33" s="10" t="s">
        <v>102</v>
      </c>
      <c r="K33" s="12" t="s">
        <v>106</v>
      </c>
    </row>
    <row r="34" spans="2:11" x14ac:dyDescent="0.4">
      <c r="B34" s="11" t="s">
        <v>174</v>
      </c>
      <c r="C34" s="10" t="s">
        <v>102</v>
      </c>
      <c r="D34" s="10" t="s">
        <v>121</v>
      </c>
      <c r="E34" s="10" t="s">
        <v>175</v>
      </c>
      <c r="F34" s="10" t="s">
        <v>121</v>
      </c>
      <c r="G34" s="10" t="s">
        <v>105</v>
      </c>
      <c r="H34" s="10" t="s">
        <v>102</v>
      </c>
      <c r="I34" s="10" t="s">
        <v>102</v>
      </c>
      <c r="J34" s="10" t="s">
        <v>102</v>
      </c>
      <c r="K34" s="12" t="s">
        <v>106</v>
      </c>
    </row>
    <row r="35" spans="2:11" x14ac:dyDescent="0.4">
      <c r="B35" s="11" t="s">
        <v>176</v>
      </c>
      <c r="C35" s="10" t="s">
        <v>102</v>
      </c>
      <c r="D35" s="10" t="s">
        <v>121</v>
      </c>
      <c r="E35" s="10" t="s">
        <v>104</v>
      </c>
      <c r="F35" s="10" t="s">
        <v>139</v>
      </c>
      <c r="G35" s="10" t="s">
        <v>140</v>
      </c>
      <c r="H35" s="10" t="s">
        <v>102</v>
      </c>
      <c r="I35" s="10" t="s">
        <v>102</v>
      </c>
      <c r="J35" s="10" t="s">
        <v>102</v>
      </c>
      <c r="K35" s="12" t="s">
        <v>106</v>
      </c>
    </row>
    <row r="36" spans="2:11" x14ac:dyDescent="0.4">
      <c r="B36" s="11" t="s">
        <v>177</v>
      </c>
      <c r="C36" s="10" t="s">
        <v>102</v>
      </c>
      <c r="D36" s="10" t="s">
        <v>138</v>
      </c>
      <c r="E36" s="10" t="s">
        <v>178</v>
      </c>
      <c r="F36" s="10" t="s">
        <v>138</v>
      </c>
      <c r="G36" s="10" t="s">
        <v>105</v>
      </c>
      <c r="H36" s="10" t="s">
        <v>102</v>
      </c>
      <c r="I36" s="10" t="s">
        <v>102</v>
      </c>
      <c r="J36" s="10" t="s">
        <v>102</v>
      </c>
      <c r="K36" s="12" t="s">
        <v>106</v>
      </c>
    </row>
    <row r="37" spans="2:11" ht="29.15" x14ac:dyDescent="0.4">
      <c r="B37" s="11" t="s">
        <v>177</v>
      </c>
      <c r="C37" s="10" t="s">
        <v>102</v>
      </c>
      <c r="D37" s="10" t="s">
        <v>138</v>
      </c>
      <c r="E37" s="10" t="s">
        <v>179</v>
      </c>
      <c r="F37" s="10" t="s">
        <v>180</v>
      </c>
      <c r="G37" s="10" t="s">
        <v>140</v>
      </c>
      <c r="H37" s="10" t="s">
        <v>102</v>
      </c>
      <c r="I37" s="10" t="s">
        <v>102</v>
      </c>
      <c r="J37" s="10" t="s">
        <v>102</v>
      </c>
      <c r="K37" s="12" t="s">
        <v>106</v>
      </c>
    </row>
    <row r="38" spans="2:11" x14ac:dyDescent="0.4">
      <c r="B38" s="11" t="s">
        <v>181</v>
      </c>
      <c r="C38" s="10" t="s">
        <v>102</v>
      </c>
      <c r="D38" s="10" t="s">
        <v>121</v>
      </c>
      <c r="E38" s="10" t="s">
        <v>182</v>
      </c>
      <c r="F38" s="10" t="s">
        <v>121</v>
      </c>
      <c r="G38" s="10" t="s">
        <v>105</v>
      </c>
      <c r="H38" s="10" t="s">
        <v>102</v>
      </c>
      <c r="I38" s="10" t="s">
        <v>102</v>
      </c>
      <c r="J38" s="10" t="s">
        <v>102</v>
      </c>
      <c r="K38" s="12" t="s">
        <v>106</v>
      </c>
    </row>
    <row r="39" spans="2:11" x14ac:dyDescent="0.4">
      <c r="B39" s="11" t="s">
        <v>183</v>
      </c>
      <c r="C39" s="10" t="s">
        <v>102</v>
      </c>
      <c r="D39" s="10" t="s">
        <v>154</v>
      </c>
      <c r="E39" s="10" t="s">
        <v>133</v>
      </c>
      <c r="F39" s="10" t="s">
        <v>146</v>
      </c>
      <c r="G39" s="10" t="s">
        <v>140</v>
      </c>
      <c r="H39" s="10" t="s">
        <v>102</v>
      </c>
      <c r="I39" s="10" t="s">
        <v>102</v>
      </c>
      <c r="J39" s="10" t="s">
        <v>102</v>
      </c>
      <c r="K39" s="12" t="s">
        <v>106</v>
      </c>
    </row>
    <row r="40" spans="2:11" x14ac:dyDescent="0.4">
      <c r="B40" s="11" t="s">
        <v>184</v>
      </c>
      <c r="C40" s="10" t="s">
        <v>102</v>
      </c>
      <c r="D40" s="10" t="s">
        <v>150</v>
      </c>
      <c r="E40" s="10" t="s">
        <v>151</v>
      </c>
      <c r="F40" s="10" t="s">
        <v>150</v>
      </c>
      <c r="G40" s="10" t="s">
        <v>105</v>
      </c>
      <c r="H40" s="10" t="s">
        <v>102</v>
      </c>
      <c r="I40" s="10" t="s">
        <v>102</v>
      </c>
      <c r="J40" s="10" t="s">
        <v>102</v>
      </c>
      <c r="K40" s="12" t="s">
        <v>106</v>
      </c>
    </row>
    <row r="41" spans="2:11" x14ac:dyDescent="0.4">
      <c r="B41" s="11" t="s">
        <v>185</v>
      </c>
      <c r="C41" s="10" t="s">
        <v>102</v>
      </c>
      <c r="D41" s="10" t="s">
        <v>121</v>
      </c>
      <c r="E41" s="10" t="s">
        <v>175</v>
      </c>
      <c r="F41" s="10" t="s">
        <v>121</v>
      </c>
      <c r="G41" s="10" t="s">
        <v>105</v>
      </c>
      <c r="H41" s="10" t="s">
        <v>102</v>
      </c>
      <c r="I41" s="10" t="s">
        <v>102</v>
      </c>
      <c r="J41" s="10" t="s">
        <v>102</v>
      </c>
      <c r="K41" s="12" t="s">
        <v>106</v>
      </c>
    </row>
    <row r="42" spans="2:11" x14ac:dyDescent="0.4">
      <c r="B42" s="11" t="s">
        <v>186</v>
      </c>
      <c r="C42" s="10" t="s">
        <v>102</v>
      </c>
      <c r="D42" s="10" t="s">
        <v>156</v>
      </c>
      <c r="E42" s="10" t="s">
        <v>133</v>
      </c>
      <c r="F42" s="10" t="s">
        <v>146</v>
      </c>
      <c r="G42" s="10" t="s">
        <v>140</v>
      </c>
      <c r="H42" s="10" t="s">
        <v>102</v>
      </c>
      <c r="I42" s="10" t="s">
        <v>102</v>
      </c>
      <c r="J42" s="10" t="s">
        <v>102</v>
      </c>
      <c r="K42" s="12" t="s">
        <v>106</v>
      </c>
    </row>
    <row r="43" spans="2:11" x14ac:dyDescent="0.4">
      <c r="B43" s="11" t="s">
        <v>187</v>
      </c>
      <c r="C43" s="10" t="s">
        <v>102</v>
      </c>
      <c r="D43" s="10" t="s">
        <v>121</v>
      </c>
      <c r="E43" s="10" t="s">
        <v>175</v>
      </c>
      <c r="F43" s="10" t="s">
        <v>121</v>
      </c>
      <c r="G43" s="10" t="s">
        <v>105</v>
      </c>
      <c r="H43" s="10" t="s">
        <v>102</v>
      </c>
      <c r="I43" s="10" t="s">
        <v>102</v>
      </c>
      <c r="J43" s="10" t="s">
        <v>102</v>
      </c>
      <c r="K43" s="12" t="s">
        <v>106</v>
      </c>
    </row>
    <row r="44" spans="2:11" x14ac:dyDescent="0.4">
      <c r="B44" s="11" t="s">
        <v>188</v>
      </c>
      <c r="C44" s="10" t="s">
        <v>102</v>
      </c>
      <c r="D44" s="10" t="s">
        <v>150</v>
      </c>
      <c r="E44" s="10" t="s">
        <v>151</v>
      </c>
      <c r="F44" s="10" t="s">
        <v>150</v>
      </c>
      <c r="G44" s="10" t="s">
        <v>105</v>
      </c>
      <c r="H44" s="10" t="s">
        <v>102</v>
      </c>
      <c r="I44" s="10" t="s">
        <v>102</v>
      </c>
      <c r="J44" s="10" t="s">
        <v>102</v>
      </c>
      <c r="K44" s="12" t="s">
        <v>106</v>
      </c>
    </row>
    <row r="45" spans="2:11" x14ac:dyDescent="0.4">
      <c r="B45" s="11" t="s">
        <v>189</v>
      </c>
      <c r="C45" s="10" t="s">
        <v>102</v>
      </c>
      <c r="D45" s="10" t="s">
        <v>145</v>
      </c>
      <c r="E45" s="10" t="s">
        <v>190</v>
      </c>
      <c r="F45" s="10" t="s">
        <v>145</v>
      </c>
      <c r="G45" s="10" t="s">
        <v>105</v>
      </c>
      <c r="H45" s="10" t="s">
        <v>102</v>
      </c>
      <c r="I45" s="10" t="s">
        <v>102</v>
      </c>
      <c r="J45" s="10" t="s">
        <v>102</v>
      </c>
      <c r="K45" s="12" t="s">
        <v>106</v>
      </c>
    </row>
    <row r="46" spans="2:11" x14ac:dyDescent="0.4">
      <c r="B46" s="11" t="s">
        <v>191</v>
      </c>
      <c r="C46" s="10" t="s">
        <v>102</v>
      </c>
      <c r="D46" s="10" t="s">
        <v>156</v>
      </c>
      <c r="E46" s="10" t="s">
        <v>104</v>
      </c>
      <c r="F46" s="10" t="s">
        <v>139</v>
      </c>
      <c r="G46" s="10" t="s">
        <v>140</v>
      </c>
      <c r="H46" s="10" t="s">
        <v>102</v>
      </c>
      <c r="I46" s="10" t="s">
        <v>102</v>
      </c>
      <c r="J46" s="10" t="s">
        <v>102</v>
      </c>
      <c r="K46" s="12" t="s">
        <v>106</v>
      </c>
    </row>
    <row r="47" spans="2:11" x14ac:dyDescent="0.4">
      <c r="B47" s="11" t="s">
        <v>191</v>
      </c>
      <c r="C47" s="10" t="s">
        <v>102</v>
      </c>
      <c r="D47" s="10" t="s">
        <v>156</v>
      </c>
      <c r="E47" s="10" t="s">
        <v>192</v>
      </c>
      <c r="F47" s="10" t="s">
        <v>156</v>
      </c>
      <c r="G47" s="10" t="s">
        <v>105</v>
      </c>
      <c r="H47" s="10" t="s">
        <v>102</v>
      </c>
      <c r="I47" s="10" t="s">
        <v>102</v>
      </c>
      <c r="J47" s="10" t="s">
        <v>102</v>
      </c>
      <c r="K47" s="12" t="s">
        <v>106</v>
      </c>
    </row>
    <row r="48" spans="2:11" x14ac:dyDescent="0.4">
      <c r="B48" s="11" t="s">
        <v>193</v>
      </c>
      <c r="C48" s="10" t="s">
        <v>102</v>
      </c>
      <c r="D48" s="10" t="s">
        <v>154</v>
      </c>
      <c r="E48" s="10" t="s">
        <v>133</v>
      </c>
      <c r="F48" s="10" t="s">
        <v>146</v>
      </c>
      <c r="G48" s="10" t="s">
        <v>140</v>
      </c>
      <c r="H48" s="10" t="s">
        <v>102</v>
      </c>
      <c r="I48" s="10" t="s">
        <v>102</v>
      </c>
      <c r="J48" s="10" t="s">
        <v>102</v>
      </c>
      <c r="K48" s="12" t="s">
        <v>106</v>
      </c>
    </row>
    <row r="49" spans="2:11" x14ac:dyDescent="0.4">
      <c r="B49" s="11" t="s">
        <v>193</v>
      </c>
      <c r="C49" s="10" t="s">
        <v>102</v>
      </c>
      <c r="D49" s="10" t="s">
        <v>154</v>
      </c>
      <c r="E49" s="10" t="s">
        <v>133</v>
      </c>
      <c r="F49" s="10" t="s">
        <v>145</v>
      </c>
      <c r="G49" s="10" t="s">
        <v>105</v>
      </c>
      <c r="H49" s="10" t="s">
        <v>102</v>
      </c>
      <c r="I49" s="10" t="s">
        <v>102</v>
      </c>
      <c r="J49" s="10" t="s">
        <v>102</v>
      </c>
      <c r="K49" s="12" t="s">
        <v>106</v>
      </c>
    </row>
    <row r="50" spans="2:11" x14ac:dyDescent="0.4">
      <c r="B50" s="11" t="s">
        <v>194</v>
      </c>
      <c r="C50" s="10" t="s">
        <v>102</v>
      </c>
      <c r="D50" s="10" t="s">
        <v>154</v>
      </c>
      <c r="E50" s="10" t="s">
        <v>133</v>
      </c>
      <c r="F50" s="10" t="s">
        <v>146</v>
      </c>
      <c r="G50" s="10" t="s">
        <v>140</v>
      </c>
      <c r="H50" s="10" t="s">
        <v>102</v>
      </c>
      <c r="I50" s="10" t="s">
        <v>102</v>
      </c>
      <c r="J50" s="10" t="s">
        <v>102</v>
      </c>
      <c r="K50" s="12" t="s">
        <v>106</v>
      </c>
    </row>
    <row r="51" spans="2:11" x14ac:dyDescent="0.4">
      <c r="B51" s="11" t="s">
        <v>195</v>
      </c>
      <c r="C51" s="10" t="s">
        <v>102</v>
      </c>
      <c r="D51" s="10" t="s">
        <v>150</v>
      </c>
      <c r="E51" s="10" t="s">
        <v>151</v>
      </c>
      <c r="F51" s="10" t="s">
        <v>150</v>
      </c>
      <c r="G51" s="10" t="s">
        <v>140</v>
      </c>
      <c r="H51" s="10" t="s">
        <v>102</v>
      </c>
      <c r="I51" s="10" t="s">
        <v>102</v>
      </c>
      <c r="J51" s="10" t="s">
        <v>102</v>
      </c>
      <c r="K51" s="12" t="s">
        <v>106</v>
      </c>
    </row>
    <row r="52" spans="2:11" x14ac:dyDescent="0.4">
      <c r="B52" s="11" t="s">
        <v>196</v>
      </c>
      <c r="C52" s="10" t="s">
        <v>102</v>
      </c>
      <c r="D52" s="10" t="s">
        <v>197</v>
      </c>
      <c r="E52" s="10" t="s">
        <v>198</v>
      </c>
      <c r="F52" s="10" t="s">
        <v>197</v>
      </c>
      <c r="G52" s="10" t="s">
        <v>105</v>
      </c>
      <c r="H52" s="10" t="s">
        <v>102</v>
      </c>
      <c r="I52" s="10" t="s">
        <v>102</v>
      </c>
      <c r="J52" s="10" t="s">
        <v>102</v>
      </c>
      <c r="K52" s="12" t="s">
        <v>106</v>
      </c>
    </row>
    <row r="53" spans="2:11" x14ac:dyDescent="0.4">
      <c r="B53" s="11" t="s">
        <v>199</v>
      </c>
      <c r="C53" s="10" t="s">
        <v>102</v>
      </c>
      <c r="D53" s="10" t="s">
        <v>156</v>
      </c>
      <c r="E53" s="10" t="s">
        <v>104</v>
      </c>
      <c r="F53" s="10" t="s">
        <v>156</v>
      </c>
      <c r="G53" s="10" t="s">
        <v>105</v>
      </c>
      <c r="H53" s="10" t="s">
        <v>102</v>
      </c>
      <c r="I53" s="10" t="s">
        <v>102</v>
      </c>
      <c r="J53" s="10" t="s">
        <v>102</v>
      </c>
      <c r="K53" s="12" t="s">
        <v>106</v>
      </c>
    </row>
    <row r="54" spans="2:11" x14ac:dyDescent="0.4">
      <c r="B54" s="11" t="s">
        <v>200</v>
      </c>
      <c r="C54" s="10" t="s">
        <v>102</v>
      </c>
      <c r="D54" s="10" t="s">
        <v>150</v>
      </c>
      <c r="E54" s="10" t="s">
        <v>151</v>
      </c>
      <c r="F54" s="10" t="s">
        <v>150</v>
      </c>
      <c r="G54" s="10" t="s">
        <v>105</v>
      </c>
      <c r="H54" s="10" t="s">
        <v>102</v>
      </c>
      <c r="I54" s="10" t="s">
        <v>102</v>
      </c>
      <c r="J54" s="10" t="s">
        <v>102</v>
      </c>
      <c r="K54" s="12" t="s">
        <v>106</v>
      </c>
    </row>
    <row r="55" spans="2:11" x14ac:dyDescent="0.4">
      <c r="B55" s="11" t="s">
        <v>201</v>
      </c>
      <c r="C55" s="10" t="s">
        <v>102</v>
      </c>
      <c r="D55" s="10" t="s">
        <v>154</v>
      </c>
      <c r="E55" s="10" t="s">
        <v>133</v>
      </c>
      <c r="F55" s="10" t="s">
        <v>146</v>
      </c>
      <c r="G55" s="10" t="s">
        <v>140</v>
      </c>
      <c r="H55" s="10" t="s">
        <v>102</v>
      </c>
      <c r="I55" s="10" t="s">
        <v>102</v>
      </c>
      <c r="J55" s="10" t="s">
        <v>102</v>
      </c>
      <c r="K55" s="12" t="s">
        <v>106</v>
      </c>
    </row>
    <row r="56" spans="2:11" x14ac:dyDescent="0.4">
      <c r="B56" s="11" t="s">
        <v>202</v>
      </c>
      <c r="C56" s="10" t="s">
        <v>102</v>
      </c>
      <c r="D56" s="10" t="s">
        <v>148</v>
      </c>
      <c r="E56" s="10" t="s">
        <v>203</v>
      </c>
      <c r="F56" s="10" t="s">
        <v>148</v>
      </c>
      <c r="G56" s="10" t="s">
        <v>105</v>
      </c>
      <c r="H56" s="10" t="s">
        <v>102</v>
      </c>
      <c r="I56" s="10" t="s">
        <v>102</v>
      </c>
      <c r="J56" s="10" t="s">
        <v>102</v>
      </c>
      <c r="K56" s="12" t="s">
        <v>106</v>
      </c>
    </row>
    <row r="57" spans="2:11" x14ac:dyDescent="0.4">
      <c r="B57" s="11" t="s">
        <v>204</v>
      </c>
      <c r="C57" s="10" t="s">
        <v>102</v>
      </c>
      <c r="D57" s="10" t="s">
        <v>154</v>
      </c>
      <c r="E57" s="10" t="s">
        <v>133</v>
      </c>
      <c r="F57" s="10" t="s">
        <v>145</v>
      </c>
      <c r="G57" s="10" t="s">
        <v>105</v>
      </c>
      <c r="H57" s="10" t="s">
        <v>102</v>
      </c>
      <c r="I57" s="10" t="s">
        <v>102</v>
      </c>
      <c r="J57" s="10" t="s">
        <v>102</v>
      </c>
      <c r="K57" s="12" t="s">
        <v>106</v>
      </c>
    </row>
    <row r="58" spans="2:11" x14ac:dyDescent="0.4">
      <c r="B58" s="11" t="s">
        <v>205</v>
      </c>
      <c r="C58" s="10" t="s">
        <v>102</v>
      </c>
      <c r="D58" s="10" t="s">
        <v>116</v>
      </c>
      <c r="E58" s="10" t="s">
        <v>117</v>
      </c>
      <c r="F58" s="10" t="s">
        <v>116</v>
      </c>
      <c r="G58" s="10" t="s">
        <v>105</v>
      </c>
      <c r="H58" s="10" t="s">
        <v>102</v>
      </c>
      <c r="I58" s="10" t="s">
        <v>102</v>
      </c>
      <c r="J58" s="10" t="s">
        <v>102</v>
      </c>
      <c r="K58" s="12" t="s">
        <v>106</v>
      </c>
    </row>
    <row r="59" spans="2:11" x14ac:dyDescent="0.4">
      <c r="B59" s="11" t="s">
        <v>206</v>
      </c>
      <c r="C59" s="10" t="s">
        <v>102</v>
      </c>
      <c r="D59" s="10" t="s">
        <v>156</v>
      </c>
      <c r="E59" s="10" t="s">
        <v>207</v>
      </c>
      <c r="F59" s="10" t="s">
        <v>156</v>
      </c>
      <c r="G59" s="10" t="s">
        <v>105</v>
      </c>
      <c r="H59" s="10" t="s">
        <v>102</v>
      </c>
      <c r="I59" s="10" t="s">
        <v>102</v>
      </c>
      <c r="J59" s="10" t="s">
        <v>102</v>
      </c>
      <c r="K59" s="12" t="s">
        <v>106</v>
      </c>
    </row>
    <row r="60" spans="2:11" x14ac:dyDescent="0.4">
      <c r="B60" s="11" t="s">
        <v>145</v>
      </c>
      <c r="C60" s="10" t="s">
        <v>102</v>
      </c>
      <c r="D60" s="10" t="s">
        <v>145</v>
      </c>
      <c r="E60" s="10" t="s">
        <v>133</v>
      </c>
      <c r="F60" s="10" t="s">
        <v>145</v>
      </c>
      <c r="G60" s="10" t="s">
        <v>105</v>
      </c>
      <c r="H60" s="10" t="s">
        <v>102</v>
      </c>
      <c r="I60" s="10" t="s">
        <v>102</v>
      </c>
      <c r="J60" s="10" t="s">
        <v>102</v>
      </c>
      <c r="K60" s="12" t="s">
        <v>106</v>
      </c>
    </row>
    <row r="61" spans="2:11" x14ac:dyDescent="0.4">
      <c r="B61" s="11" t="s">
        <v>208</v>
      </c>
      <c r="C61" s="10" t="s">
        <v>102</v>
      </c>
      <c r="D61" s="10" t="s">
        <v>150</v>
      </c>
      <c r="E61" s="10" t="s">
        <v>151</v>
      </c>
      <c r="F61" s="10" t="s">
        <v>150</v>
      </c>
      <c r="G61" s="10" t="s">
        <v>105</v>
      </c>
      <c r="H61" s="10" t="s">
        <v>102</v>
      </c>
      <c r="I61" s="10" t="s">
        <v>102</v>
      </c>
      <c r="J61" s="10" t="s">
        <v>102</v>
      </c>
      <c r="K61" s="12" t="s">
        <v>106</v>
      </c>
    </row>
    <row r="62" spans="2:11" x14ac:dyDescent="0.4">
      <c r="B62" s="11" t="s">
        <v>209</v>
      </c>
      <c r="C62" s="10" t="s">
        <v>102</v>
      </c>
      <c r="D62" s="10" t="s">
        <v>135</v>
      </c>
      <c r="E62" s="10" t="s">
        <v>210</v>
      </c>
      <c r="F62" s="10" t="s">
        <v>135</v>
      </c>
      <c r="G62" s="10" t="s">
        <v>105</v>
      </c>
      <c r="H62" s="10" t="s">
        <v>102</v>
      </c>
      <c r="I62" s="10" t="s">
        <v>102</v>
      </c>
      <c r="J62" s="10" t="s">
        <v>102</v>
      </c>
      <c r="K62" s="12" t="s">
        <v>106</v>
      </c>
    </row>
    <row r="63" spans="2:11" x14ac:dyDescent="0.4">
      <c r="B63" s="11" t="s">
        <v>209</v>
      </c>
      <c r="C63" s="10" t="s">
        <v>102</v>
      </c>
      <c r="D63" s="10" t="s">
        <v>135</v>
      </c>
      <c r="E63" s="10" t="s">
        <v>211</v>
      </c>
      <c r="F63" s="10" t="s">
        <v>135</v>
      </c>
      <c r="G63" s="10" t="s">
        <v>164</v>
      </c>
      <c r="H63" s="10" t="s">
        <v>102</v>
      </c>
      <c r="I63" s="10" t="s">
        <v>102</v>
      </c>
      <c r="J63" s="10" t="s">
        <v>102</v>
      </c>
      <c r="K63" s="12" t="s">
        <v>106</v>
      </c>
    </row>
    <row r="64" spans="2:11" x14ac:dyDescent="0.4">
      <c r="B64" s="11" t="s">
        <v>212</v>
      </c>
      <c r="C64" s="10" t="s">
        <v>102</v>
      </c>
      <c r="D64" s="10" t="s">
        <v>135</v>
      </c>
      <c r="E64" s="10" t="s">
        <v>213</v>
      </c>
      <c r="F64" s="10" t="s">
        <v>135</v>
      </c>
      <c r="G64" s="10" t="s">
        <v>105</v>
      </c>
      <c r="H64" s="10" t="s">
        <v>102</v>
      </c>
      <c r="I64" s="10" t="s">
        <v>102</v>
      </c>
      <c r="J64" s="10" t="s">
        <v>102</v>
      </c>
      <c r="K64" s="12" t="s">
        <v>106</v>
      </c>
    </row>
    <row r="65" spans="2:11" x14ac:dyDescent="0.4">
      <c r="B65" s="11" t="s">
        <v>214</v>
      </c>
      <c r="C65" s="10" t="s">
        <v>102</v>
      </c>
      <c r="D65" s="10" t="s">
        <v>156</v>
      </c>
      <c r="E65" s="10" t="s">
        <v>133</v>
      </c>
      <c r="F65" s="10" t="s">
        <v>146</v>
      </c>
      <c r="G65" s="10" t="s">
        <v>140</v>
      </c>
      <c r="H65" s="10" t="s">
        <v>102</v>
      </c>
      <c r="I65" s="10" t="s">
        <v>102</v>
      </c>
      <c r="J65" s="10" t="s">
        <v>102</v>
      </c>
      <c r="K65" s="12" t="s">
        <v>106</v>
      </c>
    </row>
    <row r="66" spans="2:11" x14ac:dyDescent="0.4">
      <c r="B66" s="11" t="s">
        <v>215</v>
      </c>
      <c r="C66" s="10" t="s">
        <v>102</v>
      </c>
      <c r="D66" s="10" t="s">
        <v>142</v>
      </c>
      <c r="E66" s="10" t="s">
        <v>143</v>
      </c>
      <c r="F66" s="10" t="s">
        <v>121</v>
      </c>
      <c r="G66" s="10" t="s">
        <v>105</v>
      </c>
      <c r="H66" s="10" t="s">
        <v>102</v>
      </c>
      <c r="I66" s="10" t="s">
        <v>102</v>
      </c>
      <c r="J66" s="10" t="s">
        <v>102</v>
      </c>
      <c r="K66" s="12" t="s">
        <v>106</v>
      </c>
    </row>
    <row r="67" spans="2:11" x14ac:dyDescent="0.4">
      <c r="B67" s="11" t="s">
        <v>216</v>
      </c>
      <c r="C67" s="10" t="s">
        <v>102</v>
      </c>
      <c r="D67" s="10" t="s">
        <v>113</v>
      </c>
      <c r="E67" s="10" t="s">
        <v>217</v>
      </c>
      <c r="F67" s="10" t="s">
        <v>218</v>
      </c>
      <c r="G67" s="10" t="s">
        <v>164</v>
      </c>
      <c r="H67" s="10" t="s">
        <v>102</v>
      </c>
      <c r="I67" s="10" t="s">
        <v>102</v>
      </c>
      <c r="J67" s="10" t="s">
        <v>102</v>
      </c>
      <c r="K67" s="12" t="s">
        <v>106</v>
      </c>
    </row>
    <row r="68" spans="2:11" x14ac:dyDescent="0.4">
      <c r="B68" s="11" t="s">
        <v>216</v>
      </c>
      <c r="C68" s="10" t="s">
        <v>102</v>
      </c>
      <c r="D68" s="10" t="s">
        <v>113</v>
      </c>
      <c r="E68" s="10" t="s">
        <v>219</v>
      </c>
      <c r="F68" s="10" t="s">
        <v>218</v>
      </c>
      <c r="G68" s="10" t="s">
        <v>105</v>
      </c>
      <c r="H68" s="10" t="s">
        <v>102</v>
      </c>
      <c r="I68" s="10" t="s">
        <v>102</v>
      </c>
      <c r="J68" s="10" t="s">
        <v>102</v>
      </c>
      <c r="K68" s="12" t="s">
        <v>106</v>
      </c>
    </row>
    <row r="69" spans="2:11" x14ac:dyDescent="0.4">
      <c r="B69" s="11" t="s">
        <v>216</v>
      </c>
      <c r="C69" s="10" t="s">
        <v>102</v>
      </c>
      <c r="D69" s="10" t="s">
        <v>113</v>
      </c>
      <c r="E69" s="10" t="s">
        <v>220</v>
      </c>
      <c r="F69" s="10" t="s">
        <v>113</v>
      </c>
      <c r="G69" s="10" t="s">
        <v>114</v>
      </c>
      <c r="H69" s="10" t="s">
        <v>102</v>
      </c>
      <c r="I69" s="10" t="s">
        <v>102</v>
      </c>
      <c r="J69" s="10" t="s">
        <v>102</v>
      </c>
      <c r="K69" s="12" t="s">
        <v>106</v>
      </c>
    </row>
    <row r="70" spans="2:11" x14ac:dyDescent="0.4">
      <c r="B70" s="11" t="s">
        <v>221</v>
      </c>
      <c r="C70" s="10" t="s">
        <v>102</v>
      </c>
      <c r="D70" s="10" t="s">
        <v>150</v>
      </c>
      <c r="E70" s="10" t="s">
        <v>151</v>
      </c>
      <c r="F70" s="10" t="s">
        <v>150</v>
      </c>
      <c r="G70" s="10" t="s">
        <v>140</v>
      </c>
      <c r="H70" s="10" t="s">
        <v>102</v>
      </c>
      <c r="I70" s="10" t="s">
        <v>102</v>
      </c>
      <c r="J70" s="10" t="s">
        <v>102</v>
      </c>
      <c r="K70" s="12" t="s">
        <v>106</v>
      </c>
    </row>
    <row r="71" spans="2:11" x14ac:dyDescent="0.4">
      <c r="B71" s="11" t="s">
        <v>222</v>
      </c>
      <c r="C71" s="10" t="s">
        <v>102</v>
      </c>
      <c r="D71" s="10" t="s">
        <v>103</v>
      </c>
      <c r="E71" s="10" t="s">
        <v>104</v>
      </c>
      <c r="F71" s="10" t="s">
        <v>103</v>
      </c>
      <c r="G71" s="10" t="s">
        <v>105</v>
      </c>
      <c r="H71" s="10" t="s">
        <v>102</v>
      </c>
      <c r="I71" s="10" t="s">
        <v>102</v>
      </c>
      <c r="J71" s="10" t="s">
        <v>102</v>
      </c>
      <c r="K71" s="12" t="s">
        <v>106</v>
      </c>
    </row>
    <row r="72" spans="2:11" x14ac:dyDescent="0.4">
      <c r="B72" s="11" t="s">
        <v>223</v>
      </c>
      <c r="C72" s="10" t="s">
        <v>102</v>
      </c>
      <c r="D72" s="10" t="s">
        <v>197</v>
      </c>
      <c r="E72" s="10" t="s">
        <v>224</v>
      </c>
      <c r="F72" s="10" t="s">
        <v>197</v>
      </c>
      <c r="G72" s="10" t="s">
        <v>105</v>
      </c>
      <c r="H72" s="10" t="s">
        <v>102</v>
      </c>
      <c r="I72" s="10" t="s">
        <v>102</v>
      </c>
      <c r="J72" s="10" t="s">
        <v>102</v>
      </c>
      <c r="K72" s="12" t="s">
        <v>106</v>
      </c>
    </row>
    <row r="73" spans="2:11" x14ac:dyDescent="0.4">
      <c r="B73" s="11" t="s">
        <v>225</v>
      </c>
      <c r="C73" s="10" t="s">
        <v>102</v>
      </c>
      <c r="D73" s="10" t="s">
        <v>142</v>
      </c>
      <c r="E73" s="10" t="s">
        <v>133</v>
      </c>
      <c r="F73" s="10" t="s">
        <v>121</v>
      </c>
      <c r="G73" s="10" t="s">
        <v>105</v>
      </c>
      <c r="H73" s="10" t="s">
        <v>102</v>
      </c>
      <c r="I73" s="10" t="s">
        <v>102</v>
      </c>
      <c r="J73" s="10" t="s">
        <v>102</v>
      </c>
      <c r="K73" s="12" t="s">
        <v>106</v>
      </c>
    </row>
    <row r="74" spans="2:11" x14ac:dyDescent="0.4">
      <c r="B74" s="11" t="s">
        <v>226</v>
      </c>
      <c r="C74" s="10" t="s">
        <v>102</v>
      </c>
      <c r="D74" s="10" t="s">
        <v>121</v>
      </c>
      <c r="E74" s="10" t="s">
        <v>175</v>
      </c>
      <c r="F74" s="10" t="s">
        <v>121</v>
      </c>
      <c r="G74" s="10" t="s">
        <v>105</v>
      </c>
      <c r="H74" s="10" t="s">
        <v>102</v>
      </c>
      <c r="I74" s="10" t="s">
        <v>102</v>
      </c>
      <c r="J74" s="10" t="s">
        <v>102</v>
      </c>
      <c r="K74" s="12" t="s">
        <v>106</v>
      </c>
    </row>
    <row r="75" spans="2:11" x14ac:dyDescent="0.4">
      <c r="B75" s="11" t="s">
        <v>227</v>
      </c>
      <c r="C75" s="10" t="s">
        <v>102</v>
      </c>
      <c r="D75" s="10" t="s">
        <v>148</v>
      </c>
      <c r="E75" s="10" t="s">
        <v>228</v>
      </c>
      <c r="F75" s="10" t="s">
        <v>148</v>
      </c>
      <c r="G75" s="10" t="s">
        <v>105</v>
      </c>
      <c r="H75" s="10" t="s">
        <v>102</v>
      </c>
      <c r="I75" s="10" t="s">
        <v>102</v>
      </c>
      <c r="J75" s="10" t="s">
        <v>102</v>
      </c>
      <c r="K75" s="12" t="s">
        <v>106</v>
      </c>
    </row>
    <row r="76" spans="2:11" x14ac:dyDescent="0.4">
      <c r="B76" s="11" t="s">
        <v>227</v>
      </c>
      <c r="C76" s="10" t="s">
        <v>102</v>
      </c>
      <c r="D76" s="10" t="s">
        <v>148</v>
      </c>
      <c r="E76" s="10" t="s">
        <v>133</v>
      </c>
      <c r="F76" s="10" t="s">
        <v>148</v>
      </c>
      <c r="G76" s="10" t="s">
        <v>164</v>
      </c>
      <c r="H76" s="10" t="s">
        <v>102</v>
      </c>
      <c r="I76" s="10" t="s">
        <v>102</v>
      </c>
      <c r="J76" s="10" t="s">
        <v>102</v>
      </c>
      <c r="K76" s="12" t="s">
        <v>106</v>
      </c>
    </row>
    <row r="77" spans="2:11" x14ac:dyDescent="0.4">
      <c r="B77" s="11" t="s">
        <v>227</v>
      </c>
      <c r="C77" s="10" t="s">
        <v>102</v>
      </c>
      <c r="D77" s="10" t="s">
        <v>148</v>
      </c>
      <c r="E77" s="10" t="s">
        <v>228</v>
      </c>
      <c r="F77" s="10" t="s">
        <v>148</v>
      </c>
      <c r="G77" s="10" t="s">
        <v>164</v>
      </c>
      <c r="H77" s="10" t="s">
        <v>102</v>
      </c>
      <c r="I77" s="10" t="s">
        <v>102</v>
      </c>
      <c r="J77" s="10" t="s">
        <v>102</v>
      </c>
      <c r="K77" s="12" t="s">
        <v>106</v>
      </c>
    </row>
    <row r="78" spans="2:11" x14ac:dyDescent="0.4">
      <c r="B78" s="11" t="s">
        <v>229</v>
      </c>
      <c r="C78" s="10" t="s">
        <v>102</v>
      </c>
      <c r="D78" s="10" t="s">
        <v>148</v>
      </c>
      <c r="E78" s="10" t="s">
        <v>133</v>
      </c>
      <c r="F78" s="10" t="s">
        <v>148</v>
      </c>
      <c r="G78" s="10" t="s">
        <v>105</v>
      </c>
      <c r="H78" s="10" t="s">
        <v>102</v>
      </c>
      <c r="I78" s="10" t="s">
        <v>102</v>
      </c>
      <c r="J78" s="10" t="s">
        <v>102</v>
      </c>
      <c r="K78" s="12" t="s">
        <v>106</v>
      </c>
    </row>
    <row r="79" spans="2:11" x14ac:dyDescent="0.4">
      <c r="B79" s="11" t="s">
        <v>230</v>
      </c>
      <c r="C79" s="10" t="s">
        <v>102</v>
      </c>
      <c r="D79" s="10" t="s">
        <v>148</v>
      </c>
      <c r="E79" s="10" t="s">
        <v>175</v>
      </c>
      <c r="F79" s="10" t="s">
        <v>121</v>
      </c>
      <c r="G79" s="10" t="s">
        <v>105</v>
      </c>
      <c r="H79" s="10" t="s">
        <v>102</v>
      </c>
      <c r="I79" s="10" t="s">
        <v>102</v>
      </c>
      <c r="J79" s="10" t="s">
        <v>102</v>
      </c>
      <c r="K79" s="12" t="s">
        <v>106</v>
      </c>
    </row>
    <row r="80" spans="2:11" x14ac:dyDescent="0.4">
      <c r="B80" s="11" t="s">
        <v>230</v>
      </c>
      <c r="C80" s="10" t="s">
        <v>102</v>
      </c>
      <c r="D80" s="10" t="s">
        <v>121</v>
      </c>
      <c r="E80" s="10" t="s">
        <v>104</v>
      </c>
      <c r="F80" s="10" t="s">
        <v>139</v>
      </c>
      <c r="G80" s="10" t="s">
        <v>140</v>
      </c>
      <c r="H80" s="10" t="s">
        <v>102</v>
      </c>
      <c r="I80" s="10" t="s">
        <v>102</v>
      </c>
      <c r="J80" s="10" t="s">
        <v>102</v>
      </c>
      <c r="K80" s="12" t="s">
        <v>106</v>
      </c>
    </row>
    <row r="81" spans="2:11" x14ac:dyDescent="0.4">
      <c r="B81" s="11" t="s">
        <v>230</v>
      </c>
      <c r="C81" s="10" t="s">
        <v>102</v>
      </c>
      <c r="D81" s="10" t="s">
        <v>113</v>
      </c>
      <c r="E81" s="10" t="s">
        <v>175</v>
      </c>
      <c r="F81" s="10" t="s">
        <v>148</v>
      </c>
      <c r="G81" s="10" t="s">
        <v>114</v>
      </c>
      <c r="H81" s="10" t="s">
        <v>102</v>
      </c>
      <c r="I81" s="10" t="s">
        <v>102</v>
      </c>
      <c r="J81" s="10" t="s">
        <v>102</v>
      </c>
      <c r="K81" s="12" t="s">
        <v>106</v>
      </c>
    </row>
    <row r="82" spans="2:11" x14ac:dyDescent="0.4">
      <c r="B82" s="11" t="s">
        <v>231</v>
      </c>
      <c r="C82" s="10" t="s">
        <v>102</v>
      </c>
      <c r="D82" s="10" t="s">
        <v>156</v>
      </c>
      <c r="E82" s="10" t="s">
        <v>104</v>
      </c>
      <c r="F82" s="10" t="s">
        <v>139</v>
      </c>
      <c r="G82" s="10" t="s">
        <v>140</v>
      </c>
      <c r="H82" s="10" t="s">
        <v>102</v>
      </c>
      <c r="I82" s="10" t="s">
        <v>102</v>
      </c>
      <c r="J82" s="10" t="s">
        <v>102</v>
      </c>
      <c r="K82" s="12" t="s">
        <v>106</v>
      </c>
    </row>
    <row r="83" spans="2:11" x14ac:dyDescent="0.4">
      <c r="B83" s="11" t="s">
        <v>119</v>
      </c>
      <c r="C83" s="10" t="s">
        <v>102</v>
      </c>
      <c r="D83" s="10" t="s">
        <v>119</v>
      </c>
      <c r="E83" s="10" t="s">
        <v>232</v>
      </c>
      <c r="F83" s="10" t="s">
        <v>119</v>
      </c>
      <c r="G83" s="10" t="s">
        <v>105</v>
      </c>
      <c r="H83" s="10" t="s">
        <v>102</v>
      </c>
      <c r="I83" s="10" t="s">
        <v>102</v>
      </c>
      <c r="J83" s="10" t="s">
        <v>102</v>
      </c>
      <c r="K83" s="12" t="s">
        <v>106</v>
      </c>
    </row>
    <row r="84" spans="2:11" x14ac:dyDescent="0.4">
      <c r="B84" s="11" t="s">
        <v>233</v>
      </c>
      <c r="C84" s="10" t="s">
        <v>102</v>
      </c>
      <c r="D84" s="10" t="s">
        <v>145</v>
      </c>
      <c r="E84" s="10" t="s">
        <v>234</v>
      </c>
      <c r="F84" s="10" t="s">
        <v>145</v>
      </c>
      <c r="G84" s="10" t="s">
        <v>105</v>
      </c>
      <c r="H84" s="10" t="s">
        <v>102</v>
      </c>
      <c r="I84" s="10" t="s">
        <v>102</v>
      </c>
      <c r="J84" s="10" t="s">
        <v>102</v>
      </c>
      <c r="K84" s="12" t="s">
        <v>106</v>
      </c>
    </row>
    <row r="85" spans="2:11" x14ac:dyDescent="0.4">
      <c r="B85" s="11" t="s">
        <v>235</v>
      </c>
      <c r="C85" s="10" t="s">
        <v>102</v>
      </c>
      <c r="D85" s="10" t="s">
        <v>197</v>
      </c>
      <c r="E85" s="10" t="s">
        <v>198</v>
      </c>
      <c r="F85" s="10" t="s">
        <v>197</v>
      </c>
      <c r="G85" s="10" t="s">
        <v>105</v>
      </c>
      <c r="H85" s="10" t="s">
        <v>102</v>
      </c>
      <c r="I85" s="10" t="s">
        <v>102</v>
      </c>
      <c r="J85" s="10" t="s">
        <v>102</v>
      </c>
      <c r="K85" s="12" t="s">
        <v>106</v>
      </c>
    </row>
    <row r="86" spans="2:11" x14ac:dyDescent="0.4">
      <c r="B86" s="11" t="s">
        <v>236</v>
      </c>
      <c r="C86" s="10" t="s">
        <v>102</v>
      </c>
      <c r="D86" s="10" t="s">
        <v>237</v>
      </c>
      <c r="E86" s="10" t="s">
        <v>238</v>
      </c>
      <c r="F86" s="10" t="s">
        <v>239</v>
      </c>
      <c r="G86" s="10" t="s">
        <v>105</v>
      </c>
      <c r="H86" s="10" t="s">
        <v>102</v>
      </c>
      <c r="I86" s="10" t="s">
        <v>102</v>
      </c>
      <c r="J86" s="10" t="s">
        <v>102</v>
      </c>
      <c r="K86" s="12" t="s">
        <v>106</v>
      </c>
    </row>
    <row r="87" spans="2:11" x14ac:dyDescent="0.4">
      <c r="B87" s="11" t="s">
        <v>240</v>
      </c>
      <c r="C87" s="10" t="s">
        <v>102</v>
      </c>
      <c r="D87" s="10" t="s">
        <v>119</v>
      </c>
      <c r="E87" s="10" t="s">
        <v>241</v>
      </c>
      <c r="F87" s="10" t="s">
        <v>119</v>
      </c>
      <c r="G87" s="10" t="s">
        <v>105</v>
      </c>
      <c r="H87" s="10" t="s">
        <v>102</v>
      </c>
      <c r="I87" s="10" t="s">
        <v>102</v>
      </c>
      <c r="J87" s="10" t="s">
        <v>102</v>
      </c>
      <c r="K87" s="12" t="s">
        <v>106</v>
      </c>
    </row>
    <row r="88" spans="2:11" x14ac:dyDescent="0.4">
      <c r="B88" s="11" t="s">
        <v>242</v>
      </c>
      <c r="C88" s="10" t="s">
        <v>102</v>
      </c>
      <c r="D88" s="10" t="s">
        <v>127</v>
      </c>
      <c r="E88" s="10" t="s">
        <v>243</v>
      </c>
      <c r="F88" s="10" t="s">
        <v>127</v>
      </c>
      <c r="G88" s="10" t="s">
        <v>105</v>
      </c>
      <c r="H88" s="10" t="s">
        <v>102</v>
      </c>
      <c r="I88" s="10" t="s">
        <v>102</v>
      </c>
      <c r="J88" s="10" t="s">
        <v>102</v>
      </c>
      <c r="K88" s="12" t="s">
        <v>106</v>
      </c>
    </row>
    <row r="89" spans="2:11" x14ac:dyDescent="0.4">
      <c r="B89" s="11" t="s">
        <v>244</v>
      </c>
      <c r="C89" s="10" t="s">
        <v>102</v>
      </c>
      <c r="D89" s="10" t="s">
        <v>116</v>
      </c>
      <c r="E89" s="10" t="s">
        <v>133</v>
      </c>
      <c r="F89" s="10" t="s">
        <v>116</v>
      </c>
      <c r="G89" s="10" t="s">
        <v>105</v>
      </c>
      <c r="H89" s="10" t="s">
        <v>102</v>
      </c>
      <c r="I89" s="10" t="s">
        <v>102</v>
      </c>
      <c r="J89" s="10" t="s">
        <v>102</v>
      </c>
      <c r="K89" s="12" t="s">
        <v>106</v>
      </c>
    </row>
    <row r="90" spans="2:11" x14ac:dyDescent="0.4">
      <c r="B90" s="11" t="s">
        <v>245</v>
      </c>
      <c r="C90" s="10" t="s">
        <v>102</v>
      </c>
      <c r="D90" s="10" t="s">
        <v>246</v>
      </c>
      <c r="E90" s="10" t="s">
        <v>104</v>
      </c>
      <c r="F90" s="10" t="s">
        <v>139</v>
      </c>
      <c r="G90" s="10" t="s">
        <v>140</v>
      </c>
      <c r="H90" s="10" t="s">
        <v>102</v>
      </c>
      <c r="I90" s="10" t="s">
        <v>102</v>
      </c>
      <c r="J90" s="10" t="s">
        <v>102</v>
      </c>
      <c r="K90" s="12" t="s">
        <v>106</v>
      </c>
    </row>
    <row r="91" spans="2:11" x14ac:dyDescent="0.4">
      <c r="B91" s="11" t="s">
        <v>247</v>
      </c>
      <c r="C91" s="10" t="s">
        <v>102</v>
      </c>
      <c r="D91" s="10" t="s">
        <v>246</v>
      </c>
      <c r="E91" s="10" t="s">
        <v>104</v>
      </c>
      <c r="F91" s="10" t="s">
        <v>246</v>
      </c>
      <c r="G91" s="10" t="s">
        <v>105</v>
      </c>
      <c r="H91" s="10" t="s">
        <v>102</v>
      </c>
      <c r="I91" s="10" t="s">
        <v>102</v>
      </c>
      <c r="J91" s="10" t="s">
        <v>102</v>
      </c>
      <c r="K91" s="12" t="s">
        <v>106</v>
      </c>
    </row>
    <row r="92" spans="2:11" x14ac:dyDescent="0.4">
      <c r="B92" s="11" t="s">
        <v>248</v>
      </c>
      <c r="C92" s="10" t="s">
        <v>102</v>
      </c>
      <c r="D92" s="10" t="s">
        <v>145</v>
      </c>
      <c r="E92" s="10" t="s">
        <v>133</v>
      </c>
      <c r="F92" s="10" t="s">
        <v>146</v>
      </c>
      <c r="G92" s="10" t="s">
        <v>140</v>
      </c>
      <c r="H92" s="10" t="s">
        <v>102</v>
      </c>
      <c r="I92" s="10" t="s">
        <v>102</v>
      </c>
      <c r="J92" s="10" t="s">
        <v>102</v>
      </c>
      <c r="K92" s="12" t="s">
        <v>106</v>
      </c>
    </row>
    <row r="93" spans="2:11" x14ac:dyDescent="0.4">
      <c r="B93" s="11" t="s">
        <v>249</v>
      </c>
      <c r="C93" s="10" t="s">
        <v>102</v>
      </c>
      <c r="D93" s="10" t="s">
        <v>154</v>
      </c>
      <c r="E93" s="10" t="s">
        <v>133</v>
      </c>
      <c r="F93" s="10" t="s">
        <v>145</v>
      </c>
      <c r="G93" s="10" t="s">
        <v>105</v>
      </c>
      <c r="H93" s="10" t="s">
        <v>102</v>
      </c>
      <c r="I93" s="10" t="s">
        <v>102</v>
      </c>
      <c r="J93" s="10" t="s">
        <v>102</v>
      </c>
      <c r="K93" s="12" t="s">
        <v>106</v>
      </c>
    </row>
    <row r="94" spans="2:11" x14ac:dyDescent="0.4">
      <c r="B94" s="11" t="s">
        <v>249</v>
      </c>
      <c r="C94" s="10" t="s">
        <v>102</v>
      </c>
      <c r="D94" s="10" t="s">
        <v>154</v>
      </c>
      <c r="E94" s="10" t="s">
        <v>133</v>
      </c>
      <c r="F94" s="10" t="s">
        <v>146</v>
      </c>
      <c r="G94" s="10" t="s">
        <v>140</v>
      </c>
      <c r="H94" s="10" t="s">
        <v>102</v>
      </c>
      <c r="I94" s="10" t="s">
        <v>102</v>
      </c>
      <c r="J94" s="10" t="s">
        <v>102</v>
      </c>
      <c r="K94" s="12" t="s">
        <v>106</v>
      </c>
    </row>
    <row r="95" spans="2:11" x14ac:dyDescent="0.4">
      <c r="B95" s="11" t="s">
        <v>250</v>
      </c>
      <c r="C95" s="10" t="s">
        <v>102</v>
      </c>
      <c r="D95" s="10" t="s">
        <v>119</v>
      </c>
      <c r="E95" s="10" t="s">
        <v>172</v>
      </c>
      <c r="F95" s="10" t="s">
        <v>119</v>
      </c>
      <c r="G95" s="10" t="s">
        <v>105</v>
      </c>
      <c r="H95" s="10" t="s">
        <v>102</v>
      </c>
      <c r="I95" s="10" t="s">
        <v>102</v>
      </c>
      <c r="J95" s="10" t="s">
        <v>102</v>
      </c>
      <c r="K95" s="12" t="s">
        <v>106</v>
      </c>
    </row>
    <row r="96" spans="2:11" x14ac:dyDescent="0.4">
      <c r="B96" s="11" t="s">
        <v>251</v>
      </c>
      <c r="C96" s="10" t="s">
        <v>102</v>
      </c>
      <c r="D96" s="10" t="s">
        <v>148</v>
      </c>
      <c r="E96" s="10" t="s">
        <v>252</v>
      </c>
      <c r="F96" s="10" t="s">
        <v>148</v>
      </c>
      <c r="G96" s="10" t="s">
        <v>105</v>
      </c>
      <c r="H96" s="10" t="s">
        <v>102</v>
      </c>
      <c r="I96" s="10" t="s">
        <v>102</v>
      </c>
      <c r="J96" s="10" t="s">
        <v>102</v>
      </c>
      <c r="K96" s="12" t="s">
        <v>106</v>
      </c>
    </row>
    <row r="97" spans="2:11" x14ac:dyDescent="0.4">
      <c r="B97" s="11" t="s">
        <v>253</v>
      </c>
      <c r="C97" s="10" t="s">
        <v>102</v>
      </c>
      <c r="D97" s="10" t="s">
        <v>121</v>
      </c>
      <c r="E97" s="10" t="s">
        <v>254</v>
      </c>
      <c r="F97" s="10" t="s">
        <v>121</v>
      </c>
      <c r="G97" s="10" t="s">
        <v>105</v>
      </c>
      <c r="H97" s="10" t="s">
        <v>102</v>
      </c>
      <c r="I97" s="10" t="s">
        <v>102</v>
      </c>
      <c r="J97" s="10" t="s">
        <v>102</v>
      </c>
      <c r="K97" s="12" t="s">
        <v>106</v>
      </c>
    </row>
    <row r="98" spans="2:11" x14ac:dyDescent="0.4">
      <c r="B98" s="11" t="s">
        <v>255</v>
      </c>
      <c r="C98" s="10" t="s">
        <v>102</v>
      </c>
      <c r="D98" s="10" t="s">
        <v>156</v>
      </c>
      <c r="E98" s="10" t="s">
        <v>104</v>
      </c>
      <c r="F98" s="10" t="s">
        <v>139</v>
      </c>
      <c r="G98" s="10" t="s">
        <v>140</v>
      </c>
      <c r="H98" s="10" t="s">
        <v>102</v>
      </c>
      <c r="I98" s="10" t="s">
        <v>102</v>
      </c>
      <c r="J98" s="10" t="s">
        <v>102</v>
      </c>
      <c r="K98" s="12" t="s">
        <v>106</v>
      </c>
    </row>
    <row r="99" spans="2:11" x14ac:dyDescent="0.4">
      <c r="B99" s="11" t="s">
        <v>256</v>
      </c>
      <c r="C99" s="10" t="s">
        <v>102</v>
      </c>
      <c r="D99" s="10" t="s">
        <v>121</v>
      </c>
      <c r="E99" s="10" t="s">
        <v>133</v>
      </c>
      <c r="F99" s="10" t="s">
        <v>121</v>
      </c>
      <c r="G99" s="10" t="s">
        <v>105</v>
      </c>
      <c r="H99" s="10" t="s">
        <v>102</v>
      </c>
      <c r="I99" s="10" t="s">
        <v>102</v>
      </c>
      <c r="J99" s="10" t="s">
        <v>102</v>
      </c>
      <c r="K99" s="12" t="s">
        <v>106</v>
      </c>
    </row>
    <row r="100" spans="2:11" x14ac:dyDescent="0.4">
      <c r="B100" s="11" t="s">
        <v>257</v>
      </c>
      <c r="C100" s="10" t="s">
        <v>102</v>
      </c>
      <c r="D100" s="10" t="s">
        <v>156</v>
      </c>
      <c r="E100" s="10" t="s">
        <v>104</v>
      </c>
      <c r="F100" s="10" t="s">
        <v>139</v>
      </c>
      <c r="G100" s="10" t="s">
        <v>140</v>
      </c>
      <c r="H100" s="10" t="s">
        <v>102</v>
      </c>
      <c r="I100" s="10" t="s">
        <v>102</v>
      </c>
      <c r="J100" s="10" t="s">
        <v>102</v>
      </c>
      <c r="K100" s="12" t="s">
        <v>106</v>
      </c>
    </row>
    <row r="101" spans="2:11" x14ac:dyDescent="0.4">
      <c r="B101" s="11" t="s">
        <v>258</v>
      </c>
      <c r="C101" s="10" t="s">
        <v>102</v>
      </c>
      <c r="D101" s="10" t="s">
        <v>121</v>
      </c>
      <c r="E101" s="10" t="s">
        <v>259</v>
      </c>
      <c r="F101" s="10" t="s">
        <v>121</v>
      </c>
      <c r="G101" s="10" t="s">
        <v>105</v>
      </c>
      <c r="H101" s="10" t="s">
        <v>102</v>
      </c>
      <c r="I101" s="10" t="s">
        <v>102</v>
      </c>
      <c r="J101" s="10" t="s">
        <v>102</v>
      </c>
      <c r="K101" s="12" t="s">
        <v>106</v>
      </c>
    </row>
    <row r="102" spans="2:11" x14ac:dyDescent="0.4">
      <c r="B102" s="11" t="s">
        <v>260</v>
      </c>
      <c r="C102" s="10" t="s">
        <v>102</v>
      </c>
      <c r="D102" s="10" t="s">
        <v>138</v>
      </c>
      <c r="E102" s="10" t="s">
        <v>104</v>
      </c>
      <c r="F102" s="10" t="s">
        <v>139</v>
      </c>
      <c r="G102" s="10" t="s">
        <v>140</v>
      </c>
      <c r="H102" s="10" t="s">
        <v>102</v>
      </c>
      <c r="I102" s="10" t="s">
        <v>102</v>
      </c>
      <c r="J102" s="10" t="s">
        <v>102</v>
      </c>
      <c r="K102" s="12" t="s">
        <v>106</v>
      </c>
    </row>
    <row r="103" spans="2:11" x14ac:dyDescent="0.4">
      <c r="B103" s="11" t="s">
        <v>261</v>
      </c>
      <c r="C103" s="10" t="s">
        <v>102</v>
      </c>
      <c r="D103" s="10" t="s">
        <v>121</v>
      </c>
      <c r="E103" s="10" t="s">
        <v>262</v>
      </c>
      <c r="F103" s="10" t="s">
        <v>121</v>
      </c>
      <c r="G103" s="10" t="s">
        <v>164</v>
      </c>
      <c r="H103" s="10" t="s">
        <v>102</v>
      </c>
      <c r="I103" s="10" t="s">
        <v>102</v>
      </c>
      <c r="J103" s="10" t="s">
        <v>102</v>
      </c>
      <c r="K103" s="12" t="s">
        <v>106</v>
      </c>
    </row>
    <row r="104" spans="2:11" x14ac:dyDescent="0.4">
      <c r="B104" s="11" t="s">
        <v>263</v>
      </c>
      <c r="C104" s="10" t="s">
        <v>102</v>
      </c>
      <c r="D104" s="10" t="s">
        <v>119</v>
      </c>
      <c r="E104" s="10" t="s">
        <v>232</v>
      </c>
      <c r="F104" s="10" t="s">
        <v>119</v>
      </c>
      <c r="G104" s="10" t="s">
        <v>105</v>
      </c>
      <c r="H104" s="10" t="s">
        <v>102</v>
      </c>
      <c r="I104" s="10" t="s">
        <v>102</v>
      </c>
      <c r="J104" s="10" t="s">
        <v>102</v>
      </c>
      <c r="K104" s="12" t="s">
        <v>106</v>
      </c>
    </row>
    <row r="105" spans="2:11" x14ac:dyDescent="0.4">
      <c r="B105" s="11" t="s">
        <v>142</v>
      </c>
      <c r="C105" s="10" t="s">
        <v>102</v>
      </c>
      <c r="D105" s="10" t="s">
        <v>142</v>
      </c>
      <c r="E105" s="10" t="s">
        <v>264</v>
      </c>
      <c r="F105" s="10" t="s">
        <v>121</v>
      </c>
      <c r="G105" s="10" t="s">
        <v>105</v>
      </c>
      <c r="H105" s="10" t="s">
        <v>102</v>
      </c>
      <c r="I105" s="10" t="s">
        <v>102</v>
      </c>
      <c r="J105" s="10" t="s">
        <v>102</v>
      </c>
      <c r="K105" s="12" t="s">
        <v>106</v>
      </c>
    </row>
    <row r="106" spans="2:11" x14ac:dyDescent="0.4">
      <c r="B106" s="11" t="s">
        <v>142</v>
      </c>
      <c r="C106" s="10" t="s">
        <v>102</v>
      </c>
      <c r="D106" s="10" t="s">
        <v>142</v>
      </c>
      <c r="E106" s="10" t="s">
        <v>265</v>
      </c>
      <c r="F106" s="10" t="s">
        <v>121</v>
      </c>
      <c r="G106" s="10" t="s">
        <v>105</v>
      </c>
      <c r="H106" s="10" t="s">
        <v>102</v>
      </c>
      <c r="I106" s="10" t="s">
        <v>102</v>
      </c>
      <c r="J106" s="10" t="s">
        <v>102</v>
      </c>
      <c r="K106" s="12" t="s">
        <v>106</v>
      </c>
    </row>
    <row r="107" spans="2:11" x14ac:dyDescent="0.4">
      <c r="B107" s="11" t="s">
        <v>266</v>
      </c>
      <c r="C107" s="10" t="s">
        <v>102</v>
      </c>
      <c r="D107" s="10" t="s">
        <v>156</v>
      </c>
      <c r="E107" s="10" t="s">
        <v>133</v>
      </c>
      <c r="F107" s="10" t="s">
        <v>146</v>
      </c>
      <c r="G107" s="10" t="s">
        <v>140</v>
      </c>
      <c r="H107" s="10" t="s">
        <v>102</v>
      </c>
      <c r="I107" s="10" t="s">
        <v>102</v>
      </c>
      <c r="J107" s="10" t="s">
        <v>102</v>
      </c>
      <c r="K107" s="12" t="s">
        <v>106</v>
      </c>
    </row>
    <row r="108" spans="2:11" x14ac:dyDescent="0.4">
      <c r="B108" s="11" t="s">
        <v>246</v>
      </c>
      <c r="C108" s="10" t="s">
        <v>102</v>
      </c>
      <c r="D108" s="10" t="s">
        <v>156</v>
      </c>
      <c r="E108" s="10" t="s">
        <v>104</v>
      </c>
      <c r="F108" s="10" t="s">
        <v>139</v>
      </c>
      <c r="G108" s="10" t="s">
        <v>140</v>
      </c>
      <c r="H108" s="10" t="s">
        <v>102</v>
      </c>
      <c r="I108" s="10" t="s">
        <v>102</v>
      </c>
      <c r="J108" s="10" t="s">
        <v>102</v>
      </c>
      <c r="K108" s="12" t="s">
        <v>106</v>
      </c>
    </row>
    <row r="109" spans="2:11" x14ac:dyDescent="0.4">
      <c r="B109" s="11" t="s">
        <v>121</v>
      </c>
      <c r="C109" s="10" t="s">
        <v>102</v>
      </c>
      <c r="D109" s="10" t="s">
        <v>121</v>
      </c>
      <c r="E109" s="10" t="s">
        <v>175</v>
      </c>
      <c r="F109" s="10" t="s">
        <v>121</v>
      </c>
      <c r="G109" s="10" t="s">
        <v>105</v>
      </c>
      <c r="H109" s="10" t="s">
        <v>102</v>
      </c>
      <c r="I109" s="10" t="s">
        <v>102</v>
      </c>
      <c r="J109" s="10" t="s">
        <v>102</v>
      </c>
      <c r="K109" s="12" t="s">
        <v>106</v>
      </c>
    </row>
    <row r="110" spans="2:11" x14ac:dyDescent="0.4">
      <c r="B110" s="11" t="s">
        <v>267</v>
      </c>
      <c r="C110" s="10" t="s">
        <v>102</v>
      </c>
      <c r="D110" s="10" t="s">
        <v>130</v>
      </c>
      <c r="E110" s="10" t="s">
        <v>268</v>
      </c>
      <c r="F110" s="10" t="s">
        <v>130</v>
      </c>
      <c r="G110" s="10" t="s">
        <v>105</v>
      </c>
      <c r="H110" s="10" t="s">
        <v>102</v>
      </c>
      <c r="I110" s="10" t="s">
        <v>102</v>
      </c>
      <c r="J110" s="10" t="s">
        <v>102</v>
      </c>
      <c r="K110" s="12" t="s">
        <v>106</v>
      </c>
    </row>
    <row r="111" spans="2:11" x14ac:dyDescent="0.4">
      <c r="B111" s="11" t="s">
        <v>269</v>
      </c>
      <c r="C111" s="10" t="s">
        <v>102</v>
      </c>
      <c r="D111" s="10" t="s">
        <v>156</v>
      </c>
      <c r="E111" s="10" t="s">
        <v>104</v>
      </c>
      <c r="F111" s="10" t="s">
        <v>139</v>
      </c>
      <c r="G111" s="10" t="s">
        <v>140</v>
      </c>
      <c r="H111" s="10" t="s">
        <v>102</v>
      </c>
      <c r="I111" s="10" t="s">
        <v>102</v>
      </c>
      <c r="J111" s="10" t="s">
        <v>102</v>
      </c>
      <c r="K111" s="12" t="s">
        <v>106</v>
      </c>
    </row>
    <row r="112" spans="2:11" x14ac:dyDescent="0.4">
      <c r="B112" s="11" t="s">
        <v>270</v>
      </c>
      <c r="C112" s="10" t="s">
        <v>102</v>
      </c>
      <c r="D112" s="10" t="s">
        <v>116</v>
      </c>
      <c r="E112" s="10" t="s">
        <v>133</v>
      </c>
      <c r="F112" s="10" t="s">
        <v>116</v>
      </c>
      <c r="G112" s="10" t="s">
        <v>105</v>
      </c>
      <c r="H112" s="10" t="s">
        <v>102</v>
      </c>
      <c r="I112" s="10" t="s">
        <v>102</v>
      </c>
      <c r="J112" s="10" t="s">
        <v>102</v>
      </c>
      <c r="K112" s="12" t="s">
        <v>106</v>
      </c>
    </row>
    <row r="113" spans="2:11" x14ac:dyDescent="0.4">
      <c r="B113" s="11" t="s">
        <v>271</v>
      </c>
      <c r="C113" s="10" t="s">
        <v>102</v>
      </c>
      <c r="D113" s="10" t="s">
        <v>119</v>
      </c>
      <c r="E113" s="10" t="s">
        <v>133</v>
      </c>
      <c r="F113" s="10" t="s">
        <v>121</v>
      </c>
      <c r="G113" s="10" t="s">
        <v>105</v>
      </c>
      <c r="H113" s="10" t="s">
        <v>102</v>
      </c>
      <c r="I113" s="10" t="s">
        <v>102</v>
      </c>
      <c r="J113" s="10" t="s">
        <v>102</v>
      </c>
      <c r="K113" s="12" t="s">
        <v>106</v>
      </c>
    </row>
    <row r="114" spans="2:11" x14ac:dyDescent="0.4">
      <c r="B114" s="11" t="s">
        <v>272</v>
      </c>
      <c r="C114" s="10" t="s">
        <v>102</v>
      </c>
      <c r="D114" s="10" t="s">
        <v>154</v>
      </c>
      <c r="E114" s="10" t="s">
        <v>133</v>
      </c>
      <c r="F114" s="10" t="s">
        <v>145</v>
      </c>
      <c r="G114" s="10" t="s">
        <v>105</v>
      </c>
      <c r="H114" s="10" t="s">
        <v>102</v>
      </c>
      <c r="I114" s="10" t="s">
        <v>102</v>
      </c>
      <c r="J114" s="10" t="s">
        <v>102</v>
      </c>
      <c r="K114" s="12" t="s">
        <v>106</v>
      </c>
    </row>
    <row r="115" spans="2:11" x14ac:dyDescent="0.4">
      <c r="B115" s="11" t="s">
        <v>273</v>
      </c>
      <c r="C115" s="10" t="s">
        <v>102</v>
      </c>
      <c r="D115" s="10" t="s">
        <v>116</v>
      </c>
      <c r="E115" s="10" t="s">
        <v>133</v>
      </c>
      <c r="F115" s="10" t="s">
        <v>116</v>
      </c>
      <c r="G115" s="10" t="s">
        <v>105</v>
      </c>
      <c r="H115" s="10" t="s">
        <v>102</v>
      </c>
      <c r="I115" s="10" t="s">
        <v>102</v>
      </c>
      <c r="J115" s="10" t="s">
        <v>102</v>
      </c>
      <c r="K115" s="12" t="s">
        <v>106</v>
      </c>
    </row>
    <row r="116" spans="2:11" x14ac:dyDescent="0.4">
      <c r="B116" s="11" t="s">
        <v>274</v>
      </c>
      <c r="C116" s="10" t="s">
        <v>102</v>
      </c>
      <c r="D116" s="10" t="s">
        <v>130</v>
      </c>
      <c r="E116" s="10" t="s">
        <v>275</v>
      </c>
      <c r="F116" s="10" t="s">
        <v>130</v>
      </c>
      <c r="G116" s="10" t="s">
        <v>105</v>
      </c>
      <c r="H116" s="10" t="s">
        <v>102</v>
      </c>
      <c r="I116" s="10" t="s">
        <v>102</v>
      </c>
      <c r="J116" s="10" t="s">
        <v>102</v>
      </c>
      <c r="K116" s="12" t="s">
        <v>106</v>
      </c>
    </row>
    <row r="117" spans="2:11" x14ac:dyDescent="0.4">
      <c r="B117" s="11" t="s">
        <v>276</v>
      </c>
      <c r="C117" s="10" t="s">
        <v>102</v>
      </c>
      <c r="D117" s="10" t="s">
        <v>119</v>
      </c>
      <c r="E117" s="10" t="s">
        <v>277</v>
      </c>
      <c r="F117" s="10" t="s">
        <v>119</v>
      </c>
      <c r="G117" s="10" t="s">
        <v>105</v>
      </c>
      <c r="H117" s="10" t="s">
        <v>102</v>
      </c>
      <c r="I117" s="10" t="s">
        <v>102</v>
      </c>
      <c r="J117" s="10" t="s">
        <v>102</v>
      </c>
      <c r="K117" s="12" t="s">
        <v>106</v>
      </c>
    </row>
    <row r="118" spans="2:11" x14ac:dyDescent="0.4">
      <c r="B118" s="11" t="s">
        <v>278</v>
      </c>
      <c r="C118" s="10" t="s">
        <v>102</v>
      </c>
      <c r="D118" s="10" t="s">
        <v>142</v>
      </c>
      <c r="E118" s="10" t="s">
        <v>264</v>
      </c>
      <c r="F118" s="10" t="s">
        <v>121</v>
      </c>
      <c r="G118" s="10" t="s">
        <v>105</v>
      </c>
      <c r="H118" s="10" t="s">
        <v>102</v>
      </c>
      <c r="I118" s="10" t="s">
        <v>102</v>
      </c>
      <c r="J118" s="10" t="s">
        <v>102</v>
      </c>
      <c r="K118" s="12" t="s">
        <v>106</v>
      </c>
    </row>
    <row r="119" spans="2:11" x14ac:dyDescent="0.4">
      <c r="B119" s="11" t="s">
        <v>279</v>
      </c>
      <c r="C119" s="10" t="s">
        <v>102</v>
      </c>
      <c r="D119" s="10" t="s">
        <v>156</v>
      </c>
      <c r="E119" s="10" t="s">
        <v>104</v>
      </c>
      <c r="F119" s="10" t="s">
        <v>139</v>
      </c>
      <c r="G119" s="10" t="s">
        <v>140</v>
      </c>
      <c r="H119" s="10" t="s">
        <v>102</v>
      </c>
      <c r="I119" s="10" t="s">
        <v>102</v>
      </c>
      <c r="J119" s="10" t="s">
        <v>102</v>
      </c>
      <c r="K119" s="12" t="s">
        <v>106</v>
      </c>
    </row>
    <row r="120" spans="2:11" x14ac:dyDescent="0.4">
      <c r="B120" s="11" t="s">
        <v>280</v>
      </c>
      <c r="C120" s="10" t="s">
        <v>102</v>
      </c>
      <c r="D120" s="10" t="s">
        <v>148</v>
      </c>
      <c r="E120" s="10" t="s">
        <v>281</v>
      </c>
      <c r="F120" s="10" t="s">
        <v>148</v>
      </c>
      <c r="G120" s="10" t="s">
        <v>105</v>
      </c>
      <c r="H120" s="10" t="s">
        <v>102</v>
      </c>
      <c r="I120" s="10" t="s">
        <v>102</v>
      </c>
      <c r="J120" s="10" t="s">
        <v>102</v>
      </c>
      <c r="K120" s="12" t="s">
        <v>106</v>
      </c>
    </row>
    <row r="121" spans="2:11" x14ac:dyDescent="0.4">
      <c r="B121" s="11" t="s">
        <v>282</v>
      </c>
      <c r="C121" s="10" t="s">
        <v>102</v>
      </c>
      <c r="D121" s="10" t="s">
        <v>154</v>
      </c>
      <c r="E121" s="10" t="s">
        <v>133</v>
      </c>
      <c r="F121" s="10" t="s">
        <v>146</v>
      </c>
      <c r="G121" s="10" t="s">
        <v>140</v>
      </c>
      <c r="H121" s="10" t="s">
        <v>102</v>
      </c>
      <c r="I121" s="10" t="s">
        <v>102</v>
      </c>
      <c r="J121" s="10" t="s">
        <v>102</v>
      </c>
      <c r="K121" s="12" t="s">
        <v>106</v>
      </c>
    </row>
    <row r="122" spans="2:11" x14ac:dyDescent="0.4">
      <c r="B122" s="11" t="s">
        <v>283</v>
      </c>
      <c r="C122" s="10" t="s">
        <v>102</v>
      </c>
      <c r="D122" s="10" t="s">
        <v>148</v>
      </c>
      <c r="E122" s="10" t="s">
        <v>133</v>
      </c>
      <c r="F122" s="10" t="s">
        <v>148</v>
      </c>
      <c r="G122" s="10" t="s">
        <v>105</v>
      </c>
      <c r="H122" s="10" t="s">
        <v>102</v>
      </c>
      <c r="I122" s="10" t="s">
        <v>102</v>
      </c>
      <c r="J122" s="10" t="s">
        <v>102</v>
      </c>
      <c r="K122" s="12" t="s">
        <v>106</v>
      </c>
    </row>
    <row r="123" spans="2:11" x14ac:dyDescent="0.4">
      <c r="B123" s="11" t="s">
        <v>284</v>
      </c>
      <c r="C123" s="10" t="s">
        <v>102</v>
      </c>
      <c r="D123" s="10" t="s">
        <v>138</v>
      </c>
      <c r="E123" s="10" t="s">
        <v>104</v>
      </c>
      <c r="F123" s="10" t="s">
        <v>139</v>
      </c>
      <c r="G123" s="10" t="s">
        <v>140</v>
      </c>
      <c r="H123" s="10" t="s">
        <v>102</v>
      </c>
      <c r="I123" s="10" t="s">
        <v>102</v>
      </c>
      <c r="J123" s="10" t="s">
        <v>102</v>
      </c>
      <c r="K123" s="12" t="s">
        <v>106</v>
      </c>
    </row>
    <row r="124" spans="2:11" x14ac:dyDescent="0.4">
      <c r="B124" s="11" t="s">
        <v>285</v>
      </c>
      <c r="C124" s="10" t="s">
        <v>102</v>
      </c>
      <c r="D124" s="10" t="s">
        <v>103</v>
      </c>
      <c r="E124" s="10" t="s">
        <v>104</v>
      </c>
      <c r="F124" s="10" t="s">
        <v>103</v>
      </c>
      <c r="G124" s="10" t="s">
        <v>105</v>
      </c>
      <c r="H124" s="10" t="s">
        <v>102</v>
      </c>
      <c r="I124" s="10" t="s">
        <v>102</v>
      </c>
      <c r="J124" s="10" t="s">
        <v>102</v>
      </c>
      <c r="K124" s="12" t="s">
        <v>106</v>
      </c>
    </row>
    <row r="125" spans="2:11" x14ac:dyDescent="0.4">
      <c r="B125" s="11" t="s">
        <v>286</v>
      </c>
      <c r="C125" s="10" t="s">
        <v>102</v>
      </c>
      <c r="D125" s="10" t="s">
        <v>103</v>
      </c>
      <c r="E125" s="10" t="s">
        <v>104</v>
      </c>
      <c r="F125" s="10" t="s">
        <v>103</v>
      </c>
      <c r="G125" s="10" t="s">
        <v>105</v>
      </c>
      <c r="H125" s="10" t="s">
        <v>102</v>
      </c>
      <c r="I125" s="10" t="s">
        <v>102</v>
      </c>
      <c r="J125" s="10" t="s">
        <v>102</v>
      </c>
      <c r="K125" s="12" t="s">
        <v>106</v>
      </c>
    </row>
    <row r="126" spans="2:11" x14ac:dyDescent="0.4">
      <c r="B126" s="11" t="s">
        <v>287</v>
      </c>
      <c r="C126" s="10" t="s">
        <v>102</v>
      </c>
      <c r="D126" s="10" t="s">
        <v>130</v>
      </c>
      <c r="E126" s="10" t="s">
        <v>275</v>
      </c>
      <c r="F126" s="10" t="s">
        <v>130</v>
      </c>
      <c r="G126" s="10" t="s">
        <v>105</v>
      </c>
      <c r="H126" s="10" t="s">
        <v>102</v>
      </c>
      <c r="I126" s="10" t="s">
        <v>102</v>
      </c>
      <c r="J126" s="10" t="s">
        <v>102</v>
      </c>
      <c r="K126" s="12" t="s">
        <v>106</v>
      </c>
    </row>
    <row r="127" spans="2:11" x14ac:dyDescent="0.4">
      <c r="B127" s="11" t="s">
        <v>288</v>
      </c>
      <c r="C127" s="10" t="s">
        <v>102</v>
      </c>
      <c r="D127" s="10" t="s">
        <v>113</v>
      </c>
      <c r="E127" s="10" t="s">
        <v>262</v>
      </c>
      <c r="F127" s="10" t="s">
        <v>113</v>
      </c>
      <c r="G127" s="10" t="s">
        <v>164</v>
      </c>
      <c r="H127" s="10" t="s">
        <v>102</v>
      </c>
      <c r="I127" s="10" t="s">
        <v>102</v>
      </c>
      <c r="J127" s="10" t="s">
        <v>102</v>
      </c>
      <c r="K127" s="12" t="s">
        <v>106</v>
      </c>
    </row>
    <row r="128" spans="2:11" x14ac:dyDescent="0.4">
      <c r="B128" s="11" t="s">
        <v>288</v>
      </c>
      <c r="C128" s="10" t="s">
        <v>102</v>
      </c>
      <c r="D128" s="10" t="s">
        <v>113</v>
      </c>
      <c r="E128" s="10" t="s">
        <v>262</v>
      </c>
      <c r="F128" s="10" t="s">
        <v>121</v>
      </c>
      <c r="G128" s="10" t="s">
        <v>105</v>
      </c>
      <c r="H128" s="10" t="s">
        <v>102</v>
      </c>
      <c r="I128" s="10" t="s">
        <v>102</v>
      </c>
      <c r="J128" s="10" t="s">
        <v>102</v>
      </c>
      <c r="K128" s="12" t="s">
        <v>106</v>
      </c>
    </row>
    <row r="129" spans="2:11" x14ac:dyDescent="0.4">
      <c r="B129" s="11" t="s">
        <v>289</v>
      </c>
      <c r="C129" s="10" t="s">
        <v>102</v>
      </c>
      <c r="D129" s="10" t="s">
        <v>156</v>
      </c>
      <c r="E129" s="10" t="s">
        <v>133</v>
      </c>
      <c r="F129" s="10" t="s">
        <v>146</v>
      </c>
      <c r="G129" s="10" t="s">
        <v>140</v>
      </c>
      <c r="H129" s="10" t="s">
        <v>102</v>
      </c>
      <c r="I129" s="10" t="s">
        <v>102</v>
      </c>
      <c r="J129" s="10" t="s">
        <v>102</v>
      </c>
      <c r="K129" s="12" t="s">
        <v>106</v>
      </c>
    </row>
    <row r="130" spans="2:11" x14ac:dyDescent="0.4">
      <c r="B130" s="11" t="s">
        <v>290</v>
      </c>
      <c r="C130" s="10" t="s">
        <v>102</v>
      </c>
      <c r="D130" s="10" t="s">
        <v>121</v>
      </c>
      <c r="E130" s="10" t="s">
        <v>291</v>
      </c>
      <c r="F130" s="10" t="s">
        <v>121</v>
      </c>
      <c r="G130" s="10" t="s">
        <v>105</v>
      </c>
      <c r="H130" s="10" t="s">
        <v>102</v>
      </c>
      <c r="I130" s="10" t="s">
        <v>102</v>
      </c>
      <c r="J130" s="10" t="s">
        <v>102</v>
      </c>
      <c r="K130" s="12" t="s">
        <v>106</v>
      </c>
    </row>
    <row r="131" spans="2:11" x14ac:dyDescent="0.4">
      <c r="B131" s="11" t="s">
        <v>290</v>
      </c>
      <c r="C131" s="10" t="s">
        <v>102</v>
      </c>
      <c r="D131" s="10" t="s">
        <v>121</v>
      </c>
      <c r="E131" s="10" t="s">
        <v>104</v>
      </c>
      <c r="F131" s="10" t="s">
        <v>139</v>
      </c>
      <c r="G131" s="10" t="s">
        <v>140</v>
      </c>
      <c r="H131" s="10" t="s">
        <v>102</v>
      </c>
      <c r="I131" s="10" t="s">
        <v>102</v>
      </c>
      <c r="J131" s="10" t="s">
        <v>102</v>
      </c>
      <c r="K131" s="12" t="s">
        <v>106</v>
      </c>
    </row>
    <row r="132" spans="2:11" x14ac:dyDescent="0.4">
      <c r="B132" s="11" t="s">
        <v>292</v>
      </c>
      <c r="C132" s="10" t="s">
        <v>102</v>
      </c>
      <c r="D132" s="10" t="s">
        <v>150</v>
      </c>
      <c r="E132" s="10" t="s">
        <v>151</v>
      </c>
      <c r="F132" s="10" t="s">
        <v>150</v>
      </c>
      <c r="G132" s="10" t="s">
        <v>140</v>
      </c>
      <c r="H132" s="10" t="s">
        <v>102</v>
      </c>
      <c r="I132" s="10" t="s">
        <v>102</v>
      </c>
      <c r="J132" s="10" t="s">
        <v>102</v>
      </c>
      <c r="K132" s="12" t="s">
        <v>106</v>
      </c>
    </row>
    <row r="133" spans="2:11" x14ac:dyDescent="0.4">
      <c r="B133" s="11" t="s">
        <v>293</v>
      </c>
      <c r="C133" s="10" t="s">
        <v>102</v>
      </c>
      <c r="D133" s="10" t="s">
        <v>142</v>
      </c>
      <c r="E133" s="10" t="s">
        <v>264</v>
      </c>
      <c r="F133" s="10" t="s">
        <v>121</v>
      </c>
      <c r="G133" s="10" t="s">
        <v>105</v>
      </c>
      <c r="H133" s="10" t="s">
        <v>102</v>
      </c>
      <c r="I133" s="10" t="s">
        <v>102</v>
      </c>
      <c r="J133" s="10" t="s">
        <v>102</v>
      </c>
      <c r="K133" s="12" t="s">
        <v>106</v>
      </c>
    </row>
    <row r="134" spans="2:11" x14ac:dyDescent="0.4">
      <c r="B134" s="11" t="s">
        <v>294</v>
      </c>
      <c r="C134" s="10" t="s">
        <v>102</v>
      </c>
      <c r="D134" s="10" t="s">
        <v>142</v>
      </c>
      <c r="E134" s="10" t="s">
        <v>133</v>
      </c>
      <c r="F134" s="10" t="s">
        <v>121</v>
      </c>
      <c r="G134" s="10" t="s">
        <v>105</v>
      </c>
      <c r="H134" s="10" t="s">
        <v>102</v>
      </c>
      <c r="I134" s="10" t="s">
        <v>102</v>
      </c>
      <c r="J134" s="10" t="s">
        <v>102</v>
      </c>
      <c r="K134" s="12" t="s">
        <v>106</v>
      </c>
    </row>
    <row r="135" spans="2:11" x14ac:dyDescent="0.4">
      <c r="B135" s="11" t="s">
        <v>295</v>
      </c>
      <c r="C135" s="10" t="s">
        <v>102</v>
      </c>
      <c r="D135" s="10" t="s">
        <v>148</v>
      </c>
      <c r="E135" s="10" t="s">
        <v>133</v>
      </c>
      <c r="F135" s="10" t="s">
        <v>148</v>
      </c>
      <c r="G135" s="10" t="s">
        <v>105</v>
      </c>
      <c r="H135" s="10" t="s">
        <v>102</v>
      </c>
      <c r="I135" s="10" t="s">
        <v>102</v>
      </c>
      <c r="J135" s="10" t="s">
        <v>102</v>
      </c>
      <c r="K135" s="12" t="s">
        <v>106</v>
      </c>
    </row>
    <row r="136" spans="2:11" x14ac:dyDescent="0.4">
      <c r="B136" s="11" t="s">
        <v>296</v>
      </c>
      <c r="C136" s="10" t="s">
        <v>102</v>
      </c>
      <c r="D136" s="10" t="s">
        <v>148</v>
      </c>
      <c r="E136" s="10" t="s">
        <v>178</v>
      </c>
      <c r="F136" s="10" t="s">
        <v>148</v>
      </c>
      <c r="G136" s="10" t="s">
        <v>164</v>
      </c>
      <c r="H136" s="10" t="s">
        <v>102</v>
      </c>
      <c r="I136" s="10" t="s">
        <v>102</v>
      </c>
      <c r="J136" s="10" t="s">
        <v>102</v>
      </c>
      <c r="K136" s="12" t="s">
        <v>106</v>
      </c>
    </row>
    <row r="137" spans="2:11" x14ac:dyDescent="0.4">
      <c r="B137" s="11" t="s">
        <v>296</v>
      </c>
      <c r="C137" s="10" t="s">
        <v>102</v>
      </c>
      <c r="D137" s="10" t="s">
        <v>148</v>
      </c>
      <c r="E137" s="10" t="s">
        <v>281</v>
      </c>
      <c r="F137" s="10" t="s">
        <v>148</v>
      </c>
      <c r="G137" s="10" t="s">
        <v>105</v>
      </c>
      <c r="H137" s="10" t="s">
        <v>102</v>
      </c>
      <c r="I137" s="10" t="s">
        <v>102</v>
      </c>
      <c r="J137" s="10" t="s">
        <v>102</v>
      </c>
      <c r="K137" s="12" t="s">
        <v>106</v>
      </c>
    </row>
    <row r="138" spans="2:11" x14ac:dyDescent="0.4">
      <c r="B138" s="11" t="s">
        <v>297</v>
      </c>
      <c r="C138" s="10" t="s">
        <v>102</v>
      </c>
      <c r="D138" s="10" t="s">
        <v>156</v>
      </c>
      <c r="E138" s="10" t="s">
        <v>104</v>
      </c>
      <c r="F138" s="10" t="s">
        <v>139</v>
      </c>
      <c r="G138" s="10" t="s">
        <v>140</v>
      </c>
      <c r="H138" s="10" t="s">
        <v>102</v>
      </c>
      <c r="I138" s="10" t="s">
        <v>102</v>
      </c>
      <c r="J138" s="10" t="s">
        <v>102</v>
      </c>
      <c r="K138" s="12" t="s">
        <v>106</v>
      </c>
    </row>
    <row r="139" spans="2:11" x14ac:dyDescent="0.4">
      <c r="B139" s="11" t="s">
        <v>298</v>
      </c>
      <c r="C139" s="10" t="s">
        <v>102</v>
      </c>
      <c r="D139" s="10" t="s">
        <v>138</v>
      </c>
      <c r="E139" s="10" t="s">
        <v>104</v>
      </c>
      <c r="F139" s="10" t="s">
        <v>138</v>
      </c>
      <c r="G139" s="10" t="s">
        <v>105</v>
      </c>
      <c r="H139" s="10" t="s">
        <v>102</v>
      </c>
      <c r="I139" s="10" t="s">
        <v>102</v>
      </c>
      <c r="J139" s="10" t="s">
        <v>102</v>
      </c>
      <c r="K139" s="12" t="s">
        <v>106</v>
      </c>
    </row>
    <row r="140" spans="2:11" x14ac:dyDescent="0.4">
      <c r="B140" s="11" t="s">
        <v>299</v>
      </c>
      <c r="C140" s="10" t="s">
        <v>102</v>
      </c>
      <c r="D140" s="10" t="s">
        <v>156</v>
      </c>
      <c r="E140" s="10" t="s">
        <v>104</v>
      </c>
      <c r="F140" s="10" t="s">
        <v>139</v>
      </c>
      <c r="G140" s="10" t="s">
        <v>140</v>
      </c>
      <c r="H140" s="10" t="s">
        <v>102</v>
      </c>
      <c r="I140" s="10" t="s">
        <v>102</v>
      </c>
      <c r="J140" s="10" t="s">
        <v>102</v>
      </c>
      <c r="K140" s="12" t="s">
        <v>106</v>
      </c>
    </row>
    <row r="141" spans="2:11" x14ac:dyDescent="0.4">
      <c r="B141" s="11" t="s">
        <v>300</v>
      </c>
      <c r="C141" s="10" t="s">
        <v>102</v>
      </c>
      <c r="D141" s="10" t="s">
        <v>130</v>
      </c>
      <c r="E141" s="10" t="s">
        <v>268</v>
      </c>
      <c r="F141" s="10" t="s">
        <v>130</v>
      </c>
      <c r="G141" s="10" t="s">
        <v>105</v>
      </c>
      <c r="H141" s="10" t="s">
        <v>102</v>
      </c>
      <c r="I141" s="10" t="s">
        <v>102</v>
      </c>
      <c r="J141" s="10" t="s">
        <v>102</v>
      </c>
      <c r="K141" s="12" t="s">
        <v>106</v>
      </c>
    </row>
    <row r="142" spans="2:11" x14ac:dyDescent="0.4">
      <c r="B142" s="11" t="s">
        <v>301</v>
      </c>
      <c r="C142" s="10" t="s">
        <v>102</v>
      </c>
      <c r="D142" s="10" t="s">
        <v>145</v>
      </c>
      <c r="E142" s="10" t="s">
        <v>133</v>
      </c>
      <c r="F142" s="10" t="s">
        <v>146</v>
      </c>
      <c r="G142" s="10" t="s">
        <v>140</v>
      </c>
      <c r="H142" s="10" t="s">
        <v>102</v>
      </c>
      <c r="I142" s="10" t="s">
        <v>102</v>
      </c>
      <c r="J142" s="10" t="s">
        <v>102</v>
      </c>
      <c r="K142" s="12" t="s">
        <v>106</v>
      </c>
    </row>
    <row r="143" spans="2:11" x14ac:dyDescent="0.4">
      <c r="B143" s="11" t="s">
        <v>302</v>
      </c>
      <c r="C143" s="10" t="s">
        <v>102</v>
      </c>
      <c r="D143" s="10" t="s">
        <v>113</v>
      </c>
      <c r="E143" s="10" t="s">
        <v>243</v>
      </c>
      <c r="F143" s="10" t="s">
        <v>113</v>
      </c>
      <c r="G143" s="10" t="s">
        <v>105</v>
      </c>
      <c r="H143" s="10" t="s">
        <v>102</v>
      </c>
      <c r="I143" s="10" t="s">
        <v>102</v>
      </c>
      <c r="J143" s="10" t="s">
        <v>102</v>
      </c>
      <c r="K143" s="12" t="s">
        <v>106</v>
      </c>
    </row>
    <row r="144" spans="2:11" x14ac:dyDescent="0.4">
      <c r="B144" s="11" t="s">
        <v>303</v>
      </c>
      <c r="C144" s="10" t="s">
        <v>102</v>
      </c>
      <c r="D144" s="10" t="s">
        <v>150</v>
      </c>
      <c r="E144" s="10" t="s">
        <v>151</v>
      </c>
      <c r="F144" s="10" t="s">
        <v>150</v>
      </c>
      <c r="G144" s="10" t="s">
        <v>105</v>
      </c>
      <c r="H144" s="10" t="s">
        <v>102</v>
      </c>
      <c r="I144" s="10" t="s">
        <v>102</v>
      </c>
      <c r="J144" s="10" t="s">
        <v>102</v>
      </c>
      <c r="K144" s="12" t="s">
        <v>106</v>
      </c>
    </row>
    <row r="145" spans="2:11" x14ac:dyDescent="0.4">
      <c r="B145" s="11" t="s">
        <v>304</v>
      </c>
      <c r="C145" s="10" t="s">
        <v>102</v>
      </c>
      <c r="D145" s="10" t="s">
        <v>121</v>
      </c>
      <c r="E145" s="10" t="s">
        <v>175</v>
      </c>
      <c r="F145" s="10" t="s">
        <v>121</v>
      </c>
      <c r="G145" s="10" t="s">
        <v>105</v>
      </c>
      <c r="H145" s="10" t="s">
        <v>102</v>
      </c>
      <c r="I145" s="10" t="s">
        <v>102</v>
      </c>
      <c r="J145" s="10" t="s">
        <v>102</v>
      </c>
      <c r="K145" s="12" t="s">
        <v>106</v>
      </c>
    </row>
    <row r="146" spans="2:11" x14ac:dyDescent="0.4">
      <c r="B146" s="11" t="s">
        <v>305</v>
      </c>
      <c r="C146" s="10" t="s">
        <v>102</v>
      </c>
      <c r="D146" s="10" t="s">
        <v>145</v>
      </c>
      <c r="E146" s="10" t="s">
        <v>133</v>
      </c>
      <c r="F146" s="10" t="s">
        <v>146</v>
      </c>
      <c r="G146" s="10" t="s">
        <v>140</v>
      </c>
      <c r="H146" s="10" t="s">
        <v>102</v>
      </c>
      <c r="I146" s="10" t="s">
        <v>102</v>
      </c>
      <c r="J146" s="10" t="s">
        <v>102</v>
      </c>
      <c r="K146" s="12" t="s">
        <v>106</v>
      </c>
    </row>
    <row r="147" spans="2:11" x14ac:dyDescent="0.4">
      <c r="B147" s="11" t="s">
        <v>111</v>
      </c>
      <c r="C147" s="10" t="s">
        <v>102</v>
      </c>
      <c r="D147" s="10" t="s">
        <v>111</v>
      </c>
      <c r="E147" s="10" t="s">
        <v>104</v>
      </c>
      <c r="F147" s="10" t="s">
        <v>111</v>
      </c>
      <c r="G147" s="10" t="s">
        <v>105</v>
      </c>
      <c r="H147" s="10" t="s">
        <v>102</v>
      </c>
      <c r="I147" s="10" t="s">
        <v>102</v>
      </c>
      <c r="J147" s="10" t="s">
        <v>102</v>
      </c>
      <c r="K147" s="12" t="s">
        <v>106</v>
      </c>
    </row>
    <row r="148" spans="2:11" x14ac:dyDescent="0.4">
      <c r="B148" s="11" t="s">
        <v>306</v>
      </c>
      <c r="C148" s="10" t="s">
        <v>102</v>
      </c>
      <c r="D148" s="10" t="s">
        <v>116</v>
      </c>
      <c r="E148" s="10" t="s">
        <v>133</v>
      </c>
      <c r="F148" s="10" t="s">
        <v>116</v>
      </c>
      <c r="G148" s="10" t="s">
        <v>105</v>
      </c>
      <c r="H148" s="10" t="s">
        <v>102</v>
      </c>
      <c r="I148" s="10" t="s">
        <v>102</v>
      </c>
      <c r="J148" s="10" t="s">
        <v>102</v>
      </c>
      <c r="K148" s="12" t="s">
        <v>106</v>
      </c>
    </row>
    <row r="149" spans="2:11" x14ac:dyDescent="0.4">
      <c r="B149" s="11" t="s">
        <v>307</v>
      </c>
      <c r="C149" s="10" t="s">
        <v>102</v>
      </c>
      <c r="D149" s="10" t="s">
        <v>130</v>
      </c>
      <c r="E149" s="10" t="s">
        <v>268</v>
      </c>
      <c r="F149" s="10" t="s">
        <v>130</v>
      </c>
      <c r="G149" s="10" t="s">
        <v>105</v>
      </c>
      <c r="H149" s="10" t="s">
        <v>102</v>
      </c>
      <c r="I149" s="10" t="s">
        <v>102</v>
      </c>
      <c r="J149" s="10" t="s">
        <v>102</v>
      </c>
      <c r="K149" s="12" t="s">
        <v>106</v>
      </c>
    </row>
    <row r="150" spans="2:11" x14ac:dyDescent="0.4">
      <c r="B150" s="11" t="s">
        <v>308</v>
      </c>
      <c r="C150" s="10" t="s">
        <v>102</v>
      </c>
      <c r="D150" s="10" t="s">
        <v>138</v>
      </c>
      <c r="E150" s="10" t="s">
        <v>104</v>
      </c>
      <c r="F150" s="10" t="s">
        <v>139</v>
      </c>
      <c r="G150" s="10" t="s">
        <v>140</v>
      </c>
      <c r="H150" s="10" t="s">
        <v>102</v>
      </c>
      <c r="I150" s="10" t="s">
        <v>102</v>
      </c>
      <c r="J150" s="10" t="s">
        <v>102</v>
      </c>
      <c r="K150" s="12" t="s">
        <v>106</v>
      </c>
    </row>
    <row r="151" spans="2:11" x14ac:dyDescent="0.4">
      <c r="B151" s="11" t="s">
        <v>308</v>
      </c>
      <c r="C151" s="10" t="s">
        <v>102</v>
      </c>
      <c r="D151" s="10" t="s">
        <v>138</v>
      </c>
      <c r="E151" s="10" t="s">
        <v>104</v>
      </c>
      <c r="F151" s="10" t="s">
        <v>138</v>
      </c>
      <c r="G151" s="10" t="s">
        <v>105</v>
      </c>
      <c r="H151" s="10" t="s">
        <v>102</v>
      </c>
      <c r="I151" s="10" t="s">
        <v>102</v>
      </c>
      <c r="J151" s="10" t="s">
        <v>102</v>
      </c>
      <c r="K151" s="12" t="s">
        <v>106</v>
      </c>
    </row>
    <row r="152" spans="2:11" x14ac:dyDescent="0.4">
      <c r="B152" s="11" t="s">
        <v>309</v>
      </c>
      <c r="C152" s="10" t="s">
        <v>102</v>
      </c>
      <c r="D152" s="10" t="s">
        <v>145</v>
      </c>
      <c r="E152" s="10" t="s">
        <v>133</v>
      </c>
      <c r="F152" s="10" t="s">
        <v>146</v>
      </c>
      <c r="G152" s="10" t="s">
        <v>140</v>
      </c>
      <c r="H152" s="10" t="s">
        <v>102</v>
      </c>
      <c r="I152" s="10" t="s">
        <v>102</v>
      </c>
      <c r="J152" s="10" t="s">
        <v>102</v>
      </c>
      <c r="K152" s="12" t="s">
        <v>106</v>
      </c>
    </row>
    <row r="153" spans="2:11" x14ac:dyDescent="0.4">
      <c r="B153" s="11" t="s">
        <v>310</v>
      </c>
      <c r="C153" s="10" t="s">
        <v>102</v>
      </c>
      <c r="D153" s="10" t="s">
        <v>156</v>
      </c>
      <c r="E153" s="10" t="s">
        <v>133</v>
      </c>
      <c r="F153" s="10" t="s">
        <v>146</v>
      </c>
      <c r="G153" s="10" t="s">
        <v>140</v>
      </c>
      <c r="H153" s="10" t="s">
        <v>102</v>
      </c>
      <c r="I153" s="10" t="s">
        <v>102</v>
      </c>
      <c r="J153" s="10" t="s">
        <v>102</v>
      </c>
      <c r="K153" s="12" t="s">
        <v>106</v>
      </c>
    </row>
    <row r="154" spans="2:11" x14ac:dyDescent="0.4">
      <c r="B154" s="11" t="s">
        <v>311</v>
      </c>
      <c r="C154" s="10" t="s">
        <v>102</v>
      </c>
      <c r="D154" s="10" t="s">
        <v>103</v>
      </c>
      <c r="E154" s="10" t="s">
        <v>104</v>
      </c>
      <c r="F154" s="10" t="s">
        <v>103</v>
      </c>
      <c r="G154" s="10" t="s">
        <v>105</v>
      </c>
      <c r="H154" s="10" t="s">
        <v>102</v>
      </c>
      <c r="I154" s="10" t="s">
        <v>102</v>
      </c>
      <c r="J154" s="10" t="s">
        <v>102</v>
      </c>
      <c r="K154" s="12" t="s">
        <v>106</v>
      </c>
    </row>
    <row r="155" spans="2:11" x14ac:dyDescent="0.4">
      <c r="B155" s="11" t="s">
        <v>312</v>
      </c>
      <c r="C155" s="10" t="s">
        <v>102</v>
      </c>
      <c r="D155" s="10" t="s">
        <v>116</v>
      </c>
      <c r="E155" s="10" t="s">
        <v>133</v>
      </c>
      <c r="F155" s="10" t="s">
        <v>116</v>
      </c>
      <c r="G155" s="10" t="s">
        <v>105</v>
      </c>
      <c r="H155" s="10" t="s">
        <v>102</v>
      </c>
      <c r="I155" s="10" t="s">
        <v>102</v>
      </c>
      <c r="J155" s="10" t="s">
        <v>102</v>
      </c>
      <c r="K155" s="12" t="s">
        <v>106</v>
      </c>
    </row>
    <row r="156" spans="2:11" x14ac:dyDescent="0.4">
      <c r="B156" s="11" t="s">
        <v>312</v>
      </c>
      <c r="C156" s="10" t="s">
        <v>102</v>
      </c>
      <c r="D156" s="10" t="s">
        <v>154</v>
      </c>
      <c r="E156" s="10" t="s">
        <v>133</v>
      </c>
      <c r="F156" s="10" t="s">
        <v>146</v>
      </c>
      <c r="G156" s="10" t="s">
        <v>140</v>
      </c>
      <c r="H156" s="10" t="s">
        <v>102</v>
      </c>
      <c r="I156" s="10" t="s">
        <v>102</v>
      </c>
      <c r="J156" s="10" t="s">
        <v>102</v>
      </c>
      <c r="K156" s="12" t="s">
        <v>106</v>
      </c>
    </row>
    <row r="157" spans="2:11" x14ac:dyDescent="0.4">
      <c r="B157" s="11" t="s">
        <v>313</v>
      </c>
      <c r="C157" s="10" t="s">
        <v>102</v>
      </c>
      <c r="D157" s="10" t="s">
        <v>121</v>
      </c>
      <c r="E157" s="10" t="s">
        <v>175</v>
      </c>
      <c r="F157" s="10" t="s">
        <v>121</v>
      </c>
      <c r="G157" s="10" t="s">
        <v>105</v>
      </c>
      <c r="H157" s="10" t="s">
        <v>102</v>
      </c>
      <c r="I157" s="10" t="s">
        <v>102</v>
      </c>
      <c r="J157" s="10" t="s">
        <v>102</v>
      </c>
      <c r="K157" s="12" t="s">
        <v>106</v>
      </c>
    </row>
    <row r="158" spans="2:11" x14ac:dyDescent="0.4">
      <c r="B158" s="16" t="s">
        <v>314</v>
      </c>
      <c r="C158" s="17" t="s">
        <v>102</v>
      </c>
      <c r="D158" s="17" t="s">
        <v>121</v>
      </c>
      <c r="E158" s="17" t="s">
        <v>104</v>
      </c>
      <c r="F158" s="17" t="s">
        <v>121</v>
      </c>
      <c r="G158" s="17" t="s">
        <v>105</v>
      </c>
      <c r="H158" s="17" t="s">
        <v>102</v>
      </c>
      <c r="I158" s="17" t="s">
        <v>102</v>
      </c>
      <c r="J158" s="17" t="s">
        <v>102</v>
      </c>
      <c r="K158" s="18" t="s">
        <v>106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23F7699D00B14EB7EBD862FE191EE9" ma:contentTypeVersion="13" ma:contentTypeDescription="Create a new document." ma:contentTypeScope="" ma:versionID="1b892483575551f676b7f0a6b165209f">
  <xsd:schema xmlns:xsd="http://www.w3.org/2001/XMLSchema" xmlns:xs="http://www.w3.org/2001/XMLSchema" xmlns:p="http://schemas.microsoft.com/office/2006/metadata/properties" xmlns:ns2="cbc1d93c-18fc-433d-b7e0-69134cb080f7" xmlns:ns3="d4185993-e2f2-4224-87d2-4bbb61e60c0d" targetNamespace="http://schemas.microsoft.com/office/2006/metadata/properties" ma:root="true" ma:fieldsID="f3f568d25f45b076073b8ed287c5a4a9" ns2:_="" ns3:_="">
    <xsd:import namespace="cbc1d93c-18fc-433d-b7e0-69134cb080f7"/>
    <xsd:import namespace="d4185993-e2f2-4224-87d2-4bbb61e60c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c1d93c-18fc-433d-b7e0-69134cb080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7865813-b24e-4515-aac3-72cd3b0aa1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185993-e2f2-4224-87d2-4bbb61e60c0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f5e021a-a15c-4248-ac94-249788f237d8}" ma:internalName="TaxCatchAll" ma:showField="CatchAllData" ma:web="d4185993-e2f2-4224-87d2-4bbb61e60c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bc1d93c-18fc-433d-b7e0-69134cb080f7">
      <Terms xmlns="http://schemas.microsoft.com/office/infopath/2007/PartnerControls"/>
    </lcf76f155ced4ddcb4097134ff3c332f>
    <TaxCatchAll xmlns="d4185993-e2f2-4224-87d2-4bbb61e60c0d" xsi:nil="true"/>
  </documentManagement>
</p:properties>
</file>

<file path=customXml/itemProps1.xml><?xml version="1.0" encoding="utf-8"?>
<ds:datastoreItem xmlns:ds="http://schemas.openxmlformats.org/officeDocument/2006/customXml" ds:itemID="{932DF747-8D2A-43E2-BC23-762909A1BD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c1d93c-18fc-433d-b7e0-69134cb080f7"/>
    <ds:schemaRef ds:uri="d4185993-e2f2-4224-87d2-4bbb61e60c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53175B-1CB9-495D-9EC4-8C941EB875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E42492-7990-49EB-A278-36A8081B7B62}">
  <ds:schemaRefs>
    <ds:schemaRef ds:uri="cbc1d93c-18fc-433d-b7e0-69134cb080f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schemas.openxmlformats.org/package/2006/metadata/core-properties"/>
    <ds:schemaRef ds:uri="http://purl.org/dc/dcmitype/"/>
    <ds:schemaRef ds:uri="d4185993-e2f2-4224-87d2-4bbb61e60c0d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Powerpoint Actions</vt:lpstr>
      <vt:lpstr>Sheet1</vt:lpstr>
      <vt:lpstr>Sheet2</vt:lpstr>
      <vt:lpstr>Stock Calcs</vt:lpstr>
      <vt:lpstr>Goals &amp; Tables</vt:lpstr>
      <vt:lpstr>Capex Est</vt:lpstr>
      <vt:lpstr>Exergy Est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Isaac Tyler</cp:lastModifiedBy>
  <cp:revision/>
  <cp:lastPrinted>2024-04-15T15:33:32Z</cp:lastPrinted>
  <dcterms:created xsi:type="dcterms:W3CDTF">2024-03-28T11:16:03Z</dcterms:created>
  <dcterms:modified xsi:type="dcterms:W3CDTF">2024-05-13T09:27:01Z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0x0101002A23F7699D00B14EB7EBD862FE191EE9</vt:lpwstr>
  </property>
  <property fmtid="{D5CDD505-2E9C-101B-9397-08002B2CF9AE}" pid="3" name="MediaServiceImageTags">
    <vt:lpwstr/>
  </property>
</Properties>
</file>