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onsolidated accounts" sheetId="1" state="visible" r:id="rId2"/>
    <sheet name="NewCo accounts (1)" sheetId="2" state="visible" r:id="rId3"/>
    <sheet name="Treasury shares (10)" sheetId="3" state="visible" r:id="rId4"/>
    <sheet name="Dividend issue FIX (9)" sheetId="4" state="visible" r:id="rId5"/>
    <sheet name="Dividend issue (8)" sheetId="5" state="visible" r:id="rId6"/>
    <sheet name="Summary Develop (7)" sheetId="6" state="visible" r:id="rId7"/>
    <sheet name="Latest to Yusuf (6)" sheetId="7" state="visible" r:id="rId8"/>
    <sheet name="Add internal invest (5)" sheetId="8" state="visible" r:id="rId9"/>
    <sheet name="Add taxation (4)" sheetId="9" state="visible" r:id="rId10"/>
    <sheet name="Add fixed assets + Dep(3)" sheetId="10" state="visible" r:id="rId11"/>
    <sheet name="Add debt (2)" sheetId="11" state="visible" r:id="rId12"/>
    <sheet name="Financial Accounts1ok" sheetId="12" state="visible" r:id="rId13"/>
    <sheet name="Sheet1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<sst xmlns="http://schemas.openxmlformats.org/spreadsheetml/2006/main" count="2374" uniqueCount="285">
  <si>
    <t>Profit &amp; Loss Account</t>
  </si>
  <si>
    <t>Operations in</t>
  </si>
  <si>
    <t>Period</t>
  </si>
  <si>
    <t>Generated</t>
  </si>
  <si>
    <t>AA011</t>
  </si>
  <si>
    <t>Revenue</t>
  </si>
  <si>
    <t>Business</t>
  </si>
  <si>
    <t>AA012</t>
  </si>
  <si>
    <t>Consumer</t>
  </si>
  <si>
    <t>AA021</t>
  </si>
  <si>
    <t>Total Revenue</t>
  </si>
  <si>
    <t>AA111</t>
  </si>
  <si>
    <t>Cost of Sales</t>
  </si>
  <si>
    <t>AA112</t>
  </si>
  <si>
    <t>AA121</t>
  </si>
  <si>
    <t>Total Cost of Sales</t>
  </si>
  <si>
    <t>Expenditure by function</t>
  </si>
  <si>
    <t>AA131</t>
  </si>
  <si>
    <t>Total Gross Margin</t>
  </si>
  <si>
    <t>Net Long Tail Revenue</t>
  </si>
  <si>
    <t>Net Revenue</t>
  </si>
  <si>
    <t>Marketing &amp; Sales</t>
  </si>
  <si>
    <t>Digital Marketing</t>
  </si>
  <si>
    <t>Issue</t>
  </si>
  <si>
    <t>Offering Suppport</t>
  </si>
  <si>
    <t>Product development</t>
  </si>
  <si>
    <t>Logistics &amp; IT</t>
  </si>
  <si>
    <t>Contingent  costs</t>
  </si>
  <si>
    <t>includes acquisition integration costs</t>
  </si>
  <si>
    <t>Adminstration</t>
  </si>
  <si>
    <t>Correct the formula</t>
  </si>
  <si>
    <t>Total Overhead Costs</t>
  </si>
  <si>
    <t>Net Margin before Interest, depn &amp; Tax</t>
  </si>
  <si>
    <t>Interest Charges</t>
  </si>
  <si>
    <t>Net Margin before depreciation &amp; tax</t>
  </si>
  <si>
    <t>Depreciation</t>
  </si>
  <si>
    <t>Taxable income</t>
  </si>
  <si>
    <t>Taxation</t>
  </si>
  <si>
    <t>Net income after depreciation and taxes</t>
  </si>
  <si>
    <t>Balance Sheet</t>
  </si>
  <si>
    <t>At the end of </t>
  </si>
  <si>
    <t>Period </t>
  </si>
  <si>
    <t>Starting</t>
  </si>
  <si>
    <t>Investment</t>
  </si>
  <si>
    <t>the balance sheet shows</t>
  </si>
  <si>
    <t>Current Assets</t>
  </si>
  <si>
    <t>Cash on hand</t>
  </si>
  <si>
    <t>Accounts receivable Business</t>
  </si>
  <si>
    <t>Accounts receivable Consumer</t>
  </si>
  <si>
    <t>Inventory Business</t>
  </si>
  <si>
    <t>Inventory Consumer</t>
  </si>
  <si>
    <t>Total Current Assets</t>
  </si>
  <si>
    <t>Fixed Assets</t>
  </si>
  <si>
    <t>Purchases of fixed assets(+goodwill)</t>
  </si>
  <si>
    <t>Gross fixed assets </t>
  </si>
  <si>
    <t>Accumulated Depreciation</t>
  </si>
  <si>
    <t>Net Fixed Assets</t>
  </si>
  <si>
    <t>Internal Investments</t>
  </si>
  <si>
    <t>Internal investment</t>
  </si>
  <si>
    <t>New Internal Investments</t>
  </si>
  <si>
    <t>Total internal investments</t>
  </si>
  <si>
    <t>Total Assets</t>
  </si>
  <si>
    <t>Current Liabilities</t>
  </si>
  <si>
    <t>Supplier accounts payable Business</t>
  </si>
  <si>
    <t>Supplier accounts Payable Consumer</t>
  </si>
  <si>
    <t>Taxes Payable</t>
  </si>
  <si>
    <t>Customer Advance Payments: Business</t>
  </si>
  <si>
    <t>Customer Advance Payments: Consumer</t>
  </si>
  <si>
    <t>Dividends payable</t>
  </si>
  <si>
    <t>Total Current Liabilities</t>
  </si>
  <si>
    <t>cash component</t>
  </si>
  <si>
    <t>Long Term Debt</t>
  </si>
  <si>
    <t># shares</t>
  </si>
  <si>
    <t>Value of share</t>
  </si>
  <si>
    <t>Extra debt raised</t>
  </si>
  <si>
    <t>Total Long term debt</t>
  </si>
  <si>
    <t>offer</t>
  </si>
  <si>
    <t>Equity</t>
  </si>
  <si>
    <t>Shareholder Equity</t>
  </si>
  <si>
    <t>10m@3</t>
  </si>
  <si>
    <t>Tresury share transaction</t>
  </si>
  <si>
    <t>Retained Earnings</t>
  </si>
  <si>
    <t>Dividends cumulative</t>
  </si>
  <si>
    <t>Dividends this period</t>
  </si>
  <si>
    <t>Total Equity</t>
  </si>
  <si>
    <t>Total Liabilities</t>
  </si>
  <si>
    <t>Balance</t>
  </si>
  <si>
    <t>Note: dividends are a % of the prior year's net profits</t>
  </si>
  <si>
    <t>Reissued is # of shares * par value</t>
  </si>
  <si>
    <t>They are paid in the next period and deducted from cash in that period.</t>
  </si>
  <si>
    <t>Paid in capital = value of share component of purchase-reissued etc.</t>
  </si>
  <si>
    <t>Cash Flow</t>
  </si>
  <si>
    <t>They are rcorded but not counted in the cashfow</t>
  </si>
  <si>
    <t>During </t>
  </si>
  <si>
    <t>Then everything balances</t>
  </si>
  <si>
    <t>So sale is 500 cash plus 500 shares @ $50</t>
  </si>
  <si>
    <t>I now need to fix the 'finance' button the allow for the cash going out and I need to allow them to fix the percent of prior year's sales to calculate it</t>
  </si>
  <si>
    <t>Fixed assets is whole value of the purchase</t>
  </si>
  <si>
    <t>The following shifts in cash position happened</t>
  </si>
  <si>
    <t>This will be a difficulty but I don't quite know Why</t>
  </si>
  <si>
    <t>Initial cash position</t>
  </si>
  <si>
    <t>Cash from Operations</t>
  </si>
  <si>
    <t>Add back:</t>
  </si>
  <si>
    <t>Change in accounts receivable Business</t>
  </si>
  <si>
    <t>need aging?</t>
  </si>
  <si>
    <t>Change in accounts receivable Consumer</t>
  </si>
  <si>
    <t>Change in inventory Business</t>
  </si>
  <si>
    <t>Change in Accounts Payable Business</t>
  </si>
  <si>
    <t>Change in Accounts Payable Consumer</t>
  </si>
  <si>
    <t>Change in tax payable</t>
  </si>
  <si>
    <t>Net cash flow from operations</t>
  </si>
  <si>
    <t>Purchases or sales of fixed assets</t>
  </si>
  <si>
    <t>Financing</t>
  </si>
  <si>
    <t>Extra Debt raised</t>
  </si>
  <si>
    <t>Changes in shareholder equity</t>
  </si>
  <si>
    <t>Dividends paid</t>
  </si>
  <si>
    <t>Closing Cash Position before Internal investments</t>
  </si>
  <si>
    <t>New Internal investments </t>
  </si>
  <si>
    <t>issues</t>
  </si>
  <si>
    <t>Closing cash position after internal investments</t>
  </si>
  <si>
    <t>Trial balance =</t>
  </si>
  <si>
    <t>INCOME SUMMARY</t>
  </si>
  <si>
    <t>Overheads</t>
  </si>
  <si>
    <t>Net Income from Operations</t>
  </si>
  <si>
    <t>Add: Long Tail Income</t>
  </si>
  <si>
    <t>CASH SUMMARY</t>
  </si>
  <si>
    <t>Opening cash</t>
  </si>
  <si>
    <t>Net Cash generated by operations</t>
  </si>
  <si>
    <t>Cash Profit after interest &amp; taxes</t>
  </si>
  <si>
    <t>Cash released/absorbed by Working Capital</t>
  </si>
  <si>
    <t>Fixed asset purchases and sales</t>
  </si>
  <si>
    <t>Additional financing</t>
  </si>
  <si>
    <t>Closing Cash</t>
  </si>
  <si>
    <t>Net Cash generated by Legacy Co. in period</t>
  </si>
  <si>
    <t>Investments in Group Companies</t>
  </si>
  <si>
    <t>Dividends Paid to Shareholders</t>
  </si>
  <si>
    <t>Trial Balance Available this Period</t>
  </si>
  <si>
    <t>Current Share Price</t>
  </si>
  <si>
    <t>xxx</t>
  </si>
  <si>
    <t>need a solution to this</t>
  </si>
  <si>
    <t>Financial Ratios</t>
  </si>
  <si>
    <t>Return on Equity</t>
  </si>
  <si>
    <t>Return on Assets</t>
  </si>
  <si>
    <t>Working Capital Ratio</t>
  </si>
  <si>
    <t>Gross Margin %</t>
  </si>
  <si>
    <t>RoSales%</t>
  </si>
  <si>
    <t>Return on Net Assets</t>
  </si>
  <si>
    <t>Asset Turnover</t>
  </si>
  <si>
    <t>Use rolling three periods</t>
  </si>
  <si>
    <t>The above is a set of summary data that indicate the health of the business</t>
  </si>
  <si>
    <t>Its cash position, how much it generates and where from, what extra cash it gets from outside, how much</t>
  </si>
  <si>
    <t>goes out to the shareholders and how much is diverted to other corporate investments</t>
  </si>
  <si>
    <t>How to consolidate</t>
  </si>
  <si>
    <t>Start it off with 500000 as 49900 loan from legacy co plus 1000 equity</t>
  </si>
  <si>
    <t>$</t>
  </si>
  <si>
    <t>Purchases of fixed assets</t>
  </si>
  <si>
    <t>issue</t>
  </si>
  <si>
    <t>Dividends declared this period</t>
  </si>
  <si>
    <t>Dividends paid out </t>
  </si>
  <si>
    <t>The issue</t>
  </si>
  <si>
    <t>Divends paid out </t>
  </si>
  <si>
    <t>There are algorithms in the accounts that use %s</t>
  </si>
  <si>
    <t>e.g., Cost of sales is 25% of relevant revenue</t>
  </si>
  <si>
    <t>I need to be able to alter these based on actions INSIDE the game</t>
  </si>
  <si>
    <t>e.g., logistics impoves manufacturing efficiency and the cost of production</t>
  </si>
  <si>
    <t>which is the cost of sales figure falls from 25% to say 20%</t>
  </si>
  <si>
    <t>from market share calculation</t>
  </si>
  <si>
    <t>NEED THE ABILITY TO SET THE INITIAL NUMBERS BELOW</t>
  </si>
  <si>
    <t>The algorithms are:</t>
  </si>
  <si>
    <t>Current</t>
  </si>
  <si>
    <t>calculation</t>
  </si>
  <si>
    <t>%</t>
  </si>
  <si>
    <t>cost of sales business</t>
  </si>
  <si>
    <t>percent of business revenue</t>
  </si>
  <si>
    <t>NEED A</t>
  </si>
  <si>
    <t>cost of sales consumer</t>
  </si>
  <si>
    <t>percent of consumer revenue</t>
  </si>
  <si>
    <t>TABLE TO </t>
  </si>
  <si>
    <t>interest rate</t>
  </si>
  <si>
    <t>percent of debt</t>
  </si>
  <si>
    <t>SET THESE</t>
  </si>
  <si>
    <t>depreciation rate</t>
  </si>
  <si>
    <t>percent of fixed assets</t>
  </si>
  <si>
    <t>INITIALLY</t>
  </si>
  <si>
    <t>tax rate</t>
  </si>
  <si>
    <t>percent of net profit</t>
  </si>
  <si>
    <t>Accounts payable business</t>
  </si>
  <si>
    <t>percent of cost of sales business</t>
  </si>
  <si>
    <t>From Functional budgets total in cluding wages etc. and actions</t>
  </si>
  <si>
    <t>Accounts payable consumer</t>
  </si>
  <si>
    <t>percent of cost of sales consumer</t>
  </si>
  <si>
    <t>accounts receiveable business</t>
  </si>
  <si>
    <t>percent of reveue business</t>
  </si>
  <si>
    <t>accounts receiveable consumer</t>
  </si>
  <si>
    <t>percent of revenue consumer</t>
  </si>
  <si>
    <t>inventory business</t>
  </si>
  <si>
    <t>inventory consumer</t>
  </si>
  <si>
    <t>dividend rate</t>
  </si>
  <si>
    <t>percent of profit</t>
  </si>
  <si>
    <t>Customer Advance payments business</t>
  </si>
  <si>
    <t>calc</t>
  </si>
  <si>
    <t>customer advance payments consumer</t>
  </si>
  <si>
    <t>debt times interest rate</t>
  </si>
  <si>
    <t>Long tail revenue is the income from old products </t>
  </si>
  <si>
    <t>that are no longer part of the line up but sell something</t>
  </si>
  <si>
    <t>We will use the long tail line to consolidate in the NewCo in period 7</t>
  </si>
  <si>
    <t>NewCo takes over from Consumer and Consumer remaing sales go to long tail</t>
  </si>
  <si>
    <t>The expenses here are from each of the functions in </t>
  </si>
  <si>
    <t>the period.  It includes all costs - hiring, firing, actions,</t>
  </si>
  <si>
    <t>budgetted expenditures, wages etc.. The number should</t>
  </si>
  <si>
    <t>be the same as that on the finance tab within any period - I think</t>
  </si>
  <si>
    <t>Cash on hand at the end of the period</t>
  </si>
  <si>
    <t>deemed to be paid in period</t>
  </si>
  <si>
    <t>deemed to becleared in period</t>
  </si>
  <si>
    <t>deemed to be cleared in period</t>
  </si>
  <si>
    <t>Note: cash on hand in the B/S which is struck</t>
  </si>
  <si>
    <t>at the END of the period</t>
  </si>
  <si>
    <t>MUST equal the closing cash position in the cash flow</t>
  </si>
  <si>
    <t>given at start</t>
  </si>
  <si>
    <t>in the game but not ye used</t>
  </si>
  <si>
    <t>The closing cash position shown in the balance sheet </t>
  </si>
  <si>
    <t>must be the same as the closing cash position</t>
  </si>
  <si>
    <t>shown in the cash flow of the same period</t>
  </si>
  <si>
    <t>The cash on hand in the balance sheet in any period is the initial</t>
  </si>
  <si>
    <t>cash position in the cash flow of the next period</t>
  </si>
  <si>
    <t>Customer Advance Payments</t>
  </si>
  <si>
    <t>This is the Dell effect where customers pay </t>
  </si>
  <si>
    <t>in advance before Dell makes their machine</t>
  </si>
  <si>
    <t>This provides Dell with the capital to grow their</t>
  </si>
  <si>
    <t>business and in its day was absolutely groundbreaking</t>
  </si>
  <si>
    <t>on the scale they did it</t>
  </si>
  <si>
    <t>It can also be used to mimic a shift from hard oroduct sales</t>
  </si>
  <si>
    <t>Formula</t>
  </si>
  <si>
    <t>to subscription sales using a per period fee</t>
  </si>
  <si>
    <t>I can do it be moving the percentage from </t>
  </si>
  <si>
    <t>from p&amp;l</t>
  </si>
  <si>
    <t>zero to 100 over time through the use of Actions</t>
  </si>
  <si>
    <t>Apply a growth rate to the action over multiple</t>
  </si>
  <si>
    <t>periods</t>
  </si>
  <si>
    <t>given</t>
  </si>
  <si>
    <t>Every period have to click on a promote </t>
  </si>
  <si>
    <t>button to maintain the transfer</t>
  </si>
  <si>
    <t>Change of title to make it more accurate; nothing else changes</t>
  </si>
  <si>
    <t>This line shows whether Total Assets equals Total Liabilities</t>
  </si>
  <si>
    <t>Do not include it in the final document</t>
  </si>
  <si>
    <t>Seek to increase</t>
  </si>
  <si>
    <t>Seek to reduce</t>
  </si>
  <si>
    <t>Closing cash position</t>
  </si>
  <si>
    <t>investments made in NewCo</t>
  </si>
  <si>
    <t>Note:</t>
  </si>
  <si>
    <t>Note this is important</t>
  </si>
  <si>
    <t>The Internal Investments are the </t>
  </si>
  <si>
    <t>dollars sent to NewCo once the negotiation </t>
  </si>
  <si>
    <t>The trial balance is the cash on hand at the start of the period</t>
  </si>
  <si>
    <t>is complete</t>
  </si>
  <si>
    <t>plus 50% of the gross margin in the prior period</t>
  </si>
  <si>
    <t>It represents the amount of money they can spend in the period</t>
  </si>
  <si>
    <t>These dollars will eventually appear as long term debt</t>
  </si>
  <si>
    <t>There is a stop to prevent them going over that amount</t>
  </si>
  <si>
    <t>in NewCo. </t>
  </si>
  <si>
    <t>the trial balance will appear in the screens and should be integral to the 'finance' tab that keeps track </t>
  </si>
  <si>
    <t>of their spending in any period</t>
  </si>
  <si>
    <t>When NewCo and Legacy are consolidated in </t>
  </si>
  <si>
    <t>Period 7 the investment and debt will be extinguished</t>
  </si>
  <si>
    <t>Note: the finance tab MUST include all functional spending: wages, costs of actions, budgetted expenses, cost of hiring if any, - every thing!!</t>
  </si>
  <si>
    <t>Accounts payable Business</t>
  </si>
  <si>
    <t>Accounts Payable Consumer</t>
  </si>
  <si>
    <t>e.g., logistics impoves manafacturing efficiency and the cost of production</t>
  </si>
  <si>
    <t>percent of revenue</t>
  </si>
  <si>
    <t>We will use the long tail line to cosolidate in the NewCo in period 7</t>
  </si>
  <si>
    <t>Starting investment</t>
  </si>
  <si>
    <t>Note: cash on ahand in the B/S which is struck</t>
  </si>
  <si>
    <t>Note: </t>
  </si>
  <si>
    <t>internal investment</t>
  </si>
  <si>
    <t>Internal investments </t>
  </si>
  <si>
    <t>plug in line for later</t>
  </si>
  <si>
    <t>downing</t>
  </si>
  <si>
    <t>cost of sales</t>
  </si>
  <si>
    <t>Accounts payable</t>
  </si>
  <si>
    <t>percent of cost of sales</t>
  </si>
  <si>
    <t>accounts receiveable</t>
  </si>
  <si>
    <t>percent of reveue</t>
  </si>
  <si>
    <t>inventory</t>
  </si>
  <si>
    <t>Long tal revenue is the income from old products </t>
  </si>
  <si>
    <t>Note these numbers are negative - that is correct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</si>
</sst>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#,##0.00"/>
    <numFmt numFmtId="167" formatCode="0.00"/>
    <numFmt numFmtId="168" formatCode="#,##0.0"/>
    <numFmt numFmtId="169" formatCode="0.0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7030A0"/>
      <name val="Calibri"/>
      <family val="2"/>
      <charset val="1"/>
    </font>
    <font>
      <sz val="11"/>
      <color rgb="FF7030A0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6D9F1"/>
        <bgColor rgb="FFB9CDE5"/>
      </patternFill>
    </fill>
    <fill>
      <patternFill patternType="solid">
        <fgColor rgb="FF00B0F0"/>
        <bgColor rgb="FF33CCCC"/>
      </patternFill>
    </fill>
    <fill>
      <patternFill patternType="solid">
        <fgColor rgb="FFE0E0E0"/>
        <bgColor rgb="FFD9D9D9"/>
      </patternFill>
    </fill>
    <fill>
      <patternFill patternType="solid">
        <fgColor rgb="FFD7E4BD"/>
        <bgColor rgb="FFDDD9C3"/>
      </patternFill>
    </fill>
    <fill>
      <patternFill patternType="solid">
        <fgColor rgb="FFCCFFFF"/>
        <bgColor rgb="FFF2F2F2"/>
      </patternFill>
    </fill>
    <fill>
      <patternFill patternType="solid">
        <fgColor rgb="FFFFFF99"/>
        <bgColor rgb="FFFDEADA"/>
      </patternFill>
    </fill>
    <fill>
      <patternFill patternType="solid">
        <fgColor rgb="FFFFC000"/>
        <bgColor rgb="FFFF9900"/>
      </patternFill>
    </fill>
    <fill>
      <patternFill patternType="solid">
        <fgColor rgb="FFDDD9C3"/>
        <bgColor rgb="FFD9D9D9"/>
      </patternFill>
    </fill>
    <fill>
      <patternFill patternType="solid">
        <fgColor rgb="FF8EB4E3"/>
        <bgColor rgb="FFB9CDE5"/>
      </patternFill>
    </fill>
    <fill>
      <patternFill patternType="solid">
        <fgColor rgb="FFF2F2F2"/>
        <bgColor rgb="FFEEECE1"/>
      </patternFill>
    </fill>
    <fill>
      <patternFill patternType="solid">
        <fgColor rgb="FFFF0000"/>
        <bgColor rgb="FFC00000"/>
      </patternFill>
    </fill>
    <fill>
      <patternFill patternType="solid">
        <fgColor rgb="FFD9D9D9"/>
        <bgColor rgb="FFE0E0E0"/>
      </patternFill>
    </fill>
    <fill>
      <patternFill patternType="solid">
        <fgColor rgb="FFEEECE1"/>
        <bgColor rgb="FFF2F2F2"/>
      </patternFill>
    </fill>
    <fill>
      <patternFill patternType="solid">
        <fgColor rgb="FFFDEADA"/>
        <bgColor rgb="FFEEECE1"/>
      </patternFill>
    </fill>
    <fill>
      <patternFill patternType="solid">
        <fgColor rgb="FF92D050"/>
        <bgColor rgb="FF969696"/>
      </patternFill>
    </fill>
    <fill>
      <patternFill patternType="solid">
        <fgColor rgb="FFB9CDE5"/>
        <bgColor rgb="FFC6D9F1"/>
      </patternFill>
    </fill>
    <fill>
      <patternFill patternType="solid">
        <fgColor rgb="FFC00000"/>
        <bgColor rgb="FFFF0000"/>
      </patternFill>
    </fill>
    <fill>
      <patternFill patternType="solid">
        <fgColor rgb="FFE6B9B8"/>
        <bgColor rgb="FFDDD9C3"/>
      </patternFill>
    </fill>
    <fill>
      <patternFill patternType="solid">
        <fgColor rgb="FF00B050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2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6" fontId="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2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8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9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21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2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17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4" fillId="17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4" fillId="17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4" fillId="17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9CDE5"/>
      <rgbColor rgb="FF808080"/>
      <rgbColor rgb="FFE0E0E0"/>
      <rgbColor rgb="FF7030A0"/>
      <rgbColor rgb="FFFDEADA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EEECE1"/>
      <rgbColor rgb="FFD7E4BD"/>
      <rgbColor rgb="FFFFFF99"/>
      <rgbColor rgb="FF8EB4E3"/>
      <rgbColor rgb="FFDDD9C3"/>
      <rgbColor rgb="FFD9D9D9"/>
      <rgbColor rgb="FFE6B9B8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10m@3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10m@3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mailto:10m@3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6"/>
  <sheetViews>
    <sheetView windowProtection="false" showFormulas="false" showGridLines="true" showRowColHeaders="true" showZeros="true" rightToLeft="false" tabSelected="true" showOutlineSymbols="true" defaultGridColor="true" view="normal" topLeftCell="A127" colorId="64" zoomScale="100" zoomScaleNormal="100" zoomScalePageLayoutView="100" workbookViewId="0">
      <selection pane="topLeft" activeCell="H134" activeCellId="0" sqref="H134"/>
    </sheetView>
  </sheetViews>
  <sheetFormatPr defaultRowHeight="15"/>
  <cols>
    <col collapsed="false" hidden="false" max="1" min="1" style="1" width="9.10526315789474"/>
    <col collapsed="false" hidden="false" max="6" min="2" style="2" width="9.10526315789474"/>
    <col collapsed="false" hidden="false" max="7" min="7" style="3" width="15.1052631578947"/>
    <col collapsed="false" hidden="false" max="8" min="8" style="3" width="10.1781376518219"/>
    <col collapsed="false" hidden="false" max="9" min="9" style="3" width="10.9271255060729"/>
    <col collapsed="false" hidden="false" max="15" min="10" style="3" width="11.0323886639676"/>
    <col collapsed="false" hidden="false" max="26" min="16" style="3" width="9.10526315789474"/>
    <col collapsed="false" hidden="false" max="1025" min="27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4" s="3" customFormat="true" ht="15" hidden="false" customHeight="false" outlineLevel="0" collapsed="false">
      <c r="A4" s="4"/>
      <c r="B4" s="2"/>
      <c r="C4" s="2"/>
      <c r="D4" s="2"/>
      <c r="E4" s="2"/>
      <c r="F4" s="2"/>
      <c r="H4" s="5" t="s">
        <v>0</v>
      </c>
      <c r="I4" s="5"/>
      <c r="J4" s="5"/>
      <c r="K4" s="5"/>
    </row>
    <row r="5" s="3" customFormat="true" ht="15" hidden="false" customHeight="false" outlineLevel="0" collapsed="false">
      <c r="A5" s="4"/>
      <c r="B5" s="2"/>
      <c r="C5" s="2"/>
      <c r="D5" s="2"/>
      <c r="E5" s="2"/>
      <c r="F5" s="2"/>
      <c r="H5" s="5"/>
      <c r="I5" s="5" t="s">
        <v>1</v>
      </c>
      <c r="J5" s="5"/>
      <c r="K5" s="5"/>
    </row>
    <row r="6" customFormat="false" ht="15" hidden="false" customHeight="false" outlineLevel="0" collapsed="false">
      <c r="A6" s="4"/>
      <c r="H6" s="5" t="s">
        <v>2</v>
      </c>
      <c r="I6" s="5" t="s">
        <v>2</v>
      </c>
      <c r="J6" s="5" t="s">
        <v>2</v>
      </c>
      <c r="K6" s="5" t="s">
        <v>2</v>
      </c>
      <c r="L6" s="3" t="s">
        <v>2</v>
      </c>
      <c r="M6" s="3" t="s">
        <v>2</v>
      </c>
      <c r="N6" s="3" t="s">
        <v>2</v>
      </c>
      <c r="O6" s="3" t="s">
        <v>2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4"/>
      <c r="H7" s="5" t="n">
        <v>1</v>
      </c>
      <c r="I7" s="5" t="n">
        <v>2</v>
      </c>
      <c r="J7" s="5" t="n">
        <v>3</v>
      </c>
      <c r="K7" s="5" t="n">
        <v>4</v>
      </c>
      <c r="L7" s="3" t="n">
        <v>5</v>
      </c>
      <c r="M7" s="3" t="n">
        <v>6</v>
      </c>
      <c r="N7" s="3" t="n">
        <v>7</v>
      </c>
      <c r="O7" s="3" t="n">
        <v>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4"/>
      <c r="H8" s="0"/>
      <c r="I8" s="3" t="s">
        <v>3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10" s="3" customFormat="true" ht="15" hidden="false" customHeight="false" outlineLevel="0" collapsed="false">
      <c r="A10" s="4"/>
      <c r="B10" s="2" t="s">
        <v>4</v>
      </c>
      <c r="C10" s="2" t="s">
        <v>5</v>
      </c>
      <c r="D10" s="2"/>
      <c r="E10" s="2" t="s">
        <v>6</v>
      </c>
      <c r="F10" s="2"/>
      <c r="H10" s="3" t="n">
        <v>2000000</v>
      </c>
      <c r="I10" s="3" t="n">
        <v>2100000</v>
      </c>
      <c r="J10" s="3" t="n">
        <v>2300000</v>
      </c>
      <c r="K10" s="3" t="n">
        <v>2500000</v>
      </c>
      <c r="L10" s="3" t="n">
        <v>2500000</v>
      </c>
      <c r="M10" s="3" t="n">
        <v>1800000</v>
      </c>
      <c r="N10" s="3" t="n">
        <v>1700000</v>
      </c>
      <c r="O10" s="3" t="n">
        <v>1700000</v>
      </c>
    </row>
    <row r="11" s="3" customFormat="true" ht="15" hidden="false" customHeight="false" outlineLevel="0" collapsed="false">
      <c r="A11" s="4"/>
      <c r="B11" s="2" t="s">
        <v>7</v>
      </c>
      <c r="C11" s="2"/>
      <c r="D11" s="2"/>
      <c r="E11" s="2" t="s">
        <v>8</v>
      </c>
      <c r="F11" s="2"/>
      <c r="H11" s="3" t="n">
        <v>1900000</v>
      </c>
      <c r="I11" s="3" t="n">
        <v>1900000</v>
      </c>
      <c r="J11" s="3" t="n">
        <v>2100000</v>
      </c>
      <c r="K11" s="3" t="n">
        <v>2100000</v>
      </c>
      <c r="L11" s="3" t="n">
        <v>2000000</v>
      </c>
      <c r="M11" s="3" t="n">
        <v>1000000</v>
      </c>
      <c r="N11" s="3" t="n">
        <v>500000</v>
      </c>
      <c r="O11" s="3" t="n">
        <v>250000</v>
      </c>
    </row>
    <row r="12" customFormat="false" ht="15" hidden="false" customHeight="false" outlineLevel="0" collapsed="false">
      <c r="A12" s="4"/>
      <c r="B12" s="2" t="s">
        <v>9</v>
      </c>
      <c r="C12" s="6" t="s">
        <v>10</v>
      </c>
      <c r="D12" s="6"/>
      <c r="E12" s="6"/>
      <c r="F12" s="6"/>
      <c r="G12" s="7"/>
      <c r="H12" s="7" t="n">
        <f aca="false">H10+H11</f>
        <v>3900000</v>
      </c>
      <c r="I12" s="7" t="n">
        <f aca="false">I10+I11</f>
        <v>4000000</v>
      </c>
      <c r="J12" s="7" t="n">
        <f aca="false">J10+J11</f>
        <v>4400000</v>
      </c>
      <c r="K12" s="7" t="n">
        <f aca="false">K10+K11</f>
        <v>4600000</v>
      </c>
      <c r="L12" s="7" t="n">
        <f aca="false">L10+L11</f>
        <v>4500000</v>
      </c>
      <c r="M12" s="7" t="n">
        <f aca="false">M10+M11</f>
        <v>2800000</v>
      </c>
      <c r="N12" s="7" t="n">
        <f aca="false">N10+N11</f>
        <v>2200000</v>
      </c>
      <c r="O12" s="7" t="n">
        <f aca="false">O10+O11</f>
        <v>1950000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4"/>
      <c r="B13" s="2" t="s">
        <v>11</v>
      </c>
      <c r="C13" s="2" t="s">
        <v>12</v>
      </c>
      <c r="E13" s="2" t="s">
        <v>6</v>
      </c>
      <c r="G13" s="0"/>
      <c r="H13" s="3" t="n">
        <f aca="false">H10*0.25</f>
        <v>500000</v>
      </c>
      <c r="I13" s="3" t="n">
        <f aca="false">I10*0.25</f>
        <v>525000</v>
      </c>
      <c r="J13" s="3" t="n">
        <f aca="false">J10*0.25</f>
        <v>575000</v>
      </c>
      <c r="K13" s="3" t="n">
        <f aca="false">K10*0.25</f>
        <v>625000</v>
      </c>
      <c r="L13" s="3" t="n">
        <f aca="false">L10*0.25</f>
        <v>625000</v>
      </c>
      <c r="M13" s="3" t="n">
        <f aca="false">M10*0.25</f>
        <v>450000</v>
      </c>
      <c r="N13" s="3" t="n">
        <f aca="false">N10*0.25</f>
        <v>425000</v>
      </c>
      <c r="O13" s="3" t="n">
        <f aca="false">O10*0.25</f>
        <v>425000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4"/>
      <c r="B14" s="2" t="s">
        <v>13</v>
      </c>
      <c r="E14" s="2" t="s">
        <v>8</v>
      </c>
      <c r="G14" s="0"/>
      <c r="H14" s="3" t="n">
        <f aca="false">H11*0.25</f>
        <v>475000</v>
      </c>
      <c r="I14" s="3" t="n">
        <f aca="false">I11*0.25</f>
        <v>475000</v>
      </c>
      <c r="J14" s="3" t="n">
        <f aca="false">J11*0.25</f>
        <v>525000</v>
      </c>
      <c r="K14" s="3" t="n">
        <f aca="false">K11*0.25</f>
        <v>525000</v>
      </c>
      <c r="L14" s="3" t="n">
        <f aca="false">L11*0.25</f>
        <v>500000</v>
      </c>
      <c r="M14" s="3" t="n">
        <f aca="false">M11*0.25</f>
        <v>250000</v>
      </c>
      <c r="N14" s="3" t="n">
        <f aca="false">N11*0.25</f>
        <v>125000</v>
      </c>
      <c r="O14" s="3" t="n">
        <f aca="false">O11*0.25</f>
        <v>62500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4"/>
      <c r="B15" s="2" t="s">
        <v>14</v>
      </c>
      <c r="C15" s="1" t="s">
        <v>15</v>
      </c>
      <c r="D15" s="1"/>
      <c r="E15" s="1"/>
      <c r="F15" s="1"/>
      <c r="G15" s="5"/>
      <c r="H15" s="5" t="n">
        <f aca="false">H13+H14</f>
        <v>975000</v>
      </c>
      <c r="I15" s="5" t="n">
        <f aca="false">I13+I14</f>
        <v>1000000</v>
      </c>
      <c r="J15" s="5" t="n">
        <f aca="false">J13+J14</f>
        <v>1100000</v>
      </c>
      <c r="K15" s="5" t="n">
        <f aca="false">K13+K14</f>
        <v>1150000</v>
      </c>
      <c r="L15" s="5" t="n">
        <f aca="false">L13+L14</f>
        <v>1125000</v>
      </c>
      <c r="M15" s="5" t="n">
        <f aca="false">M13+M14</f>
        <v>700000</v>
      </c>
      <c r="N15" s="5" t="n">
        <f aca="false">N13+N14</f>
        <v>550000</v>
      </c>
      <c r="O15" s="5" t="n">
        <f aca="false">O13+O14</f>
        <v>487500</v>
      </c>
      <c r="P15" s="0"/>
      <c r="Q15" s="0"/>
      <c r="R15" s="0"/>
      <c r="S15" s="0"/>
      <c r="T15" s="3" t="s">
        <v>16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4"/>
      <c r="B16" s="2" t="s">
        <v>17</v>
      </c>
      <c r="C16" s="1" t="s">
        <v>18</v>
      </c>
      <c r="G16" s="0"/>
      <c r="H16" s="3" t="n">
        <f aca="false">(H10-H13)+(H11-H14)</f>
        <v>2925000</v>
      </c>
      <c r="I16" s="3" t="n">
        <f aca="false">(I10-I13)+(I11-I14)</f>
        <v>3000000</v>
      </c>
      <c r="J16" s="3" t="n">
        <f aca="false">(J10-J13)+(J11-J14)</f>
        <v>3300000</v>
      </c>
      <c r="K16" s="3" t="n">
        <f aca="false">(K10-K13)+(K11-K14)</f>
        <v>3450000</v>
      </c>
      <c r="L16" s="3" t="n">
        <f aca="false">(L10-L13)+(L11-L14)</f>
        <v>3375000</v>
      </c>
      <c r="M16" s="3" t="n">
        <f aca="false">(M10-M13)+(M11-M14)</f>
        <v>2100000</v>
      </c>
      <c r="N16" s="3" t="n">
        <f aca="false">(N10-N13)+(N11-N14)</f>
        <v>1650000</v>
      </c>
      <c r="O16" s="3" t="n">
        <f aca="false">(O10-O13)+(O11-O14)</f>
        <v>1462500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0"/>
      <c r="C17" s="2" t="s">
        <v>19</v>
      </c>
      <c r="D17" s="0"/>
      <c r="E17" s="0"/>
      <c r="F17" s="0"/>
      <c r="G17" s="0"/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20000</v>
      </c>
      <c r="N17" s="3" t="n">
        <v>30000</v>
      </c>
      <c r="O17" s="3" t="n">
        <v>35000</v>
      </c>
      <c r="P17" s="0"/>
      <c r="Q17" s="0"/>
      <c r="R17" s="3" t="s">
        <v>2</v>
      </c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3" t="s">
        <v>2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0"/>
      <c r="C18" s="1" t="s">
        <v>20</v>
      </c>
      <c r="D18" s="0"/>
      <c r="E18" s="0"/>
      <c r="F18" s="0"/>
      <c r="G18" s="0"/>
      <c r="H18" s="5" t="n">
        <f aca="false">H16+H17</f>
        <v>2925000</v>
      </c>
      <c r="I18" s="5" t="n">
        <f aca="false">I16+I17</f>
        <v>3000000</v>
      </c>
      <c r="J18" s="5" t="n">
        <f aca="false">J16+J17</f>
        <v>3300000</v>
      </c>
      <c r="K18" s="5" t="n">
        <f aca="false">K16+K17</f>
        <v>3450000</v>
      </c>
      <c r="L18" s="5" t="n">
        <f aca="false">L16+L17</f>
        <v>3375000</v>
      </c>
      <c r="M18" s="5" t="n">
        <f aca="false">M16+M17</f>
        <v>2120000</v>
      </c>
      <c r="N18" s="5" t="n">
        <f aca="false">N16+N17</f>
        <v>1680000</v>
      </c>
      <c r="O18" s="5" t="n">
        <f aca="false">O16+O17</f>
        <v>1497500</v>
      </c>
      <c r="P18" s="0"/>
      <c r="Q18" s="0"/>
      <c r="R18" s="3" t="n">
        <v>1</v>
      </c>
      <c r="S18" s="3" t="n">
        <v>2</v>
      </c>
      <c r="T18" s="3" t="n">
        <v>3</v>
      </c>
      <c r="U18" s="3" t="n">
        <v>4</v>
      </c>
      <c r="V18" s="3" t="n">
        <v>5</v>
      </c>
      <c r="W18" s="3" t="n">
        <v>6</v>
      </c>
      <c r="X18" s="3" t="n">
        <v>7</v>
      </c>
      <c r="Y18" s="3" t="n">
        <v>8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20" customFormat="false" ht="15" hidden="false" customHeight="false" outlineLevel="0" collapsed="false">
      <c r="A20" s="0"/>
      <c r="B20" s="0"/>
      <c r="C20" s="2" t="s">
        <v>21</v>
      </c>
      <c r="D20" s="0"/>
      <c r="E20" s="0"/>
      <c r="F20" s="0"/>
      <c r="G20" s="0"/>
      <c r="H20" s="3" t="n">
        <f aca="false">R20</f>
        <v>10000</v>
      </c>
      <c r="I20" s="3" t="n">
        <f aca="false">S20</f>
        <v>10000</v>
      </c>
      <c r="J20" s="3" t="n">
        <f aca="false">T20</f>
        <v>10000</v>
      </c>
      <c r="K20" s="3" t="n">
        <f aca="false">U20</f>
        <v>10000</v>
      </c>
      <c r="L20" s="3" t="n">
        <f aca="false">V20</f>
        <v>10000</v>
      </c>
      <c r="M20" s="3" t="n">
        <f aca="false">W20</f>
        <v>10000</v>
      </c>
      <c r="N20" s="3" t="n">
        <f aca="false">X20</f>
        <v>10000</v>
      </c>
      <c r="O20" s="3" t="n">
        <f aca="false">Y20</f>
        <v>10000</v>
      </c>
      <c r="P20" s="0"/>
      <c r="Q20" s="0"/>
      <c r="R20" s="3" t="n">
        <v>10000</v>
      </c>
      <c r="S20" s="3" t="n">
        <v>10000</v>
      </c>
      <c r="T20" s="3" t="n">
        <v>10000</v>
      </c>
      <c r="U20" s="3" t="n">
        <v>10000</v>
      </c>
      <c r="V20" s="3" t="n">
        <v>10000</v>
      </c>
      <c r="W20" s="3" t="n">
        <v>10000</v>
      </c>
      <c r="X20" s="3" t="n">
        <v>10000</v>
      </c>
      <c r="Y20" s="3" t="n">
        <v>10000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0"/>
      <c r="C21" s="2" t="s">
        <v>22</v>
      </c>
      <c r="D21" s="0"/>
      <c r="E21" s="0"/>
      <c r="F21" s="0"/>
      <c r="G21" s="0"/>
      <c r="H21" s="3" t="n">
        <f aca="false">R21</f>
        <v>10000</v>
      </c>
      <c r="I21" s="3" t="n">
        <f aca="false">S21</f>
        <v>10000</v>
      </c>
      <c r="J21" s="3" t="n">
        <f aca="false">T21</f>
        <v>10000</v>
      </c>
      <c r="K21" s="3" t="n">
        <f aca="false">U21</f>
        <v>10000</v>
      </c>
      <c r="L21" s="3" t="n">
        <f aca="false">V21</f>
        <v>10000</v>
      </c>
      <c r="M21" s="3" t="n">
        <f aca="false">W21</f>
        <v>10000</v>
      </c>
      <c r="N21" s="3" t="n">
        <f aca="false">X21</f>
        <v>10000</v>
      </c>
      <c r="O21" s="3" t="n">
        <f aca="false">Y21</f>
        <v>10000</v>
      </c>
      <c r="P21" s="0"/>
      <c r="Q21" s="0"/>
      <c r="R21" s="3" t="n">
        <v>10000</v>
      </c>
      <c r="S21" s="3" t="n">
        <v>10000</v>
      </c>
      <c r="T21" s="3" t="n">
        <v>10000</v>
      </c>
      <c r="U21" s="3" t="n">
        <v>10000</v>
      </c>
      <c r="V21" s="3" t="n">
        <v>10000</v>
      </c>
      <c r="W21" s="3" t="n">
        <v>10000</v>
      </c>
      <c r="X21" s="3" t="n">
        <v>10000</v>
      </c>
      <c r="Y21" s="3" t="n">
        <v>10000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4" t="s">
        <v>23</v>
      </c>
      <c r="B22" s="0"/>
      <c r="C22" s="2" t="s">
        <v>24</v>
      </c>
      <c r="D22" s="0"/>
      <c r="E22" s="0"/>
      <c r="F22" s="0"/>
      <c r="G22" s="0"/>
      <c r="H22" s="8" t="n">
        <f aca="false">R22</f>
        <v>10000</v>
      </c>
      <c r="I22" s="8" t="n">
        <f aca="false">S22</f>
        <v>10000</v>
      </c>
      <c r="J22" s="8" t="n">
        <f aca="false">T22</f>
        <v>10000</v>
      </c>
      <c r="K22" s="8" t="n">
        <f aca="false">U22</f>
        <v>10000</v>
      </c>
      <c r="L22" s="8" t="n">
        <f aca="false">V22</f>
        <v>10000</v>
      </c>
      <c r="M22" s="8" t="n">
        <f aca="false">W22</f>
        <v>10000</v>
      </c>
      <c r="N22" s="8" t="n">
        <f aca="false">X22</f>
        <v>10000</v>
      </c>
      <c r="O22" s="8" t="n">
        <f aca="false">Y22</f>
        <v>10000</v>
      </c>
      <c r="P22" s="0"/>
      <c r="Q22" s="0"/>
      <c r="R22" s="3" t="n">
        <v>10000</v>
      </c>
      <c r="S22" s="3" t="n">
        <v>10000</v>
      </c>
      <c r="T22" s="3" t="n">
        <v>10000</v>
      </c>
      <c r="U22" s="3" t="n">
        <v>10000</v>
      </c>
      <c r="V22" s="3" t="n">
        <v>10000</v>
      </c>
      <c r="W22" s="3" t="n">
        <v>10000</v>
      </c>
      <c r="X22" s="3" t="n">
        <v>10000</v>
      </c>
      <c r="Y22" s="3" t="n">
        <v>10000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/>
      <c r="B23" s="0"/>
      <c r="C23" s="2" t="s">
        <v>25</v>
      </c>
      <c r="D23" s="0"/>
      <c r="E23" s="0"/>
      <c r="F23" s="0"/>
      <c r="G23" s="0"/>
      <c r="H23" s="3" t="n">
        <f aca="false">R23</f>
        <v>10000</v>
      </c>
      <c r="I23" s="3" t="n">
        <f aca="false">S23</f>
        <v>10000</v>
      </c>
      <c r="J23" s="3" t="n">
        <f aca="false">T23</f>
        <v>10000</v>
      </c>
      <c r="K23" s="3" t="n">
        <f aca="false">U23</f>
        <v>10000</v>
      </c>
      <c r="L23" s="3" t="n">
        <f aca="false">V23</f>
        <v>10000</v>
      </c>
      <c r="M23" s="3" t="n">
        <f aca="false">W23</f>
        <v>10000</v>
      </c>
      <c r="N23" s="3" t="n">
        <f aca="false">X23</f>
        <v>10000</v>
      </c>
      <c r="O23" s="3" t="n">
        <f aca="false">Y23</f>
        <v>10000</v>
      </c>
      <c r="P23" s="0"/>
      <c r="Q23" s="0"/>
      <c r="R23" s="3" t="n">
        <v>10000</v>
      </c>
      <c r="S23" s="3" t="n">
        <v>10000</v>
      </c>
      <c r="T23" s="3" t="n">
        <v>10000</v>
      </c>
      <c r="U23" s="3" t="n">
        <v>10000</v>
      </c>
      <c r="V23" s="3" t="n">
        <v>10000</v>
      </c>
      <c r="W23" s="3" t="n">
        <v>10000</v>
      </c>
      <c r="X23" s="3" t="n">
        <v>10000</v>
      </c>
      <c r="Y23" s="3" t="n">
        <v>10000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/>
      <c r="B24" s="0"/>
      <c r="C24" s="2" t="s">
        <v>26</v>
      </c>
      <c r="D24" s="0"/>
      <c r="E24" s="0"/>
      <c r="F24" s="0"/>
      <c r="G24" s="0"/>
      <c r="H24" s="3" t="n">
        <f aca="false">R24</f>
        <v>10000</v>
      </c>
      <c r="I24" s="3" t="n">
        <f aca="false">S24</f>
        <v>10000</v>
      </c>
      <c r="J24" s="3" t="n">
        <f aca="false">T24</f>
        <v>10000</v>
      </c>
      <c r="K24" s="3" t="n">
        <f aca="false">U24</f>
        <v>10000</v>
      </c>
      <c r="L24" s="3" t="n">
        <f aca="false">V24</f>
        <v>10000</v>
      </c>
      <c r="M24" s="3" t="n">
        <f aca="false">W24</f>
        <v>10000</v>
      </c>
      <c r="N24" s="3" t="n">
        <f aca="false">X24</f>
        <v>10000</v>
      </c>
      <c r="O24" s="3" t="n">
        <f aca="false">Y24</f>
        <v>10000</v>
      </c>
      <c r="P24" s="0"/>
      <c r="Q24" s="0"/>
      <c r="R24" s="3" t="n">
        <v>10000</v>
      </c>
      <c r="S24" s="3" t="n">
        <v>10000</v>
      </c>
      <c r="T24" s="3" t="n">
        <v>10000</v>
      </c>
      <c r="U24" s="3" t="n">
        <v>10000</v>
      </c>
      <c r="V24" s="3" t="n">
        <v>10000</v>
      </c>
      <c r="W24" s="3" t="n">
        <v>10000</v>
      </c>
      <c r="X24" s="3" t="n">
        <v>10000</v>
      </c>
      <c r="Y24" s="3" t="n">
        <v>10000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0" customFormat="true" ht="15" hidden="false" customHeight="false" outlineLevel="0" collapsed="false">
      <c r="A25" s="9"/>
      <c r="C25" s="10" t="s">
        <v>27</v>
      </c>
      <c r="E25" s="9" t="s">
        <v>28</v>
      </c>
      <c r="G25" s="11"/>
      <c r="H25" s="11" t="n">
        <f aca="false">R25</f>
        <v>10000</v>
      </c>
      <c r="I25" s="11" t="n">
        <f aca="false">S25</f>
        <v>10000</v>
      </c>
      <c r="J25" s="11" t="n">
        <f aca="false">T25</f>
        <v>10000</v>
      </c>
      <c r="K25" s="11" t="n">
        <f aca="false">U25</f>
        <v>10000</v>
      </c>
      <c r="L25" s="11" t="n">
        <f aca="false">V25</f>
        <v>10000</v>
      </c>
      <c r="M25" s="11" t="n">
        <f aca="false">W25</f>
        <v>10000</v>
      </c>
      <c r="N25" s="11" t="n">
        <f aca="false">X25</f>
        <v>10000</v>
      </c>
      <c r="O25" s="11" t="n">
        <f aca="false">Y25</f>
        <v>10000</v>
      </c>
      <c r="P25" s="11"/>
      <c r="Q25" s="11"/>
      <c r="R25" s="11" t="n">
        <v>10000</v>
      </c>
      <c r="S25" s="11" t="n">
        <v>10000</v>
      </c>
      <c r="T25" s="11" t="n">
        <v>10000</v>
      </c>
      <c r="U25" s="11" t="n">
        <v>10000</v>
      </c>
      <c r="V25" s="11" t="n">
        <v>10000</v>
      </c>
      <c r="W25" s="11" t="n">
        <v>10000</v>
      </c>
      <c r="X25" s="11" t="n">
        <v>10000</v>
      </c>
      <c r="Y25" s="11" t="n">
        <v>10000</v>
      </c>
      <c r="Z25" s="11"/>
    </row>
    <row r="26" customFormat="false" ht="15" hidden="false" customHeight="false" outlineLevel="0" collapsed="false">
      <c r="A26" s="0"/>
      <c r="B26" s="0"/>
      <c r="C26" s="2" t="s">
        <v>29</v>
      </c>
      <c r="D26" s="0"/>
      <c r="E26" s="0"/>
      <c r="F26" s="0"/>
      <c r="G26" s="0"/>
      <c r="H26" s="3" t="n">
        <f aca="false">R26</f>
        <v>10000</v>
      </c>
      <c r="I26" s="3" t="n">
        <f aca="false">S26</f>
        <v>10000</v>
      </c>
      <c r="J26" s="3" t="n">
        <f aca="false">T26</f>
        <v>10000</v>
      </c>
      <c r="K26" s="3" t="n">
        <f aca="false">U26</f>
        <v>10000</v>
      </c>
      <c r="L26" s="3" t="n">
        <f aca="false">V26</f>
        <v>10000</v>
      </c>
      <c r="M26" s="3" t="n">
        <f aca="false">W26</f>
        <v>10000</v>
      </c>
      <c r="N26" s="3" t="n">
        <f aca="false">X26</f>
        <v>10000</v>
      </c>
      <c r="O26" s="3" t="n">
        <f aca="false">Y26</f>
        <v>10000</v>
      </c>
      <c r="P26" s="0"/>
      <c r="Q26" s="0"/>
      <c r="R26" s="3" t="n">
        <v>10000</v>
      </c>
      <c r="S26" s="3" t="n">
        <v>10000</v>
      </c>
      <c r="T26" s="3" t="n">
        <v>10000</v>
      </c>
      <c r="U26" s="3" t="n">
        <v>10000</v>
      </c>
      <c r="V26" s="3" t="n">
        <v>10000</v>
      </c>
      <c r="W26" s="3" t="n">
        <v>10000</v>
      </c>
      <c r="X26" s="3" t="n">
        <v>10000</v>
      </c>
      <c r="Y26" s="3" t="n">
        <v>10000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1" customFormat="true" ht="15" hidden="false" customHeight="false" outlineLevel="0" collapsed="false">
      <c r="A27" s="4" t="s">
        <v>30</v>
      </c>
      <c r="C27" s="1" t="s">
        <v>31</v>
      </c>
      <c r="G27" s="5"/>
      <c r="H27" s="12" t="n">
        <f aca="false">H20+H23+H21+H24+H25+H26+H22</f>
        <v>70000</v>
      </c>
      <c r="I27" s="12" t="n">
        <f aca="false">I20+I23+I21+I24+I25+I26+I22</f>
        <v>70000</v>
      </c>
      <c r="J27" s="12" t="n">
        <f aca="false">J20+J23+J21+J24+J25+J26+J22</f>
        <v>70000</v>
      </c>
      <c r="K27" s="12" t="n">
        <f aca="false">K20+K23+K21+K24+K25+K26+K22</f>
        <v>70000</v>
      </c>
      <c r="L27" s="12" t="n">
        <f aca="false">L20+L23+L21+L24+L25+L26+L22</f>
        <v>70000</v>
      </c>
      <c r="M27" s="12" t="n">
        <f aca="false">M20+M23+M21+M24+M25+M26+M22</f>
        <v>70000</v>
      </c>
      <c r="N27" s="12" t="n">
        <f aca="false">N20+N23+N21+N24+N25+N26+N22</f>
        <v>70000</v>
      </c>
      <c r="O27" s="12" t="n">
        <f aca="false">O20+O23+O21+O24+O25+O26+O22</f>
        <v>70000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customFormat="false" ht="15" hidden="false" customHeight="false" outlineLevel="0" collapsed="false">
      <c r="A28" s="4"/>
      <c r="B28" s="1"/>
      <c r="C28" s="1" t="s">
        <v>32</v>
      </c>
      <c r="D28" s="1"/>
      <c r="E28" s="1"/>
      <c r="F28" s="1"/>
      <c r="G28" s="5"/>
      <c r="H28" s="5" t="n">
        <f aca="false">H18-H27</f>
        <v>2855000</v>
      </c>
      <c r="I28" s="5" t="n">
        <f aca="false">I18-I27</f>
        <v>2930000</v>
      </c>
      <c r="J28" s="5" t="n">
        <f aca="false">J18-J27</f>
        <v>3230000</v>
      </c>
      <c r="K28" s="5" t="n">
        <f aca="false">K18-K27</f>
        <v>3380000</v>
      </c>
      <c r="L28" s="5" t="n">
        <f aca="false">L18-L27</f>
        <v>3305000</v>
      </c>
      <c r="M28" s="5" t="n">
        <f aca="false">M18-M27</f>
        <v>2050000</v>
      </c>
      <c r="N28" s="5" t="n">
        <f aca="false">N18-N27</f>
        <v>1610000</v>
      </c>
      <c r="O28" s="5" t="n">
        <f aca="false">O18-O27</f>
        <v>1427500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2" t="s">
        <v>33</v>
      </c>
      <c r="D29" s="0"/>
      <c r="E29" s="0"/>
      <c r="F29" s="0"/>
      <c r="G29" s="0"/>
      <c r="H29" s="3" t="n">
        <f aca="false">H72*0.05</f>
        <v>100000</v>
      </c>
      <c r="I29" s="3" t="n">
        <f aca="false">I72*0.05</f>
        <v>100005</v>
      </c>
      <c r="J29" s="3" t="n">
        <f aca="false">J72*0.05</f>
        <v>100005</v>
      </c>
      <c r="K29" s="3" t="n">
        <f aca="false">K72*0.05</f>
        <v>100005</v>
      </c>
      <c r="L29" s="3" t="n">
        <f aca="false">L72*0.05</f>
        <v>100005</v>
      </c>
      <c r="M29" s="3" t="n">
        <f aca="false">M72*0.05</f>
        <v>100005</v>
      </c>
      <c r="N29" s="3" t="n">
        <f aca="false">N72*0.05</f>
        <v>100005</v>
      </c>
      <c r="O29" s="3" t="n">
        <f aca="false">O72*0.05</f>
        <v>100005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0"/>
      <c r="C30" s="2" t="s">
        <v>34</v>
      </c>
      <c r="D30" s="0"/>
      <c r="E30" s="0"/>
      <c r="F30" s="0"/>
      <c r="G30" s="0"/>
      <c r="H30" s="3" t="n">
        <f aca="false">H28-H29</f>
        <v>2755000</v>
      </c>
      <c r="I30" s="3" t="n">
        <f aca="false">I28-I29</f>
        <v>2829995</v>
      </c>
      <c r="J30" s="3" t="n">
        <f aca="false">J28-J29</f>
        <v>3129995</v>
      </c>
      <c r="K30" s="3" t="n">
        <f aca="false">K28-K29</f>
        <v>3279995</v>
      </c>
      <c r="L30" s="3" t="n">
        <f aca="false">L28-L29</f>
        <v>3204995</v>
      </c>
      <c r="M30" s="3" t="n">
        <f aca="false">M28-M29</f>
        <v>1949995</v>
      </c>
      <c r="N30" s="3" t="n">
        <f aca="false">N28-N29</f>
        <v>1509995</v>
      </c>
      <c r="O30" s="3" t="n">
        <f aca="false">O28-O29</f>
        <v>1327495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/>
      <c r="B31" s="0"/>
      <c r="C31" s="2" t="s">
        <v>35</v>
      </c>
      <c r="D31" s="0"/>
      <c r="E31" s="0"/>
      <c r="F31" s="0"/>
      <c r="G31" s="0"/>
      <c r="H31" s="3" t="n">
        <f aca="false">G52*0.12</f>
        <v>0</v>
      </c>
      <c r="I31" s="3" t="n">
        <f aca="false">H52*0.12</f>
        <v>360000</v>
      </c>
      <c r="J31" s="3" t="n">
        <f aca="false">I52*0.12</f>
        <v>362400</v>
      </c>
      <c r="K31" s="3" t="n">
        <f aca="false">J52*0.12</f>
        <v>362400</v>
      </c>
      <c r="L31" s="3" t="n">
        <f aca="false">K52*0.12</f>
        <v>362400</v>
      </c>
      <c r="M31" s="3" t="n">
        <f aca="false">L52*0.12</f>
        <v>362400</v>
      </c>
      <c r="N31" s="3" t="n">
        <f aca="false">M52*0.12</f>
        <v>362400</v>
      </c>
      <c r="O31" s="3" t="n">
        <f aca="false">N52*0.12</f>
        <v>362400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/>
      <c r="B32" s="0"/>
      <c r="C32" s="2" t="s">
        <v>36</v>
      </c>
      <c r="D32" s="0"/>
      <c r="E32" s="0"/>
      <c r="F32" s="0"/>
      <c r="G32" s="0"/>
      <c r="H32" s="3" t="n">
        <f aca="false">H30-H31</f>
        <v>2755000</v>
      </c>
      <c r="I32" s="3" t="n">
        <f aca="false">I30-I31</f>
        <v>2469995</v>
      </c>
      <c r="J32" s="3" t="n">
        <f aca="false">J30-J31</f>
        <v>2767595</v>
      </c>
      <c r="K32" s="3" t="n">
        <f aca="false">K30-K31</f>
        <v>2917595</v>
      </c>
      <c r="L32" s="3" t="n">
        <f aca="false">L30-L31</f>
        <v>2842595</v>
      </c>
      <c r="M32" s="3" t="n">
        <f aca="false">M30-M31</f>
        <v>1587595</v>
      </c>
      <c r="N32" s="3" t="n">
        <f aca="false">N30-N31</f>
        <v>1147595</v>
      </c>
      <c r="O32" s="3" t="n">
        <f aca="false">O30-O31</f>
        <v>965095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/>
      <c r="B33" s="0"/>
      <c r="C33" s="2" t="s">
        <v>37</v>
      </c>
      <c r="D33" s="0"/>
      <c r="E33" s="0"/>
      <c r="F33" s="0"/>
      <c r="G33" s="0"/>
      <c r="H33" s="3" t="n">
        <f aca="false">(H30-H31)*0.2</f>
        <v>551000</v>
      </c>
      <c r="I33" s="3" t="n">
        <f aca="false">(I30-I31)*0.2</f>
        <v>493999</v>
      </c>
      <c r="J33" s="3" t="n">
        <f aca="false">(J30-J31)*0.2</f>
        <v>553519</v>
      </c>
      <c r="K33" s="3" t="n">
        <f aca="false">(K30-K31)*0.2</f>
        <v>583519</v>
      </c>
      <c r="L33" s="3" t="n">
        <f aca="false">(L30-L31)*0.2</f>
        <v>568519</v>
      </c>
      <c r="M33" s="3" t="n">
        <f aca="false">(M30-M31)*0.2</f>
        <v>317519</v>
      </c>
      <c r="N33" s="3" t="n">
        <f aca="false">(N30-N31)*0.2</f>
        <v>229519</v>
      </c>
      <c r="O33" s="3" t="n">
        <f aca="false">(O30-O31)*0.2</f>
        <v>193019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4" customFormat="true" ht="15" hidden="false" customHeight="false" outlineLevel="0" collapsed="false">
      <c r="A34" s="13"/>
      <c r="C34" s="15" t="s">
        <v>38</v>
      </c>
      <c r="D34" s="15"/>
      <c r="E34" s="15"/>
      <c r="F34" s="15"/>
      <c r="G34" s="16"/>
      <c r="H34" s="16" t="n">
        <f aca="false">H30-H31-H33</f>
        <v>2204000</v>
      </c>
      <c r="I34" s="16" t="n">
        <f aca="false">I30-I31-I33</f>
        <v>1975996</v>
      </c>
      <c r="J34" s="16" t="n">
        <f aca="false">J30-J31-J33</f>
        <v>2214076</v>
      </c>
      <c r="K34" s="16" t="n">
        <f aca="false">K30-K31-K33</f>
        <v>2334076</v>
      </c>
      <c r="L34" s="17" t="n">
        <f aca="false">L30-L31-L33</f>
        <v>2274076</v>
      </c>
      <c r="M34" s="17" t="n">
        <f aca="false">M30-M31-M33</f>
        <v>1270076</v>
      </c>
      <c r="N34" s="17" t="n">
        <f aca="false">N30-N31-N33</f>
        <v>918076</v>
      </c>
      <c r="O34" s="17" t="n">
        <f aca="false">O30-O31-O33</f>
        <v>772076</v>
      </c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5" t="s">
        <v>39</v>
      </c>
      <c r="I38" s="5"/>
      <c r="J38" s="5"/>
      <c r="K38" s="5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0"/>
      <c r="C39" s="0"/>
      <c r="D39" s="0"/>
      <c r="E39" s="0"/>
      <c r="F39" s="0"/>
      <c r="G39" s="0"/>
      <c r="H39" s="5"/>
      <c r="I39" s="5" t="s">
        <v>40</v>
      </c>
      <c r="J39" s="5"/>
      <c r="K39" s="5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/>
      <c r="B40" s="0"/>
      <c r="C40" s="0"/>
      <c r="D40" s="0"/>
      <c r="E40" s="0"/>
      <c r="F40" s="0"/>
      <c r="G40" s="0"/>
      <c r="H40" s="5" t="s">
        <v>2</v>
      </c>
      <c r="I40" s="5" t="s">
        <v>2</v>
      </c>
      <c r="J40" s="5" t="s">
        <v>41</v>
      </c>
      <c r="K40" s="5" t="s">
        <v>2</v>
      </c>
      <c r="L40" s="3" t="s">
        <v>2</v>
      </c>
      <c r="M40" s="3" t="s">
        <v>2</v>
      </c>
      <c r="N40" s="3" t="s">
        <v>2</v>
      </c>
      <c r="O40" s="3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/>
      <c r="B41" s="0"/>
      <c r="C41" s="0"/>
      <c r="D41" s="0"/>
      <c r="E41" s="0"/>
      <c r="F41" s="0"/>
      <c r="G41" s="5" t="s">
        <v>42</v>
      </c>
      <c r="H41" s="5" t="n">
        <v>1</v>
      </c>
      <c r="I41" s="5" t="n">
        <v>2</v>
      </c>
      <c r="J41" s="5" t="n">
        <v>3</v>
      </c>
      <c r="K41" s="5" t="n">
        <v>4</v>
      </c>
      <c r="L41" s="3" t="n">
        <v>5</v>
      </c>
      <c r="M41" s="3" t="n">
        <v>6</v>
      </c>
      <c r="N41" s="3" t="n">
        <v>7</v>
      </c>
      <c r="O41" s="3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/>
      <c r="B42" s="0"/>
      <c r="C42" s="0"/>
      <c r="D42" s="0"/>
      <c r="E42" s="0"/>
      <c r="F42" s="0"/>
      <c r="G42" s="5" t="s">
        <v>43</v>
      </c>
      <c r="H42" s="0"/>
      <c r="I42" s="3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/>
      <c r="B43" s="1" t="s">
        <v>45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/>
      <c r="B44" s="0"/>
      <c r="C44" s="2" t="s">
        <v>46</v>
      </c>
      <c r="D44" s="0"/>
      <c r="E44" s="0"/>
      <c r="F44" s="0"/>
      <c r="G44" s="5" t="n">
        <v>2000000</v>
      </c>
      <c r="H44" s="3" t="n">
        <f aca="false">H123</f>
        <v>4143300</v>
      </c>
      <c r="I44" s="3" t="n">
        <f aca="false">I123</f>
        <v>6104096.8</v>
      </c>
      <c r="J44" s="3" t="n">
        <f aca="false">J123</f>
        <v>1397757.6</v>
      </c>
      <c r="K44" s="3" t="n">
        <f aca="false">K123</f>
        <v>3707418.4</v>
      </c>
      <c r="L44" s="3" t="n">
        <f aca="false">L123</f>
        <v>5849079.2</v>
      </c>
      <c r="M44" s="3" t="n">
        <f aca="false">M123</f>
        <v>6547540</v>
      </c>
      <c r="N44" s="3" t="n">
        <f aca="false">N123</f>
        <v>7404400.8</v>
      </c>
      <c r="O44" s="3" t="n">
        <f aca="false">O123</f>
        <v>8284461.6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/>
      <c r="B45" s="0"/>
      <c r="C45" s="2" t="s">
        <v>47</v>
      </c>
      <c r="D45" s="0"/>
      <c r="E45" s="0"/>
      <c r="F45" s="0"/>
      <c r="G45" s="5"/>
      <c r="H45" s="3" t="n">
        <f aca="false">H10*0.1</f>
        <v>200000</v>
      </c>
      <c r="I45" s="3" t="n">
        <f aca="false">I10*0.1</f>
        <v>210000</v>
      </c>
      <c r="J45" s="3" t="n">
        <f aca="false">J10*0.1</f>
        <v>230000</v>
      </c>
      <c r="K45" s="3" t="n">
        <f aca="false">K10*0.1</f>
        <v>250000</v>
      </c>
      <c r="L45" s="3" t="n">
        <f aca="false">L10*0.1</f>
        <v>250000</v>
      </c>
      <c r="M45" s="3" t="n">
        <f aca="false">M10*0.1</f>
        <v>180000</v>
      </c>
      <c r="N45" s="3" t="n">
        <f aca="false">N10*0.1</f>
        <v>170000</v>
      </c>
      <c r="O45" s="3" t="n">
        <f aca="false">O10*0.1</f>
        <v>170000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/>
      <c r="B46" s="0"/>
      <c r="C46" s="2" t="s">
        <v>48</v>
      </c>
      <c r="D46" s="0"/>
      <c r="E46" s="0"/>
      <c r="F46" s="0"/>
      <c r="G46" s="5"/>
      <c r="H46" s="3" t="n">
        <f aca="false">H11*0.1</f>
        <v>190000</v>
      </c>
      <c r="I46" s="3" t="n">
        <f aca="false">I11*0.1</f>
        <v>190000</v>
      </c>
      <c r="J46" s="3" t="n">
        <f aca="false">J11*0.1</f>
        <v>210000</v>
      </c>
      <c r="K46" s="3" t="n">
        <f aca="false">K11*0.1</f>
        <v>210000</v>
      </c>
      <c r="L46" s="3" t="n">
        <f aca="false">L11*0.1</f>
        <v>200000</v>
      </c>
      <c r="M46" s="3" t="n">
        <f aca="false">M11*0.1</f>
        <v>100000</v>
      </c>
      <c r="N46" s="3" t="n">
        <f aca="false">N11*0.1</f>
        <v>50000</v>
      </c>
      <c r="O46" s="3" t="n">
        <f aca="false">O11*0.1</f>
        <v>25000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2" t="s">
        <v>49</v>
      </c>
      <c r="D47" s="0"/>
      <c r="E47" s="0"/>
      <c r="F47" s="0"/>
      <c r="G47" s="5"/>
      <c r="H47" s="3" t="n">
        <f aca="false">H13*0.1</f>
        <v>50000</v>
      </c>
      <c r="I47" s="3" t="n">
        <f aca="false">I13*0.1</f>
        <v>52500</v>
      </c>
      <c r="J47" s="3" t="n">
        <f aca="false">J13*0.1</f>
        <v>57500</v>
      </c>
      <c r="K47" s="3" t="n">
        <f aca="false">K13*0.1</f>
        <v>62500</v>
      </c>
      <c r="L47" s="3" t="n">
        <f aca="false">L13*0.1</f>
        <v>62500</v>
      </c>
      <c r="M47" s="3" t="n">
        <f aca="false">M13*0.1</f>
        <v>45000</v>
      </c>
      <c r="N47" s="3" t="n">
        <f aca="false">N13*0.1</f>
        <v>42500</v>
      </c>
      <c r="O47" s="3" t="n">
        <f aca="false">O13*0.1</f>
        <v>42500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0"/>
      <c r="C48" s="2" t="s">
        <v>50</v>
      </c>
      <c r="D48" s="0"/>
      <c r="E48" s="0"/>
      <c r="F48" s="0"/>
      <c r="G48" s="5"/>
      <c r="H48" s="3" t="n">
        <f aca="false">H14*0.1</f>
        <v>47500</v>
      </c>
      <c r="I48" s="3" t="n">
        <f aca="false">I14*0.1</f>
        <v>47500</v>
      </c>
      <c r="J48" s="3" t="n">
        <f aca="false">J14*0.1</f>
        <v>52500</v>
      </c>
      <c r="K48" s="3" t="n">
        <f aca="false">K14*0.1</f>
        <v>52500</v>
      </c>
      <c r="L48" s="3" t="n">
        <f aca="false">L14*0.1</f>
        <v>50000</v>
      </c>
      <c r="M48" s="3" t="n">
        <f aca="false">M14*0.1</f>
        <v>25000</v>
      </c>
      <c r="N48" s="3" t="n">
        <f aca="false">N14*0.1</f>
        <v>12500</v>
      </c>
      <c r="O48" s="3" t="n">
        <f aca="false">O14*0.1</f>
        <v>6250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/>
      <c r="B49" s="1" t="s">
        <v>51</v>
      </c>
      <c r="C49" s="0"/>
      <c r="D49" s="0"/>
      <c r="E49" s="0"/>
      <c r="F49" s="0"/>
      <c r="G49" s="5" t="n">
        <f aca="false">SUM(G44:G48)</f>
        <v>2000000</v>
      </c>
      <c r="H49" s="3" t="n">
        <f aca="false">SUM(H44:H48)</f>
        <v>4630800</v>
      </c>
      <c r="I49" s="3" t="n">
        <f aca="false">SUM(I44:I48)</f>
        <v>6604096.8</v>
      </c>
      <c r="J49" s="3" t="n">
        <f aca="false">SUM(J44:J48)</f>
        <v>1947757.6</v>
      </c>
      <c r="K49" s="3" t="n">
        <f aca="false">SUM(K44:K48)</f>
        <v>4282418.4</v>
      </c>
      <c r="L49" s="3" t="n">
        <f aca="false">SUM(L44:L48)</f>
        <v>6411579.2</v>
      </c>
      <c r="M49" s="3" t="n">
        <f aca="false">SUM(M44:M48)</f>
        <v>6897540</v>
      </c>
      <c r="N49" s="3" t="n">
        <f aca="false">SUM(N44:N48)</f>
        <v>7679400.8</v>
      </c>
      <c r="O49" s="3" t="n">
        <f aca="false">SUM(O44:O48)</f>
        <v>8528211.6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0" customFormat="true" ht="15" hidden="false" customHeight="false" outlineLevel="0" collapsed="false">
      <c r="A50" s="9"/>
      <c r="B50" s="18" t="s">
        <v>52</v>
      </c>
      <c r="G50" s="19"/>
      <c r="H50" s="11" t="n">
        <f aca="false">G50+G51</f>
        <v>3000000</v>
      </c>
      <c r="I50" s="11" t="n">
        <f aca="false">H50+H51</f>
        <v>3000000</v>
      </c>
      <c r="J50" s="11" t="n">
        <f aca="false">I50+I51</f>
        <v>3020000</v>
      </c>
      <c r="K50" s="11" t="n">
        <f aca="false">J50+J51</f>
        <v>3020000</v>
      </c>
      <c r="L50" s="11" t="n">
        <f aca="false">K50+K51</f>
        <v>3020000</v>
      </c>
      <c r="M50" s="11" t="n">
        <f aca="false">L50+L51</f>
        <v>3020000</v>
      </c>
      <c r="N50" s="11" t="n">
        <f aca="false">M50+M51</f>
        <v>3020000</v>
      </c>
      <c r="O50" s="11" t="n">
        <f aca="false">N50+N51</f>
        <v>3020000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customFormat="false" ht="15" hidden="false" customHeight="false" outlineLevel="0" collapsed="false">
      <c r="A51" s="9"/>
      <c r="B51" s="0"/>
      <c r="C51" s="10" t="s">
        <v>53</v>
      </c>
      <c r="D51" s="0"/>
      <c r="E51" s="0"/>
      <c r="F51" s="0"/>
      <c r="G51" s="19" t="n">
        <v>3000000</v>
      </c>
      <c r="H51" s="11"/>
      <c r="I51" s="20" t="n">
        <v>20000</v>
      </c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0</v>
      </c>
      <c r="O51" s="11" t="n">
        <v>0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/>
      <c r="B52" s="0"/>
      <c r="C52" s="2" t="s">
        <v>54</v>
      </c>
      <c r="D52" s="0"/>
      <c r="E52" s="0"/>
      <c r="F52" s="0"/>
      <c r="G52" s="5"/>
      <c r="H52" s="3" t="n">
        <f aca="false">H50+H51</f>
        <v>3000000</v>
      </c>
      <c r="I52" s="3" t="n">
        <f aca="false">I50+I51</f>
        <v>3020000</v>
      </c>
      <c r="J52" s="3" t="n">
        <f aca="false">J50+J51</f>
        <v>3020000</v>
      </c>
      <c r="K52" s="3" t="n">
        <f aca="false">K50+K51</f>
        <v>3020000</v>
      </c>
      <c r="L52" s="3" t="n">
        <f aca="false">L50+L51</f>
        <v>3020000</v>
      </c>
      <c r="M52" s="3" t="n">
        <f aca="false">M50+M51</f>
        <v>3020000</v>
      </c>
      <c r="N52" s="3" t="n">
        <f aca="false">N50+N51</f>
        <v>3020000</v>
      </c>
      <c r="O52" s="3" t="n">
        <f aca="false">O50+O51</f>
        <v>3020000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/>
      <c r="B53" s="0"/>
      <c r="C53" s="2" t="s">
        <v>55</v>
      </c>
      <c r="D53" s="0"/>
      <c r="E53" s="0"/>
      <c r="F53" s="0"/>
      <c r="G53" s="5"/>
      <c r="H53" s="3" t="n">
        <f aca="false">H31</f>
        <v>0</v>
      </c>
      <c r="I53" s="3" t="n">
        <f aca="false">I31</f>
        <v>360000</v>
      </c>
      <c r="J53" s="3" t="n">
        <f aca="false">J31+I53</f>
        <v>722400</v>
      </c>
      <c r="K53" s="3" t="n">
        <f aca="false">K31+J53</f>
        <v>1084800</v>
      </c>
      <c r="L53" s="3" t="n">
        <f aca="false">L31+K53</f>
        <v>1447200</v>
      </c>
      <c r="M53" s="3" t="n">
        <f aca="false">M31+L53</f>
        <v>1809600</v>
      </c>
      <c r="N53" s="3" t="n">
        <f aca="false">N31+M53</f>
        <v>2172000</v>
      </c>
      <c r="O53" s="3" t="n">
        <f aca="false">O31+N53</f>
        <v>2534400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/>
      <c r="B54" s="1" t="s">
        <v>56</v>
      </c>
      <c r="C54" s="0"/>
      <c r="D54" s="0"/>
      <c r="E54" s="0"/>
      <c r="F54" s="0"/>
      <c r="G54" s="12" t="n">
        <f aca="false">G50+G51-G53</f>
        <v>3000000</v>
      </c>
      <c r="H54" s="11" t="n">
        <f aca="false">H52-H53</f>
        <v>3000000</v>
      </c>
      <c r="I54" s="3" t="n">
        <f aca="false">I52-I53</f>
        <v>2660000</v>
      </c>
      <c r="J54" s="3" t="n">
        <f aca="false">J52-J53</f>
        <v>2297600</v>
      </c>
      <c r="K54" s="3" t="n">
        <f aca="false">K52-K53</f>
        <v>1935200</v>
      </c>
      <c r="L54" s="3" t="n">
        <f aca="false">L52-L53</f>
        <v>1572800</v>
      </c>
      <c r="M54" s="3" t="n">
        <f aca="false">M52-M53</f>
        <v>1210400</v>
      </c>
      <c r="N54" s="3" t="n">
        <f aca="false">N52-N53</f>
        <v>848000</v>
      </c>
      <c r="O54" s="3" t="n">
        <f aca="false">O52-O53</f>
        <v>485600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/>
      <c r="B55" s="1" t="s">
        <v>57</v>
      </c>
      <c r="C55" s="0"/>
      <c r="D55" s="0"/>
      <c r="E55" s="0"/>
      <c r="F55" s="0"/>
      <c r="G55" s="5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2" t="s">
        <v>58</v>
      </c>
      <c r="D56" s="0"/>
      <c r="E56" s="0"/>
      <c r="F56" s="0"/>
      <c r="G56" s="5" t="n">
        <v>499000</v>
      </c>
      <c r="H56" s="3" t="n">
        <f aca="false">G56+G57</f>
        <v>499000</v>
      </c>
      <c r="I56" s="3" t="n">
        <f aca="false">H56+H57</f>
        <v>1699000</v>
      </c>
      <c r="J56" s="3" t="n">
        <f aca="false">I56+I57</f>
        <v>1699000</v>
      </c>
      <c r="K56" s="3" t="n">
        <f aca="false">J56+J57</f>
        <v>8699000</v>
      </c>
      <c r="L56" s="3" t="n">
        <f aca="false">K56+K57</f>
        <v>8699000</v>
      </c>
      <c r="M56" s="3" t="n">
        <f aca="false">L56+L57</f>
        <v>8699000</v>
      </c>
      <c r="N56" s="3" t="n">
        <f aca="false">M56+M57</f>
        <v>8699000</v>
      </c>
      <c r="O56" s="3" t="n">
        <f aca="false">N56+N57</f>
        <v>8699000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0"/>
      <c r="C57" s="2" t="s">
        <v>59</v>
      </c>
      <c r="D57" s="0"/>
      <c r="E57" s="0"/>
      <c r="F57" s="0"/>
      <c r="G57" s="5" t="n">
        <v>0</v>
      </c>
      <c r="H57" s="3" t="n">
        <v>1200000</v>
      </c>
      <c r="I57" s="3" t="n">
        <v>0</v>
      </c>
      <c r="J57" s="3" t="n">
        <v>7000000</v>
      </c>
      <c r="K57" s="3" t="n">
        <v>0</v>
      </c>
      <c r="L57" s="3" t="n">
        <v>0</v>
      </c>
      <c r="M57" s="3" t="n">
        <v>0</v>
      </c>
      <c r="N57" s="3" t="n">
        <v>0</v>
      </c>
      <c r="O57" s="3" t="n">
        <v>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/>
      <c r="B58" s="0"/>
      <c r="C58" s="2" t="s">
        <v>60</v>
      </c>
      <c r="D58" s="0"/>
      <c r="E58" s="0"/>
      <c r="F58" s="0"/>
      <c r="G58" s="5"/>
      <c r="H58" s="3" t="n">
        <f aca="false">H56+H57</f>
        <v>1699000</v>
      </c>
      <c r="I58" s="3" t="n">
        <f aca="false">I56+I57</f>
        <v>1699000</v>
      </c>
      <c r="J58" s="3" t="n">
        <f aca="false">J56+J57</f>
        <v>8699000</v>
      </c>
      <c r="K58" s="3" t="n">
        <f aca="false">K56+K57</f>
        <v>8699000</v>
      </c>
      <c r="L58" s="3" t="n">
        <f aca="false">L56+L57</f>
        <v>8699000</v>
      </c>
      <c r="M58" s="3" t="n">
        <f aca="false">M56+M57</f>
        <v>8699000</v>
      </c>
      <c r="N58" s="3" t="n">
        <f aca="false">N56+N57</f>
        <v>8699000</v>
      </c>
      <c r="O58" s="3" t="n">
        <f aca="false">O56+O57</f>
        <v>8699000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61" customFormat="false" ht="15" hidden="false" customHeight="false" outlineLevel="0" collapsed="false">
      <c r="A61" s="0"/>
      <c r="B61" s="1" t="s">
        <v>61</v>
      </c>
      <c r="C61" s="0"/>
      <c r="D61" s="1"/>
      <c r="E61" s="1"/>
      <c r="F61" s="1"/>
      <c r="G61" s="5" t="n">
        <f aca="false">G49+G54+G58</f>
        <v>5000000</v>
      </c>
      <c r="H61" s="5" t="n">
        <f aca="false">H49+H54+H58</f>
        <v>9329800</v>
      </c>
      <c r="I61" s="5" t="n">
        <f aca="false">I49+I54+I58</f>
        <v>10963096.8</v>
      </c>
      <c r="J61" s="5" t="n">
        <f aca="false">J49+J54+J58</f>
        <v>12944357.6</v>
      </c>
      <c r="K61" s="5" t="n">
        <f aca="false">K49+K54+K58</f>
        <v>14916618.4</v>
      </c>
      <c r="L61" s="3" t="n">
        <f aca="false">L49+L54+L58</f>
        <v>16683379.2</v>
      </c>
      <c r="M61" s="3" t="n">
        <f aca="false">M49+M54+M58</f>
        <v>16806940</v>
      </c>
      <c r="N61" s="3" t="n">
        <f aca="false">N49+N54+N58</f>
        <v>17226400.8</v>
      </c>
      <c r="O61" s="3" t="n">
        <f aca="false">O49+O54+O58</f>
        <v>17712811.6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3" customFormat="false" ht="15" hidden="false" customHeight="false" outlineLevel="0" collapsed="false">
      <c r="A63" s="0"/>
      <c r="B63" s="1" t="s">
        <v>62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1" customFormat="true" ht="15" hidden="false" customHeight="false" outlineLevel="0" collapsed="false">
      <c r="A64" s="4"/>
      <c r="C64" s="21" t="s">
        <v>63</v>
      </c>
      <c r="G64" s="22"/>
      <c r="H64" s="22" t="n">
        <f aca="false">H13*0.1</f>
        <v>50000</v>
      </c>
      <c r="I64" s="22" t="n">
        <f aca="false">I13*0.1</f>
        <v>52500</v>
      </c>
      <c r="J64" s="22" t="n">
        <f aca="false">J13*0.1</f>
        <v>57500</v>
      </c>
      <c r="K64" s="22" t="n">
        <f aca="false">K13*0.1</f>
        <v>62500</v>
      </c>
      <c r="L64" s="22" t="n">
        <f aca="false">L13*0.1</f>
        <v>62500</v>
      </c>
      <c r="M64" s="22" t="n">
        <f aca="false">M13*0.1</f>
        <v>45000</v>
      </c>
      <c r="N64" s="22" t="n">
        <f aca="false">N13*0.1</f>
        <v>42500</v>
      </c>
      <c r="O64" s="22" t="n">
        <f aca="false">O13*0.1</f>
        <v>42500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="21" customFormat="true" ht="15" hidden="false" customHeight="false" outlineLevel="0" collapsed="false">
      <c r="A65" s="4"/>
      <c r="C65" s="21" t="s">
        <v>64</v>
      </c>
      <c r="G65" s="22"/>
      <c r="H65" s="22" t="n">
        <f aca="false">H14*0.1</f>
        <v>47500</v>
      </c>
      <c r="I65" s="22" t="n">
        <f aca="false">I14*0.1</f>
        <v>47500</v>
      </c>
      <c r="J65" s="22" t="n">
        <f aca="false">J14*0.1</f>
        <v>52500</v>
      </c>
      <c r="K65" s="22" t="n">
        <f aca="false">K14*0.1</f>
        <v>52500</v>
      </c>
      <c r="L65" s="22" t="n">
        <f aca="false">L14*0.1</f>
        <v>50000</v>
      </c>
      <c r="M65" s="22" t="n">
        <f aca="false">M14*0.1</f>
        <v>25000</v>
      </c>
      <c r="N65" s="22" t="n">
        <f aca="false">N14*0.1</f>
        <v>12500</v>
      </c>
      <c r="O65" s="22" t="n">
        <f aca="false">O14*0.1</f>
        <v>6250</v>
      </c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="21" customFormat="true" ht="15" hidden="false" customHeight="false" outlineLevel="0" collapsed="false">
      <c r="A66" s="4"/>
      <c r="C66" s="21" t="s">
        <v>65</v>
      </c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="21" customFormat="true" ht="15" hidden="false" customHeight="false" outlineLevel="0" collapsed="false">
      <c r="A67" s="4"/>
      <c r="C67" s="21" t="s">
        <v>66</v>
      </c>
      <c r="G67" s="22"/>
      <c r="H67" s="22" t="n">
        <f aca="false">H10*0.5</f>
        <v>1000000</v>
      </c>
      <c r="I67" s="22" t="n">
        <f aca="false">I10*0.5</f>
        <v>1050000</v>
      </c>
      <c r="J67" s="22" t="n">
        <f aca="false">J10*0.5</f>
        <v>1150000</v>
      </c>
      <c r="K67" s="22" t="n">
        <f aca="false">K10*0.5</f>
        <v>1250000</v>
      </c>
      <c r="L67" s="22" t="n">
        <f aca="false">L10*0.5</f>
        <v>1250000</v>
      </c>
      <c r="M67" s="22" t="n">
        <f aca="false">M10*0.5</f>
        <v>900000</v>
      </c>
      <c r="N67" s="22" t="n">
        <f aca="false">N10*0.5</f>
        <v>850000</v>
      </c>
      <c r="O67" s="22" t="n">
        <f aca="false">O10*0.5</f>
        <v>850000</v>
      </c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="21" customFormat="true" ht="15" hidden="false" customHeight="false" outlineLevel="0" collapsed="false">
      <c r="A68" s="4"/>
      <c r="C68" s="21" t="s">
        <v>67</v>
      </c>
      <c r="G68" s="22"/>
      <c r="H68" s="22" t="n">
        <f aca="false">H11*0.5</f>
        <v>950000</v>
      </c>
      <c r="I68" s="22" t="n">
        <f aca="false">I11*0.5</f>
        <v>950000</v>
      </c>
      <c r="J68" s="22" t="n">
        <f aca="false">J11*0.5</f>
        <v>1050000</v>
      </c>
      <c r="K68" s="22" t="n">
        <f aca="false">K11*0.5</f>
        <v>1050000</v>
      </c>
      <c r="L68" s="22" t="n">
        <f aca="false">L11*0.5</f>
        <v>1000000</v>
      </c>
      <c r="M68" s="22" t="n">
        <f aca="false">M11*0.5</f>
        <v>500000</v>
      </c>
      <c r="N68" s="22" t="n">
        <f aca="false">N11*0.5</f>
        <v>250000</v>
      </c>
      <c r="O68" s="22" t="n">
        <f aca="false">O11*0.5</f>
        <v>125000</v>
      </c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="21" customFormat="true" ht="15" hidden="false" customHeight="false" outlineLevel="0" collapsed="false">
      <c r="A69" s="4"/>
      <c r="C69" s="21" t="s">
        <v>68</v>
      </c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customFormat="false" ht="15" hidden="false" customHeight="false" outlineLevel="0" collapsed="false">
      <c r="A70" s="0"/>
      <c r="B70" s="1" t="s">
        <v>69</v>
      </c>
      <c r="C70" s="0"/>
      <c r="D70" s="0"/>
      <c r="E70" s="0"/>
      <c r="F70" s="0"/>
      <c r="G70" s="0"/>
      <c r="H70" s="3" t="n">
        <f aca="false">H64+H66+H65+H67+H68+H69</f>
        <v>2047500</v>
      </c>
      <c r="I70" s="3" t="n">
        <f aca="false">I64+I66+I65+I67+I68+I69</f>
        <v>2100000</v>
      </c>
      <c r="J70" s="3" t="n">
        <f aca="false">J64+J66+J65+J67+J68+J69</f>
        <v>2310000</v>
      </c>
      <c r="K70" s="3" t="n">
        <f aca="false">K64+K66+K65+K67+K68+K69</f>
        <v>2415000</v>
      </c>
      <c r="L70" s="3" t="n">
        <f aca="false">L64+L66+L65+L67+L68+L69</f>
        <v>2362500</v>
      </c>
      <c r="M70" s="3" t="n">
        <f aca="false">M64+M66+M65+M67+M68+M69</f>
        <v>1470000</v>
      </c>
      <c r="N70" s="3" t="n">
        <f aca="false">N64+N66+N65+N67+N68+N69</f>
        <v>1155000</v>
      </c>
      <c r="O70" s="3" t="n">
        <f aca="false">O64+O66+O65+O67+O68+O69</f>
        <v>1023750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3" t="s">
        <v>70</v>
      </c>
      <c r="R71" s="0"/>
      <c r="S71" s="3" t="n">
        <v>1000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2" t="s">
        <v>71</v>
      </c>
      <c r="D72" s="0"/>
      <c r="E72" s="0"/>
      <c r="F72" s="0"/>
      <c r="G72" s="8" t="n">
        <v>2000000</v>
      </c>
      <c r="H72" s="3" t="n">
        <f aca="false">G74</f>
        <v>2000000</v>
      </c>
      <c r="I72" s="3" t="n">
        <f aca="false">H74</f>
        <v>2000100</v>
      </c>
      <c r="J72" s="3" t="n">
        <f aca="false">I74</f>
        <v>2000100</v>
      </c>
      <c r="K72" s="3" t="n">
        <f aca="false">J74</f>
        <v>2000100</v>
      </c>
      <c r="L72" s="3" t="n">
        <f aca="false">K74</f>
        <v>2000100</v>
      </c>
      <c r="M72" s="3" t="n">
        <f aca="false">L74</f>
        <v>2000100</v>
      </c>
      <c r="N72" s="3" t="n">
        <f aca="false">M74</f>
        <v>2000100</v>
      </c>
      <c r="O72" s="3" t="n">
        <f aca="false">N74</f>
        <v>2000100</v>
      </c>
      <c r="P72" s="0"/>
      <c r="Q72" s="3" t="s">
        <v>72</v>
      </c>
      <c r="R72" s="2"/>
      <c r="S72" s="3" t="n">
        <v>1000</v>
      </c>
      <c r="T72" s="3" t="s">
        <v>73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0"/>
      <c r="C73" s="2" t="s">
        <v>74</v>
      </c>
      <c r="D73" s="0"/>
      <c r="E73" s="0"/>
      <c r="F73" s="0"/>
      <c r="G73" s="3" t="n">
        <v>0</v>
      </c>
      <c r="H73" s="3" t="n">
        <v>100</v>
      </c>
      <c r="I73" s="3" t="n">
        <v>0</v>
      </c>
      <c r="J73" s="3" t="n">
        <v>0</v>
      </c>
      <c r="K73" s="3" t="n">
        <v>0</v>
      </c>
      <c r="L73" s="3" t="n">
        <v>0</v>
      </c>
      <c r="M73" s="3" t="n">
        <v>0</v>
      </c>
      <c r="N73" s="3" t="n">
        <v>0</v>
      </c>
      <c r="O73" s="3" t="n">
        <v>0</v>
      </c>
      <c r="P73" s="0"/>
      <c r="Q73" s="0"/>
      <c r="R73" s="0"/>
      <c r="S73" s="0"/>
      <c r="T73" s="3" t="n">
        <v>5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1" t="s">
        <v>75</v>
      </c>
      <c r="C74" s="0"/>
      <c r="D74" s="0"/>
      <c r="E74" s="0"/>
      <c r="F74" s="0"/>
      <c r="G74" s="3" t="n">
        <f aca="false">G73+G72</f>
        <v>2000000</v>
      </c>
      <c r="H74" s="3" t="n">
        <f aca="false">H72+H73</f>
        <v>2000100</v>
      </c>
      <c r="I74" s="3" t="n">
        <f aca="false">I72+I73</f>
        <v>2000100</v>
      </c>
      <c r="J74" s="3" t="n">
        <f aca="false">J72+J73</f>
        <v>2000100</v>
      </c>
      <c r="K74" s="3" t="n">
        <f aca="false">K72+K73</f>
        <v>2000100</v>
      </c>
      <c r="L74" s="3" t="n">
        <f aca="false">L72+L73</f>
        <v>2000100</v>
      </c>
      <c r="M74" s="3" t="n">
        <f aca="false">M72+M73</f>
        <v>2000100</v>
      </c>
      <c r="N74" s="3" t="n">
        <f aca="false">N72+N73</f>
        <v>2000100</v>
      </c>
      <c r="O74" s="3" t="n">
        <f aca="false">O72+O73</f>
        <v>2000100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3" t="s">
        <v>76</v>
      </c>
      <c r="S75" s="3" t="n">
        <f aca="false">S71+S72</f>
        <v>2000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1" t="s">
        <v>77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10" customFormat="true" ht="15" hidden="false" customHeight="false" outlineLevel="0" collapsed="false">
      <c r="A77" s="9"/>
      <c r="C77" s="10" t="s">
        <v>78</v>
      </c>
      <c r="E77" s="23" t="s">
        <v>79</v>
      </c>
      <c r="G77" s="19" t="n">
        <v>3000000</v>
      </c>
      <c r="H77" s="11" t="n">
        <f aca="false">G77</f>
        <v>3000000</v>
      </c>
      <c r="I77" s="11" t="n">
        <f aca="false">H77+H78</f>
        <v>3020000</v>
      </c>
      <c r="J77" s="11" t="n">
        <f aca="false">I77+I78</f>
        <v>3020000</v>
      </c>
      <c r="K77" s="11" t="n">
        <f aca="false">J77+J78</f>
        <v>3020000</v>
      </c>
      <c r="L77" s="11" t="n">
        <f aca="false">K77+K78</f>
        <v>3020000</v>
      </c>
      <c r="M77" s="11" t="n">
        <f aca="false">L77+L78</f>
        <v>3020000</v>
      </c>
      <c r="N77" s="11" t="n">
        <f aca="false">M77+M78</f>
        <v>3020000</v>
      </c>
      <c r="O77" s="11" t="n">
        <f aca="false">N77+N78</f>
        <v>3020000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="10" customFormat="true" ht="15" hidden="false" customHeight="false" outlineLevel="0" collapsed="false">
      <c r="A78" s="9"/>
      <c r="C78" s="10" t="s">
        <v>80</v>
      </c>
      <c r="E78" s="23"/>
      <c r="G78" s="19" t="n">
        <v>0</v>
      </c>
      <c r="H78" s="11" t="n">
        <v>20000</v>
      </c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customFormat="false" ht="15" hidden="false" customHeight="false" outlineLevel="0" collapsed="false">
      <c r="A79" s="0"/>
      <c r="B79" s="0"/>
      <c r="C79" s="2" t="s">
        <v>81</v>
      </c>
      <c r="D79" s="0"/>
      <c r="E79" s="0"/>
      <c r="F79" s="0"/>
      <c r="G79" s="0"/>
      <c r="H79" s="3" t="n">
        <f aca="false">G79+H34</f>
        <v>2204000</v>
      </c>
      <c r="I79" s="3" t="n">
        <f aca="false">H79+I34</f>
        <v>4179996</v>
      </c>
      <c r="J79" s="3" t="n">
        <f aca="false">I79+J34</f>
        <v>6394072</v>
      </c>
      <c r="K79" s="3" t="n">
        <f aca="false">J79+K34</f>
        <v>8728148</v>
      </c>
      <c r="L79" s="3" t="n">
        <f aca="false">K79+L34</f>
        <v>11002224</v>
      </c>
      <c r="M79" s="3" t="n">
        <f aca="false">L79+M34</f>
        <v>12272300</v>
      </c>
      <c r="N79" s="3" t="n">
        <f aca="false">M79+N34</f>
        <v>13190376</v>
      </c>
      <c r="O79" s="3" t="n">
        <f aca="false">N79+O34</f>
        <v>13962452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/>
      <c r="B80" s="0"/>
      <c r="C80" s="2" t="s">
        <v>82</v>
      </c>
      <c r="D80" s="0"/>
      <c r="E80" s="0"/>
      <c r="F80" s="0"/>
      <c r="G80" s="0"/>
      <c r="H80" s="3" t="n">
        <f aca="false">G80+H81</f>
        <v>440800</v>
      </c>
      <c r="I80" s="3" t="n">
        <f aca="false">H80+I81</f>
        <v>835999.2</v>
      </c>
      <c r="J80" s="3" t="n">
        <f aca="false">I80+J81</f>
        <v>1278814.4</v>
      </c>
      <c r="K80" s="3" t="n">
        <f aca="false">J80+K81</f>
        <v>1745629.6</v>
      </c>
      <c r="L80" s="3" t="n">
        <f aca="false">K80+L81</f>
        <v>2200444.8</v>
      </c>
      <c r="M80" s="3" t="n">
        <f aca="false">L80+M81</f>
        <v>2454460</v>
      </c>
      <c r="N80" s="3" t="n">
        <f aca="false">M80+N81</f>
        <v>2638075.2</v>
      </c>
      <c r="O80" s="3" t="n">
        <f aca="false">N80+O81</f>
        <v>2792490.4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2" customFormat="true" ht="15" hidden="false" customHeight="false" outlineLevel="0" collapsed="false">
      <c r="A81" s="4"/>
      <c r="C81" s="2" t="s">
        <v>83</v>
      </c>
      <c r="G81" s="3"/>
      <c r="H81" s="3" t="n">
        <f aca="false">H34*0.2</f>
        <v>440800</v>
      </c>
      <c r="I81" s="3" t="n">
        <f aca="false">I34*0.2</f>
        <v>395199.2</v>
      </c>
      <c r="J81" s="3" t="n">
        <f aca="false">J34*0.2</f>
        <v>442815.2</v>
      </c>
      <c r="K81" s="3" t="n">
        <f aca="false">K34*0.2</f>
        <v>466815.2</v>
      </c>
      <c r="L81" s="3" t="n">
        <f aca="false">L34*0.2</f>
        <v>454815.2</v>
      </c>
      <c r="M81" s="3" t="n">
        <f aca="false">M34*0.2</f>
        <v>254015.2</v>
      </c>
      <c r="N81" s="3" t="n">
        <f aca="false">N34*0.2</f>
        <v>183615.2</v>
      </c>
      <c r="O81" s="3" t="n">
        <f aca="false">O34*0.2</f>
        <v>154415.2</v>
      </c>
      <c r="P81" s="3"/>
      <c r="Q81" s="3"/>
    </row>
    <row r="82" customFormat="false" ht="15" hidden="false" customHeight="false" outlineLevel="0" collapsed="false">
      <c r="A82" s="4"/>
      <c r="B82" s="1" t="s">
        <v>84</v>
      </c>
      <c r="C82" s="0"/>
      <c r="D82" s="0"/>
      <c r="E82" s="0"/>
      <c r="F82" s="0"/>
      <c r="G82" s="3" t="n">
        <f aca="false">G77+G79</f>
        <v>3000000</v>
      </c>
      <c r="H82" s="3" t="n">
        <f aca="false">H77+H79-H80+H78</f>
        <v>4783200</v>
      </c>
      <c r="I82" s="3" t="n">
        <f aca="false">I77+I79-I80+I78</f>
        <v>6363996.8</v>
      </c>
      <c r="J82" s="3" t="n">
        <f aca="false">J77+J79-J80+J78</f>
        <v>8135257.6</v>
      </c>
      <c r="K82" s="3" t="n">
        <f aca="false">K77+K79-K80+K78</f>
        <v>10002518.4</v>
      </c>
      <c r="L82" s="3" t="n">
        <f aca="false">L77+L79-L80+L78</f>
        <v>11821779.2</v>
      </c>
      <c r="M82" s="3" t="n">
        <f aca="false">M77+M79-M80+M78</f>
        <v>12837840</v>
      </c>
      <c r="N82" s="3" t="n">
        <f aca="false">N77+N79-N80+N78</f>
        <v>13572300.8</v>
      </c>
      <c r="O82" s="3" t="n">
        <f aca="false">O77+O79-O80+O78</f>
        <v>14189961.6</v>
      </c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4" s="2" customFormat="true" ht="15" hidden="false" customHeight="false" outlineLevel="0" collapsed="false">
      <c r="A84" s="4"/>
      <c r="C84" s="1" t="s">
        <v>85</v>
      </c>
      <c r="D84" s="1"/>
      <c r="E84" s="1"/>
      <c r="F84" s="1"/>
      <c r="G84" s="5" t="n">
        <f aca="false">G74+G70+G82</f>
        <v>5000000</v>
      </c>
      <c r="H84" s="5" t="n">
        <f aca="false">H70+H74+H82</f>
        <v>8830800</v>
      </c>
      <c r="I84" s="5" t="n">
        <f aca="false">I70+I74+I82</f>
        <v>10464096.8</v>
      </c>
      <c r="J84" s="5" t="n">
        <f aca="false">J70+J74+J82</f>
        <v>12445357.6</v>
      </c>
      <c r="K84" s="5" t="n">
        <f aca="false">K70+K74+K82</f>
        <v>14417618.4</v>
      </c>
      <c r="L84" s="3" t="n">
        <f aca="false">L70+L74+L82</f>
        <v>16184379.2</v>
      </c>
      <c r="M84" s="3" t="n">
        <f aca="false">M70+M74+M82</f>
        <v>16307940</v>
      </c>
      <c r="N84" s="3" t="n">
        <f aca="false">N70+N74+N82</f>
        <v>16727400.8</v>
      </c>
      <c r="O84" s="3" t="n">
        <f aca="false">O70+O74+O82</f>
        <v>17213811.6</v>
      </c>
      <c r="P84" s="3"/>
      <c r="Q84" s="3"/>
    </row>
    <row r="85" customFormat="false" ht="15" hidden="false" customHeight="false" outlineLevel="0" collapsed="false">
      <c r="A85" s="4"/>
      <c r="B85" s="3" t="s">
        <v>86</v>
      </c>
      <c r="C85" s="0"/>
      <c r="D85" s="0"/>
      <c r="E85" s="0"/>
      <c r="F85" s="0"/>
      <c r="G85" s="3" t="n">
        <v>0</v>
      </c>
      <c r="H85" s="3" t="n">
        <f aca="false">H61-H84</f>
        <v>499000</v>
      </c>
      <c r="I85" s="3" t="n">
        <f aca="false">I61-I84</f>
        <v>499000</v>
      </c>
      <c r="J85" s="3" t="n">
        <f aca="false">J61-J84</f>
        <v>499000.000000002</v>
      </c>
      <c r="K85" s="3" t="n">
        <f aca="false">K61-K84</f>
        <v>499000</v>
      </c>
      <c r="L85" s="3" t="n">
        <f aca="false">L61-L84</f>
        <v>499000</v>
      </c>
      <c r="M85" s="3" t="n">
        <f aca="false">M61-M84</f>
        <v>499000</v>
      </c>
      <c r="N85" s="3" t="n">
        <f aca="false">N61-N84</f>
        <v>499000</v>
      </c>
      <c r="O85" s="3" t="n">
        <f aca="false">O61-O84</f>
        <v>499000</v>
      </c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4"/>
      <c r="B86" s="0"/>
      <c r="C86" s="0"/>
      <c r="D86" s="0"/>
      <c r="E86" s="0"/>
      <c r="F86" s="0"/>
      <c r="H86" s="3" t="n">
        <f aca="false">H85-G85</f>
        <v>499000</v>
      </c>
      <c r="I86" s="3" t="n">
        <f aca="false">I85-H85</f>
        <v>0</v>
      </c>
      <c r="J86" s="3" t="n">
        <f aca="false">J85-I85</f>
        <v>1.86264514923096E-009</v>
      </c>
      <c r="K86" s="3" t="n">
        <f aca="false">K85-J85</f>
        <v>-1.86264514923096E-009</v>
      </c>
      <c r="L86" s="3" t="n">
        <f aca="false">L85-K85</f>
        <v>0</v>
      </c>
      <c r="M86" s="3" t="n">
        <f aca="false">M85-L85</f>
        <v>0</v>
      </c>
      <c r="N86" s="3" t="n">
        <f aca="false">N85-M85</f>
        <v>0</v>
      </c>
      <c r="O86" s="3" t="n">
        <f aca="false">O85-N85</f>
        <v>0</v>
      </c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4"/>
      <c r="B87" s="0"/>
      <c r="C87" s="0"/>
      <c r="D87" s="0"/>
      <c r="E87" s="0"/>
      <c r="F87" s="0"/>
      <c r="Q87" s="3" t="s">
        <v>87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4"/>
      <c r="B88" s="2" t="s">
        <v>88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Q88" s="3" t="s">
        <v>89</v>
      </c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4"/>
      <c r="B89" s="2" t="s">
        <v>90</v>
      </c>
      <c r="C89" s="0"/>
      <c r="D89" s="0"/>
      <c r="E89" s="0"/>
      <c r="F89" s="0"/>
      <c r="H89" s="24"/>
      <c r="I89" s="24" t="s">
        <v>91</v>
      </c>
      <c r="J89" s="24"/>
      <c r="K89" s="24"/>
      <c r="L89" s="24"/>
      <c r="M89" s="24"/>
      <c r="N89" s="24"/>
      <c r="O89" s="24"/>
      <c r="Q89" s="3" t="s">
        <v>92</v>
      </c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4"/>
      <c r="B90" s="0"/>
      <c r="C90" s="0"/>
      <c r="D90" s="0"/>
      <c r="E90" s="0"/>
      <c r="F90" s="0"/>
      <c r="H90" s="24"/>
      <c r="I90" s="24" t="s">
        <v>93</v>
      </c>
      <c r="J90" s="24"/>
      <c r="K90" s="24"/>
      <c r="L90" s="24"/>
      <c r="M90" s="24"/>
      <c r="N90" s="24"/>
      <c r="O90" s="24"/>
      <c r="Q90" s="3" t="s">
        <v>94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4"/>
      <c r="B91" s="2" t="s">
        <v>95</v>
      </c>
      <c r="C91" s="0"/>
      <c r="D91" s="0"/>
      <c r="E91" s="0"/>
      <c r="F91" s="0"/>
      <c r="H91" s="24" t="s">
        <v>2</v>
      </c>
      <c r="I91" s="24" t="s">
        <v>2</v>
      </c>
      <c r="J91" s="24" t="s">
        <v>41</v>
      </c>
      <c r="K91" s="24" t="s">
        <v>2</v>
      </c>
      <c r="L91" s="24" t="s">
        <v>2</v>
      </c>
      <c r="M91" s="24" t="s">
        <v>2</v>
      </c>
      <c r="N91" s="24" t="s">
        <v>2</v>
      </c>
      <c r="O91" s="24" t="s">
        <v>2</v>
      </c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4"/>
      <c r="B92" s="0"/>
      <c r="C92" s="0"/>
      <c r="D92" s="0"/>
      <c r="E92" s="0"/>
      <c r="F92" s="0"/>
      <c r="H92" s="24" t="n">
        <v>1</v>
      </c>
      <c r="I92" s="24" t="n">
        <v>2</v>
      </c>
      <c r="J92" s="24" t="n">
        <v>3</v>
      </c>
      <c r="K92" s="24" t="n">
        <v>4</v>
      </c>
      <c r="L92" s="24" t="n">
        <v>5</v>
      </c>
      <c r="M92" s="24" t="n">
        <v>6</v>
      </c>
      <c r="N92" s="24" t="n">
        <v>7</v>
      </c>
      <c r="O92" s="24" t="n">
        <v>8</v>
      </c>
      <c r="Q92" s="3" t="s">
        <v>96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4"/>
      <c r="B93" s="2" t="s">
        <v>97</v>
      </c>
      <c r="C93" s="0"/>
      <c r="D93" s="0"/>
      <c r="E93" s="0"/>
      <c r="F93" s="0"/>
      <c r="H93" s="3" t="s">
        <v>98</v>
      </c>
      <c r="Q93" s="3" t="s">
        <v>99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5" s="3" customFormat="true" ht="15" hidden="false" customHeight="false" outlineLevel="0" collapsed="false">
      <c r="A95" s="4"/>
      <c r="B95" s="1" t="s">
        <v>100</v>
      </c>
      <c r="C95" s="2"/>
      <c r="D95" s="2"/>
      <c r="E95" s="2"/>
      <c r="F95" s="2"/>
      <c r="H95" s="7" t="n">
        <f aca="false">G44</f>
        <v>2000000</v>
      </c>
      <c r="I95" s="3" t="n">
        <f aca="false">H123</f>
        <v>4143300</v>
      </c>
      <c r="J95" s="3" t="n">
        <f aca="false">I123</f>
        <v>6104096.8</v>
      </c>
      <c r="K95" s="3" t="n">
        <f aca="false">J123</f>
        <v>1397757.6</v>
      </c>
      <c r="L95" s="3" t="n">
        <f aca="false">K123</f>
        <v>3707418.4</v>
      </c>
      <c r="M95" s="3" t="n">
        <f aca="false">L123</f>
        <v>5849079.2</v>
      </c>
      <c r="N95" s="3" t="n">
        <f aca="false">M123</f>
        <v>6547540</v>
      </c>
      <c r="O95" s="3" t="n">
        <f aca="false">N123</f>
        <v>7404400.8</v>
      </c>
    </row>
    <row r="96" s="3" customFormat="true" ht="15" hidden="false" customHeight="false" outlineLevel="0" collapsed="false">
      <c r="A96" s="4"/>
      <c r="B96" s="1" t="s">
        <v>101</v>
      </c>
      <c r="C96" s="2"/>
      <c r="D96" s="2"/>
      <c r="E96" s="2"/>
      <c r="F96" s="2"/>
      <c r="H96" s="0"/>
      <c r="I96" s="0"/>
      <c r="J96" s="0"/>
      <c r="K96" s="0"/>
      <c r="L96" s="0"/>
      <c r="M96" s="0"/>
      <c r="N96" s="0"/>
      <c r="O96" s="0"/>
    </row>
    <row r="97" customFormat="false" ht="15" hidden="false" customHeight="false" outlineLevel="0" collapsed="false">
      <c r="A97" s="4"/>
      <c r="C97" s="2" t="s">
        <v>38</v>
      </c>
      <c r="G97" s="0"/>
      <c r="H97" s="3" t="n">
        <f aca="false">H34</f>
        <v>2204000</v>
      </c>
      <c r="I97" s="3" t="n">
        <f aca="false">I34</f>
        <v>1975996</v>
      </c>
      <c r="J97" s="3" t="n">
        <f aca="false">J34</f>
        <v>2214076</v>
      </c>
      <c r="K97" s="3" t="n">
        <f aca="false">K34</f>
        <v>2334076</v>
      </c>
      <c r="L97" s="3" t="n">
        <f aca="false">L34</f>
        <v>2274076</v>
      </c>
      <c r="M97" s="3" t="n">
        <f aca="false">M34</f>
        <v>1270076</v>
      </c>
      <c r="N97" s="3" t="n">
        <f aca="false">N34</f>
        <v>918076</v>
      </c>
      <c r="O97" s="3" t="n">
        <f aca="false">O34</f>
        <v>772076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4"/>
      <c r="C98" s="2" t="s">
        <v>102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4"/>
      <c r="C99" s="2" t="s">
        <v>35</v>
      </c>
      <c r="G99" s="0"/>
      <c r="H99" s="3" t="n">
        <f aca="false">H31</f>
        <v>0</v>
      </c>
      <c r="I99" s="3" t="n">
        <f aca="false">I31</f>
        <v>360000</v>
      </c>
      <c r="J99" s="3" t="n">
        <f aca="false">J31</f>
        <v>362400</v>
      </c>
      <c r="K99" s="3" t="n">
        <f aca="false">K31</f>
        <v>362400</v>
      </c>
      <c r="L99" s="3" t="n">
        <f aca="false">L31</f>
        <v>362400</v>
      </c>
      <c r="M99" s="3" t="n">
        <f aca="false">M31</f>
        <v>362400</v>
      </c>
      <c r="N99" s="3" t="n">
        <f aca="false">N31</f>
        <v>362400</v>
      </c>
      <c r="O99" s="3" t="n">
        <f aca="false">O31</f>
        <v>362400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4"/>
      <c r="C100" s="2" t="s">
        <v>103</v>
      </c>
      <c r="G100" s="0"/>
      <c r="H100" s="3" t="n">
        <f aca="false">(G45-H45)</f>
        <v>-200000</v>
      </c>
      <c r="I100" s="3" t="n">
        <f aca="false">(H45-I45)</f>
        <v>-10000</v>
      </c>
      <c r="J100" s="3" t="n">
        <f aca="false">(I45-J45)</f>
        <v>-20000</v>
      </c>
      <c r="K100" s="3" t="n">
        <f aca="false">(J45-K45)</f>
        <v>-20000</v>
      </c>
      <c r="L100" s="3" t="n">
        <f aca="false">(K45-L45)</f>
        <v>0</v>
      </c>
      <c r="M100" s="3" t="n">
        <f aca="false">(L45-M45)</f>
        <v>70000</v>
      </c>
      <c r="N100" s="3" t="n">
        <f aca="false">(M45-N45)</f>
        <v>10000</v>
      </c>
      <c r="O100" s="3" t="n">
        <f aca="false">(N45-O45)</f>
        <v>0</v>
      </c>
      <c r="P100" s="3" t="s">
        <v>104</v>
      </c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4"/>
      <c r="C101" s="2" t="s">
        <v>105</v>
      </c>
      <c r="G101" s="0"/>
      <c r="H101" s="3" t="n">
        <f aca="false">(G46-H46)</f>
        <v>-190000</v>
      </c>
      <c r="I101" s="3" t="n">
        <f aca="false">(H46-I46)</f>
        <v>0</v>
      </c>
      <c r="J101" s="3" t="n">
        <f aca="false">(I46-J46)</f>
        <v>-20000</v>
      </c>
      <c r="K101" s="3" t="n">
        <f aca="false">(J46-K46)</f>
        <v>0</v>
      </c>
      <c r="L101" s="3" t="n">
        <f aca="false">(K46-L46)</f>
        <v>10000</v>
      </c>
      <c r="M101" s="3" t="n">
        <f aca="false">(L46-M46)</f>
        <v>100000</v>
      </c>
      <c r="N101" s="3" t="n">
        <f aca="false">(M46-N46)</f>
        <v>50000</v>
      </c>
      <c r="O101" s="3" t="n">
        <f aca="false">(N46-O46)</f>
        <v>25000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4"/>
      <c r="C102" s="2" t="s">
        <v>106</v>
      </c>
      <c r="G102" s="0"/>
      <c r="H102" s="3" t="n">
        <f aca="false">(G47-H47)</f>
        <v>-50000</v>
      </c>
      <c r="I102" s="3" t="n">
        <f aca="false">(H47-I47)</f>
        <v>-2500</v>
      </c>
      <c r="J102" s="3" t="n">
        <f aca="false">(I47-J47)</f>
        <v>-5000</v>
      </c>
      <c r="K102" s="3" t="n">
        <f aca="false">(J47-K47)</f>
        <v>-5000</v>
      </c>
      <c r="L102" s="3" t="n">
        <f aca="false">(K47-L47)</f>
        <v>0</v>
      </c>
      <c r="M102" s="3" t="n">
        <f aca="false">(L47-M47)</f>
        <v>17500</v>
      </c>
      <c r="N102" s="3" t="n">
        <f aca="false">(M47-N47)</f>
        <v>2500</v>
      </c>
      <c r="O102" s="3" t="n">
        <f aca="false">(N47-O47)</f>
        <v>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4"/>
      <c r="C103" s="2" t="s">
        <v>106</v>
      </c>
      <c r="G103" s="0"/>
      <c r="H103" s="3" t="n">
        <f aca="false">(G48-H48)</f>
        <v>-47500</v>
      </c>
      <c r="I103" s="3" t="n">
        <f aca="false">(H48-I48)</f>
        <v>0</v>
      </c>
      <c r="J103" s="3" t="n">
        <f aca="false">(I48-J48)</f>
        <v>-5000</v>
      </c>
      <c r="K103" s="3" t="n">
        <f aca="false">(J48-K48)</f>
        <v>0</v>
      </c>
      <c r="L103" s="3" t="n">
        <f aca="false">(K48-L48)</f>
        <v>2500</v>
      </c>
      <c r="M103" s="3" t="n">
        <f aca="false">(L48-M48)</f>
        <v>25000</v>
      </c>
      <c r="N103" s="3" t="n">
        <f aca="false">(M48-N48)</f>
        <v>12500</v>
      </c>
      <c r="O103" s="3" t="n">
        <f aca="false">(N48-O48)</f>
        <v>6250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4"/>
      <c r="C104" s="21" t="s">
        <v>107</v>
      </c>
      <c r="D104" s="21"/>
      <c r="E104" s="21"/>
      <c r="F104" s="21"/>
      <c r="G104" s="22"/>
      <c r="H104" s="22" t="n">
        <f aca="false">(G64-H64)*-1</f>
        <v>50000</v>
      </c>
      <c r="I104" s="22" t="n">
        <f aca="false">(H64-I64)*-1</f>
        <v>2500</v>
      </c>
      <c r="J104" s="22" t="n">
        <f aca="false">(I64-J64)*-1</f>
        <v>5000</v>
      </c>
      <c r="K104" s="22" t="n">
        <f aca="false">(J64-K64)*-1</f>
        <v>5000</v>
      </c>
      <c r="L104" s="22" t="n">
        <f aca="false">(K64-L64)*-1</f>
        <v>-0</v>
      </c>
      <c r="M104" s="3" t="n">
        <f aca="false">(L64-M64)*-1</f>
        <v>-17500</v>
      </c>
      <c r="N104" s="3" t="n">
        <f aca="false">(M64-N64)*-1</f>
        <v>-2500</v>
      </c>
      <c r="O104" s="3" t="n">
        <f aca="false">(N64-O64)*-1</f>
        <v>-0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4"/>
      <c r="C105" s="21" t="s">
        <v>108</v>
      </c>
      <c r="D105" s="21"/>
      <c r="E105" s="21"/>
      <c r="F105" s="21"/>
      <c r="G105" s="22"/>
      <c r="H105" s="22" t="n">
        <f aca="false">(G65-H65)*-1</f>
        <v>47500</v>
      </c>
      <c r="I105" s="22" t="n">
        <f aca="false">(H65-I65)*-1</f>
        <v>-0</v>
      </c>
      <c r="J105" s="22" t="n">
        <f aca="false">(I65-J65)*-1</f>
        <v>5000</v>
      </c>
      <c r="K105" s="22" t="n">
        <f aca="false">(J65-K65)*-1</f>
        <v>-0</v>
      </c>
      <c r="L105" s="22" t="n">
        <f aca="false">(K65-L65)*-1</f>
        <v>-2500</v>
      </c>
      <c r="M105" s="3" t="n">
        <f aca="false">(L65-M65)*-1</f>
        <v>-25000</v>
      </c>
      <c r="N105" s="3" t="n">
        <f aca="false">(M65-N65)*-1</f>
        <v>-12500</v>
      </c>
      <c r="O105" s="3" t="n">
        <f aca="false">(N65-O65)*-1</f>
        <v>-6250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4"/>
      <c r="C106" s="21" t="s">
        <v>66</v>
      </c>
      <c r="D106" s="21"/>
      <c r="E106" s="21"/>
      <c r="F106" s="21"/>
      <c r="G106" s="22"/>
      <c r="H106" s="22" t="n">
        <f aca="false">(G67-H67)*-1</f>
        <v>1000000</v>
      </c>
      <c r="I106" s="22" t="n">
        <f aca="false">(H67-I67)*-1</f>
        <v>50000</v>
      </c>
      <c r="J106" s="22" t="n">
        <f aca="false">(I67-J67)*-1</f>
        <v>100000</v>
      </c>
      <c r="K106" s="22" t="n">
        <f aca="false">(J67-K67)*-1</f>
        <v>100000</v>
      </c>
      <c r="L106" s="22" t="n">
        <f aca="false">(K67-L67)*-1</f>
        <v>-0</v>
      </c>
      <c r="M106" s="3" t="n">
        <f aca="false">(L67-M67)*-1</f>
        <v>-350000</v>
      </c>
      <c r="N106" s="3" t="n">
        <f aca="false">(M67-N67)*-1</f>
        <v>-50000</v>
      </c>
      <c r="O106" s="3" t="n">
        <f aca="false">(N67-O67)*-1</f>
        <v>-0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4"/>
      <c r="C107" s="21" t="s">
        <v>67</v>
      </c>
      <c r="D107" s="21"/>
      <c r="E107" s="21"/>
      <c r="F107" s="21"/>
      <c r="G107" s="22"/>
      <c r="H107" s="22" t="n">
        <f aca="false">(G68-H68)*-1</f>
        <v>950000</v>
      </c>
      <c r="I107" s="22" t="n">
        <f aca="false">(H68-I68)*-1</f>
        <v>-0</v>
      </c>
      <c r="J107" s="22" t="n">
        <f aca="false">(I68-J68)*-1</f>
        <v>100000</v>
      </c>
      <c r="K107" s="22" t="n">
        <f aca="false">(J68-K68)*-1</f>
        <v>-0</v>
      </c>
      <c r="L107" s="22" t="n">
        <f aca="false">(K68-L68)*-1</f>
        <v>-50000</v>
      </c>
      <c r="M107" s="3" t="n">
        <f aca="false">(L68-M68)*-1</f>
        <v>-500000</v>
      </c>
      <c r="N107" s="3" t="n">
        <f aca="false">(M68-N68)*-1</f>
        <v>-250000</v>
      </c>
      <c r="O107" s="3" t="n">
        <f aca="false">(N68-O68)*-1</f>
        <v>-125000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4"/>
      <c r="C108" s="21" t="s">
        <v>109</v>
      </c>
      <c r="D108" s="21"/>
      <c r="E108" s="21"/>
      <c r="F108" s="21"/>
      <c r="G108" s="22"/>
      <c r="H108" s="22" t="n">
        <f aca="false">(F66-H66)*-1</f>
        <v>-0</v>
      </c>
      <c r="I108" s="22" t="n">
        <f aca="false">(G66-I66)*-1</f>
        <v>-0</v>
      </c>
      <c r="J108" s="22" t="n">
        <f aca="false">(H66-J66)*-1</f>
        <v>-0</v>
      </c>
      <c r="K108" s="22" t="n">
        <f aca="false">(I66-K66)*-1</f>
        <v>-0</v>
      </c>
      <c r="L108" s="22" t="n">
        <f aca="false">(J66-L66)*-1</f>
        <v>-0</v>
      </c>
      <c r="M108" s="3" t="n">
        <f aca="false">(K66-M66)*-1</f>
        <v>-0</v>
      </c>
      <c r="N108" s="3" t="n">
        <f aca="false">(L66-N66)*-1</f>
        <v>-0</v>
      </c>
      <c r="O108" s="3" t="n">
        <f aca="false">(M66-O66)*-1</f>
        <v>-0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4"/>
      <c r="C109" s="21"/>
      <c r="D109" s="21"/>
      <c r="E109" s="21"/>
      <c r="F109" s="21"/>
      <c r="G109" s="22"/>
      <c r="H109" s="22"/>
      <c r="I109" s="22"/>
      <c r="J109" s="22"/>
      <c r="K109" s="22"/>
      <c r="L109" s="22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4"/>
      <c r="B110" s="1" t="s">
        <v>110</v>
      </c>
      <c r="G110" s="0"/>
      <c r="H110" s="3" t="n">
        <f aca="false">H97+H99+H100+H101+H102+H103+H104+H105+H108+H106+H107</f>
        <v>3764000</v>
      </c>
      <c r="I110" s="3" t="n">
        <f aca="false">I97+I99+I100+I101+I102+I103+I104+I105+I108+I106+I107</f>
        <v>2375996</v>
      </c>
      <c r="J110" s="3" t="n">
        <f aca="false">J97+J99+J100+J101+J102+J103+J104+J105+J108+J106+J107</f>
        <v>2736476</v>
      </c>
      <c r="K110" s="3" t="n">
        <f aca="false">K97+K99+K100+K101+K102+K103+K104+K105+K108+K106+K107</f>
        <v>2776476</v>
      </c>
      <c r="L110" s="3" t="n">
        <f aca="false">L97+L99+L100+L101+L102+L103+L104+L105+L108+L106+L107</f>
        <v>2596476</v>
      </c>
      <c r="M110" s="3" t="n">
        <f aca="false">M97+M99+M100+M101+M102+M103+M104+M105+M108+M106+M107</f>
        <v>952476</v>
      </c>
      <c r="N110" s="3" t="n">
        <f aca="false">N97+N99+N100+N101+N102+N103+N104+N105+N108+N106+N107</f>
        <v>1040476</v>
      </c>
      <c r="O110" s="3" t="n">
        <f aca="false">O97+O99+O100+O101+O102+O103+O104+O105+O108+O106+O107</f>
        <v>1034476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2" s="3" customFormat="true" ht="15" hidden="false" customHeight="false" outlineLevel="0" collapsed="false">
      <c r="A112" s="4"/>
      <c r="B112" s="2"/>
      <c r="C112" s="2" t="s">
        <v>111</v>
      </c>
      <c r="D112" s="2"/>
      <c r="E112" s="2"/>
      <c r="F112" s="2"/>
      <c r="H112" s="3" t="n">
        <f aca="false">H51*-1</f>
        <v>-0</v>
      </c>
      <c r="I112" s="3" t="n">
        <f aca="false">I51*-1</f>
        <v>-20000</v>
      </c>
      <c r="J112" s="3" t="n">
        <f aca="false">J51*-1</f>
        <v>-0</v>
      </c>
      <c r="K112" s="3" t="n">
        <f aca="false">K51*-1</f>
        <v>-0</v>
      </c>
      <c r="L112" s="3" t="n">
        <f aca="false">L51*-1</f>
        <v>-0</v>
      </c>
      <c r="M112" s="3" t="n">
        <f aca="false">M51*-1</f>
        <v>-0</v>
      </c>
      <c r="N112" s="3" t="n">
        <f aca="false">N51*-1</f>
        <v>-0</v>
      </c>
      <c r="O112" s="3" t="n">
        <f aca="false">O51*-1</f>
        <v>-0</v>
      </c>
    </row>
    <row r="114" customFormat="false" ht="15" hidden="false" customHeight="false" outlineLevel="0" collapsed="false">
      <c r="A114" s="0"/>
      <c r="B114" s="0"/>
      <c r="C114" s="2" t="s">
        <v>112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0"/>
      <c r="B115" s="0"/>
      <c r="C115" s="2" t="s">
        <v>113</v>
      </c>
      <c r="D115" s="0"/>
      <c r="E115" s="0"/>
      <c r="F115" s="0"/>
      <c r="G115" s="0"/>
      <c r="H115" s="3" t="n">
        <f aca="false">H73</f>
        <v>100</v>
      </c>
      <c r="I115" s="3" t="n">
        <f aca="false">I73</f>
        <v>0</v>
      </c>
      <c r="J115" s="3" t="n">
        <f aca="false">J73</f>
        <v>0</v>
      </c>
      <c r="K115" s="3" t="n">
        <f aca="false">K73</f>
        <v>0</v>
      </c>
      <c r="L115" s="3" t="n">
        <f aca="false">L73</f>
        <v>0</v>
      </c>
      <c r="M115" s="3" t="n">
        <f aca="false">M73</f>
        <v>0</v>
      </c>
      <c r="N115" s="3" t="n">
        <f aca="false">N73</f>
        <v>0</v>
      </c>
      <c r="O115" s="3" t="n">
        <f aca="false">O73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0"/>
      <c r="B116" s="0"/>
      <c r="C116" s="2" t="s">
        <v>114</v>
      </c>
      <c r="D116" s="0"/>
      <c r="E116" s="0"/>
      <c r="F116" s="0"/>
      <c r="G116" s="0"/>
      <c r="H116" s="3" t="n">
        <f aca="false">H78</f>
        <v>20000</v>
      </c>
      <c r="I116" s="3" t="n">
        <f aca="false">I78</f>
        <v>0</v>
      </c>
      <c r="J116" s="3" t="n">
        <f aca="false">J78</f>
        <v>0</v>
      </c>
      <c r="K116" s="3" t="n">
        <f aca="false">K78</f>
        <v>0</v>
      </c>
      <c r="L116" s="3" t="n">
        <f aca="false">L78</f>
        <v>0</v>
      </c>
      <c r="M116" s="3" t="n">
        <f aca="false">M78</f>
        <v>0</v>
      </c>
      <c r="N116" s="3" t="n">
        <f aca="false">N78</f>
        <v>0</v>
      </c>
      <c r="O116" s="3" t="n">
        <f aca="false">O78</f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0"/>
      <c r="B117" s="0"/>
      <c r="C117" s="2" t="s">
        <v>115</v>
      </c>
      <c r="D117" s="0"/>
      <c r="E117" s="0"/>
      <c r="F117" s="0"/>
      <c r="G117" s="0"/>
      <c r="H117" s="3" t="n">
        <f aca="false">H81</f>
        <v>440800</v>
      </c>
      <c r="I117" s="3" t="n">
        <f aca="false">I81</f>
        <v>395199.2</v>
      </c>
      <c r="J117" s="3" t="n">
        <f aca="false">J81</f>
        <v>442815.2</v>
      </c>
      <c r="K117" s="3" t="n">
        <f aca="false">K81</f>
        <v>466815.2</v>
      </c>
      <c r="L117" s="3" t="n">
        <f aca="false">L81</f>
        <v>454815.2</v>
      </c>
      <c r="M117" s="3" t="n">
        <f aca="false">M81</f>
        <v>254015.2</v>
      </c>
      <c r="N117" s="3" t="n">
        <f aca="false">N81</f>
        <v>183615.2</v>
      </c>
      <c r="O117" s="3" t="n">
        <f aca="false">O81</f>
        <v>154415.2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9" customFormat="false" ht="15" hidden="false" customHeight="false" outlineLevel="0" collapsed="false">
      <c r="A119" s="0"/>
      <c r="B119" s="1" t="s">
        <v>116</v>
      </c>
      <c r="C119" s="0"/>
      <c r="D119" s="0"/>
      <c r="E119" s="0"/>
      <c r="F119" s="0"/>
      <c r="G119" s="0"/>
      <c r="H119" s="3" t="n">
        <f aca="false">H123-H121-H117</f>
        <v>4902500</v>
      </c>
      <c r="I119" s="3" t="n">
        <f aca="false">I123-I121-I117</f>
        <v>5708897.6</v>
      </c>
      <c r="J119" s="3" t="n">
        <f aca="false">J123-J121-J117</f>
        <v>7954942.4</v>
      </c>
      <c r="K119" s="3" t="n">
        <f aca="false">K123-K121-K117</f>
        <v>3240603.2</v>
      </c>
      <c r="L119" s="3" t="n">
        <f aca="false">L123-L121-L117</f>
        <v>5394264</v>
      </c>
      <c r="M119" s="3" t="n">
        <f aca="false">M123-M121-M117</f>
        <v>6293524.8</v>
      </c>
      <c r="N119" s="3" t="n">
        <f aca="false">N123-N121-N117</f>
        <v>7220785.6</v>
      </c>
      <c r="O119" s="3" t="n">
        <f aca="false">O123-O121-O117</f>
        <v>8130046.4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1" s="25" customFormat="true" ht="15" hidden="false" customHeight="false" outlineLevel="0" collapsed="false">
      <c r="A121" s="4"/>
      <c r="C121" s="25" t="s">
        <v>117</v>
      </c>
      <c r="G121" s="8"/>
      <c r="H121" s="8" t="n">
        <f aca="false">H57*-1</f>
        <v>-1200000</v>
      </c>
      <c r="I121" s="8" t="n">
        <f aca="false">I57*-1</f>
        <v>-0</v>
      </c>
      <c r="J121" s="8" t="n">
        <f aca="false">J57*-1</f>
        <v>-7000000</v>
      </c>
      <c r="K121" s="8" t="n">
        <f aca="false">K57*-1</f>
        <v>-0</v>
      </c>
      <c r="L121" s="8" t="n">
        <f aca="false">L57*-1</f>
        <v>-0</v>
      </c>
      <c r="M121" s="8" t="n">
        <f aca="false">M57*-1</f>
        <v>-0</v>
      </c>
      <c r="N121" s="8" t="n">
        <f aca="false">N57*-1</f>
        <v>-0</v>
      </c>
      <c r="O121" s="8" t="n">
        <f aca="false">O57*-1</f>
        <v>-0</v>
      </c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3" customFormat="false" ht="15" hidden="false" customHeight="false" outlineLevel="0" collapsed="false">
      <c r="A123" s="4" t="s">
        <v>118</v>
      </c>
      <c r="B123" s="1" t="s">
        <v>119</v>
      </c>
      <c r="C123" s="0"/>
      <c r="D123" s="0"/>
      <c r="E123" s="0"/>
      <c r="F123" s="0"/>
      <c r="G123" s="0"/>
      <c r="H123" s="3" t="n">
        <f aca="false">H95+H110+H112+H115+H116+H121-H117</f>
        <v>4143300</v>
      </c>
      <c r="I123" s="3" t="n">
        <f aca="false">I95+I110+I112+I115+I116+I121-I117</f>
        <v>6104096.8</v>
      </c>
      <c r="J123" s="3" t="n">
        <f aca="false">J95+J110+J112+J115+J116+J121-J117</f>
        <v>1397757.6</v>
      </c>
      <c r="K123" s="3" t="n">
        <f aca="false">K95+K110+K112+K115+K116+K121-K117</f>
        <v>3707418.4</v>
      </c>
      <c r="L123" s="3" t="n">
        <f aca="false">L95+L110+L112+L115+L116+L121-L117</f>
        <v>5849079.2</v>
      </c>
      <c r="M123" s="3" t="n">
        <f aca="false">M95+M110+M112+M115+M116+M121-M117</f>
        <v>6547540</v>
      </c>
      <c r="N123" s="3" t="n">
        <f aca="false">N95+N110+N112+N115+N116+N121-N117</f>
        <v>7404400.8</v>
      </c>
      <c r="O123" s="3" t="n">
        <f aca="false">O95+O110+O112+O115+O116+O121-O117</f>
        <v>8284461.6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5" customFormat="false" ht="15" hidden="false" customHeight="false" outlineLevel="0" collapsed="false">
      <c r="A125" s="0"/>
      <c r="B125" s="0"/>
      <c r="C125" s="0"/>
      <c r="D125" s="2" t="s">
        <v>120</v>
      </c>
      <c r="E125" s="0"/>
      <c r="F125" s="2" t="n">
        <v>0.5</v>
      </c>
      <c r="G125" s="0"/>
      <c r="H125" s="3" t="n">
        <f aca="false">H95+(G16*$F$125)</f>
        <v>2000000</v>
      </c>
      <c r="I125" s="3" t="n">
        <f aca="false">I95+(H16*$F$125)</f>
        <v>5605800</v>
      </c>
      <c r="J125" s="3" t="n">
        <f aca="false">J95+(I16*$F$125)</f>
        <v>7604096.8</v>
      </c>
      <c r="K125" s="3" t="n">
        <f aca="false">K95+(J16*$F$125)</f>
        <v>3047757.6</v>
      </c>
      <c r="L125" s="3" t="n">
        <f aca="false">L95+(K16*$F$125)</f>
        <v>5432418.4</v>
      </c>
      <c r="M125" s="3" t="n">
        <f aca="false">M95+(L16*$F$125)</f>
        <v>7536579.2</v>
      </c>
      <c r="N125" s="3" t="n">
        <f aca="false">N95+(M16*$F$125)</f>
        <v>7597540</v>
      </c>
      <c r="O125" s="3" t="n">
        <f aca="false">O95+(N16*$F$125)</f>
        <v>8229400.8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32" s="2" customFormat="true" ht="15" hidden="false" customHeight="false" outlineLevel="0" collapsed="false">
      <c r="C132" s="4" t="s">
        <v>121</v>
      </c>
      <c r="G132" s="3"/>
      <c r="H132" s="24" t="s">
        <v>2</v>
      </c>
      <c r="I132" s="24" t="s">
        <v>2</v>
      </c>
      <c r="J132" s="24" t="s">
        <v>41</v>
      </c>
      <c r="K132" s="24" t="s">
        <v>2</v>
      </c>
      <c r="L132" s="3" t="s">
        <v>2</v>
      </c>
      <c r="M132" s="3" t="s">
        <v>2</v>
      </c>
      <c r="N132" s="3" t="s">
        <v>2</v>
      </c>
      <c r="O132" s="3" t="s">
        <v>2</v>
      </c>
    </row>
    <row r="133" s="2" customFormat="true" ht="15" hidden="false" customHeight="false" outlineLevel="0" collapsed="false">
      <c r="C133" s="0"/>
      <c r="G133" s="3"/>
      <c r="H133" s="24" t="n">
        <v>1</v>
      </c>
      <c r="I133" s="24" t="n">
        <v>2</v>
      </c>
      <c r="J133" s="24" t="n">
        <v>3</v>
      </c>
      <c r="K133" s="24" t="n">
        <v>4</v>
      </c>
      <c r="L133" s="3" t="n">
        <v>5</v>
      </c>
      <c r="M133" s="3" t="n">
        <v>6</v>
      </c>
      <c r="N133" s="3" t="n">
        <v>7</v>
      </c>
      <c r="O133" s="3" t="n">
        <v>8</v>
      </c>
    </row>
    <row r="134" customFormat="false" ht="15" hidden="false" customHeight="false" outlineLevel="0" collapsed="false">
      <c r="A134" s="2"/>
      <c r="C134" s="1" t="s">
        <v>10</v>
      </c>
      <c r="D134" s="1"/>
      <c r="E134" s="0"/>
      <c r="F134" s="0"/>
      <c r="H134" s="3" t="n">
        <f aca="false">H12</f>
        <v>3900000</v>
      </c>
      <c r="I134" s="3" t="n">
        <f aca="false">I12</f>
        <v>4000000</v>
      </c>
      <c r="J134" s="3" t="n">
        <f aca="false">J12</f>
        <v>4400000</v>
      </c>
      <c r="K134" s="3" t="n">
        <f aca="false">K12</f>
        <v>4600000</v>
      </c>
      <c r="L134" s="3" t="n">
        <f aca="false">L12</f>
        <v>4500000</v>
      </c>
      <c r="M134" s="3" t="n">
        <f aca="false">M12</f>
        <v>2800000</v>
      </c>
      <c r="N134" s="3" t="n">
        <f aca="false">N12</f>
        <v>2200000</v>
      </c>
      <c r="O134" s="3" t="n">
        <f aca="false">O12</f>
        <v>1950000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2"/>
      <c r="C135" s="1" t="s">
        <v>18</v>
      </c>
      <c r="D135" s="1"/>
      <c r="E135" s="0"/>
      <c r="F135" s="0"/>
      <c r="H135" s="3" t="n">
        <f aca="false">H15</f>
        <v>975000</v>
      </c>
      <c r="I135" s="3" t="n">
        <f aca="false">I15</f>
        <v>1000000</v>
      </c>
      <c r="J135" s="3" t="n">
        <f aca="false">J15</f>
        <v>1100000</v>
      </c>
      <c r="K135" s="3" t="n">
        <f aca="false">K15</f>
        <v>1150000</v>
      </c>
      <c r="L135" s="3" t="n">
        <f aca="false">L15</f>
        <v>1125000</v>
      </c>
      <c r="M135" s="3" t="n">
        <f aca="false">M15</f>
        <v>700000</v>
      </c>
      <c r="N135" s="3" t="n">
        <f aca="false">N15</f>
        <v>550000</v>
      </c>
      <c r="O135" s="3" t="n">
        <f aca="false">O15</f>
        <v>487500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2"/>
      <c r="C136" s="1" t="s">
        <v>122</v>
      </c>
      <c r="D136" s="1"/>
      <c r="E136" s="0"/>
      <c r="F136" s="0"/>
      <c r="H136" s="3" t="n">
        <f aca="false">H27</f>
        <v>70000</v>
      </c>
      <c r="I136" s="3" t="n">
        <f aca="false">I27</f>
        <v>70000</v>
      </c>
      <c r="J136" s="3" t="n">
        <f aca="false">J27</f>
        <v>70000</v>
      </c>
      <c r="K136" s="3" t="n">
        <f aca="false">K27</f>
        <v>70000</v>
      </c>
      <c r="L136" s="3" t="n">
        <f aca="false">L27</f>
        <v>70000</v>
      </c>
      <c r="M136" s="3" t="n">
        <f aca="false">M27</f>
        <v>70000</v>
      </c>
      <c r="N136" s="3" t="n">
        <f aca="false">N27</f>
        <v>70000</v>
      </c>
      <c r="O136" s="3" t="n">
        <f aca="false">O27</f>
        <v>70000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2"/>
      <c r="C137" s="1" t="s">
        <v>123</v>
      </c>
      <c r="D137" s="0"/>
      <c r="E137" s="0"/>
      <c r="F137" s="0"/>
      <c r="H137" s="3" t="n">
        <f aca="false">H34</f>
        <v>2204000</v>
      </c>
      <c r="I137" s="3" t="n">
        <f aca="false">I34</f>
        <v>1975996</v>
      </c>
      <c r="J137" s="3" t="n">
        <f aca="false">J34</f>
        <v>2214076</v>
      </c>
      <c r="K137" s="3" t="n">
        <f aca="false">K34</f>
        <v>2334076</v>
      </c>
      <c r="L137" s="3" t="n">
        <f aca="false">L34</f>
        <v>2274076</v>
      </c>
      <c r="M137" s="3" t="n">
        <f aca="false">M34</f>
        <v>1270076</v>
      </c>
      <c r="N137" s="3" t="n">
        <f aca="false">N34</f>
        <v>918076</v>
      </c>
      <c r="O137" s="3" t="n">
        <f aca="false">O34</f>
        <v>772076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9" s="2" customFormat="true" ht="15" hidden="false" customHeight="false" outlineLevel="0" collapsed="false">
      <c r="C139" s="1" t="s">
        <v>124</v>
      </c>
      <c r="D139" s="1"/>
      <c r="G139" s="3"/>
      <c r="H139" s="3" t="n">
        <f aca="false">H17</f>
        <v>0</v>
      </c>
      <c r="I139" s="3" t="n">
        <f aca="false">I17</f>
        <v>0</v>
      </c>
      <c r="J139" s="3" t="n">
        <f aca="false">J17</f>
        <v>0</v>
      </c>
      <c r="K139" s="3" t="n">
        <f aca="false">K17</f>
        <v>0</v>
      </c>
      <c r="L139" s="3" t="n">
        <f aca="false">L17</f>
        <v>0</v>
      </c>
      <c r="M139" s="3" t="n">
        <f aca="false">M17</f>
        <v>20000</v>
      </c>
      <c r="N139" s="3" t="n">
        <f aca="false">N17</f>
        <v>30000</v>
      </c>
      <c r="O139" s="3" t="n">
        <f aca="false">O17</f>
        <v>35000</v>
      </c>
    </row>
    <row r="140" s="2" customFormat="true" ht="15" hidden="false" customHeight="false" outlineLevel="0" collapsed="false">
      <c r="C140" s="1"/>
      <c r="D140" s="0"/>
      <c r="G140" s="3"/>
      <c r="H140" s="3"/>
      <c r="I140" s="3"/>
      <c r="J140" s="3"/>
      <c r="K140" s="3"/>
      <c r="L140" s="3"/>
      <c r="M140" s="3"/>
      <c r="N140" s="3"/>
      <c r="O140" s="3"/>
    </row>
    <row r="141" s="2" customFormat="true" ht="15" hidden="false" customHeight="false" outlineLevel="0" collapsed="false">
      <c r="C141" s="4" t="s">
        <v>125</v>
      </c>
      <c r="D141" s="0"/>
      <c r="G141" s="3"/>
      <c r="H141" s="3" t="s">
        <v>2</v>
      </c>
      <c r="I141" s="3" t="s">
        <v>2</v>
      </c>
      <c r="J141" s="3" t="s">
        <v>2</v>
      </c>
      <c r="K141" s="3" t="s">
        <v>2</v>
      </c>
      <c r="L141" s="3" t="s">
        <v>2</v>
      </c>
      <c r="M141" s="3" t="s">
        <v>2</v>
      </c>
      <c r="N141" s="3" t="s">
        <v>2</v>
      </c>
      <c r="O141" s="3" t="s">
        <v>2</v>
      </c>
    </row>
    <row r="142" s="2" customFormat="true" ht="15" hidden="false" customHeight="false" outlineLevel="0" collapsed="false">
      <c r="C142" s="0"/>
      <c r="D142" s="0"/>
      <c r="G142" s="3"/>
      <c r="H142" s="3" t="n">
        <v>1</v>
      </c>
      <c r="I142" s="3" t="n">
        <v>2</v>
      </c>
      <c r="J142" s="3" t="n">
        <v>3</v>
      </c>
      <c r="K142" s="3" t="n">
        <v>4</v>
      </c>
      <c r="L142" s="3" t="n">
        <v>5</v>
      </c>
      <c r="M142" s="3" t="n">
        <v>6</v>
      </c>
      <c r="N142" s="3" t="n">
        <v>7</v>
      </c>
      <c r="O142" s="3" t="n">
        <v>8</v>
      </c>
    </row>
    <row r="143" customFormat="false" ht="15" hidden="false" customHeight="false" outlineLevel="0" collapsed="false">
      <c r="A143" s="2"/>
      <c r="C143" s="1" t="s">
        <v>126</v>
      </c>
      <c r="D143" s="1"/>
      <c r="E143" s="0"/>
      <c r="F143" s="0"/>
      <c r="H143" s="3" t="n">
        <f aca="false">H95</f>
        <v>2000000</v>
      </c>
      <c r="I143" s="3" t="n">
        <f aca="false">I95</f>
        <v>4143300</v>
      </c>
      <c r="J143" s="3" t="n">
        <f aca="false">J95</f>
        <v>6104096.8</v>
      </c>
      <c r="K143" s="3" t="n">
        <f aca="false">K95</f>
        <v>1397757.6</v>
      </c>
      <c r="L143" s="3" t="n">
        <f aca="false">L95</f>
        <v>3707418.4</v>
      </c>
      <c r="M143" s="3" t="n">
        <f aca="false">M95</f>
        <v>5849079.2</v>
      </c>
      <c r="N143" s="3" t="n">
        <f aca="false">N95</f>
        <v>6547540</v>
      </c>
      <c r="O143" s="3" t="n">
        <f aca="false">O95</f>
        <v>7404400.8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2"/>
      <c r="C144" s="1" t="s">
        <v>127</v>
      </c>
      <c r="D144" s="1"/>
      <c r="E144" s="0"/>
      <c r="F144" s="0"/>
      <c r="H144" s="3" t="n">
        <f aca="false">H110</f>
        <v>3764000</v>
      </c>
      <c r="I144" s="3" t="n">
        <f aca="false">I110</f>
        <v>2375996</v>
      </c>
      <c r="J144" s="3" t="n">
        <f aca="false">J110</f>
        <v>2736476</v>
      </c>
      <c r="K144" s="3" t="n">
        <f aca="false">K110</f>
        <v>2776476</v>
      </c>
      <c r="L144" s="3" t="n">
        <f aca="false">L110</f>
        <v>2596476</v>
      </c>
      <c r="M144" s="3" t="n">
        <f aca="false">M110</f>
        <v>952476</v>
      </c>
      <c r="N144" s="3" t="n">
        <f aca="false">N110</f>
        <v>1040476</v>
      </c>
      <c r="O144" s="3" t="n">
        <f aca="false">O110</f>
        <v>1034476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0"/>
      <c r="B145" s="0"/>
      <c r="C145" s="0"/>
      <c r="D145" s="26" t="s">
        <v>128</v>
      </c>
      <c r="E145" s="26"/>
      <c r="F145" s="26"/>
      <c r="G145" s="27"/>
      <c r="H145" s="27" t="n">
        <f aca="false">H34</f>
        <v>2204000</v>
      </c>
      <c r="I145" s="27" t="n">
        <f aca="false">I34</f>
        <v>1975996</v>
      </c>
      <c r="J145" s="27" t="n">
        <f aca="false">J34</f>
        <v>2214076</v>
      </c>
      <c r="K145" s="27" t="n">
        <f aca="false">K34</f>
        <v>2334076</v>
      </c>
      <c r="L145" s="27" t="n">
        <f aca="false">L34</f>
        <v>2274076</v>
      </c>
      <c r="M145" s="27" t="n">
        <f aca="false">M34</f>
        <v>1270076</v>
      </c>
      <c r="N145" s="27" t="n">
        <f aca="false">N34</f>
        <v>918076</v>
      </c>
      <c r="O145" s="27" t="n">
        <f aca="false">O34</f>
        <v>772076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0"/>
      <c r="B146" s="0"/>
      <c r="C146" s="0"/>
      <c r="D146" s="26" t="s">
        <v>129</v>
      </c>
      <c r="E146" s="26"/>
      <c r="F146" s="26"/>
      <c r="G146" s="27"/>
      <c r="H146" s="27" t="n">
        <f aca="false">H97-H110</f>
        <v>-1560000</v>
      </c>
      <c r="I146" s="27" t="n">
        <f aca="false">I97-I110</f>
        <v>-400000</v>
      </c>
      <c r="J146" s="27" t="n">
        <f aca="false">J97-J110</f>
        <v>-522400</v>
      </c>
      <c r="K146" s="27" t="n">
        <f aca="false">K97-K110</f>
        <v>-442400</v>
      </c>
      <c r="L146" s="27" t="n">
        <f aca="false">L97-L110</f>
        <v>-322400</v>
      </c>
      <c r="M146" s="27" t="n">
        <f aca="false">M97-M110</f>
        <v>317600</v>
      </c>
      <c r="N146" s="27" t="n">
        <f aca="false">N97-N110</f>
        <v>-122400</v>
      </c>
      <c r="O146" s="27" t="n">
        <f aca="false">O97-O110</f>
        <v>-262400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0"/>
      <c r="B147" s="0"/>
      <c r="C147" s="1" t="s">
        <v>130</v>
      </c>
      <c r="D147" s="1"/>
      <c r="E147" s="0"/>
      <c r="F147" s="0"/>
      <c r="G147" s="0"/>
      <c r="H147" s="3" t="n">
        <f aca="false">H112</f>
        <v>-0</v>
      </c>
      <c r="I147" s="3" t="n">
        <f aca="false">I112</f>
        <v>-20000</v>
      </c>
      <c r="J147" s="3" t="n">
        <f aca="false">J112</f>
        <v>-0</v>
      </c>
      <c r="K147" s="3" t="n">
        <f aca="false">K112</f>
        <v>-0</v>
      </c>
      <c r="L147" s="3" t="n">
        <f aca="false">L112</f>
        <v>-0</v>
      </c>
      <c r="M147" s="3" t="n">
        <f aca="false">M112</f>
        <v>-0</v>
      </c>
      <c r="N147" s="3" t="n">
        <f aca="false">N112</f>
        <v>-0</v>
      </c>
      <c r="O147" s="3" t="n">
        <f aca="false">O112</f>
        <v>-0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0"/>
      <c r="B148" s="0"/>
      <c r="C148" s="1" t="s">
        <v>131</v>
      </c>
      <c r="D148" s="1"/>
      <c r="E148" s="0"/>
      <c r="F148" s="0"/>
      <c r="G148" s="0"/>
      <c r="H148" s="3" t="n">
        <f aca="false">H115+H116</f>
        <v>20100</v>
      </c>
      <c r="I148" s="3" t="n">
        <f aca="false">I115+I116</f>
        <v>0</v>
      </c>
      <c r="J148" s="3" t="n">
        <f aca="false">J115+J116</f>
        <v>0</v>
      </c>
      <c r="K148" s="3" t="n">
        <f aca="false">K115+K116</f>
        <v>0</v>
      </c>
      <c r="L148" s="3" t="n">
        <f aca="false">L115+L116</f>
        <v>0</v>
      </c>
      <c r="M148" s="3" t="n">
        <f aca="false">M115+M116</f>
        <v>0</v>
      </c>
      <c r="N148" s="3" t="n">
        <f aca="false">N115+N116</f>
        <v>0</v>
      </c>
      <c r="O148" s="3" t="n">
        <f aca="false">O115+O116</f>
        <v>0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" customFormat="true" ht="15" hidden="false" customHeight="false" outlineLevel="0" collapsed="false">
      <c r="A149" s="4"/>
      <c r="C149" s="1" t="s">
        <v>132</v>
      </c>
      <c r="G149" s="5"/>
      <c r="H149" s="5" t="n">
        <f aca="false">H123-H153</f>
        <v>2943300</v>
      </c>
      <c r="I149" s="5" t="n">
        <f aca="false">I123-I153</f>
        <v>6104096.8</v>
      </c>
      <c r="J149" s="5" t="n">
        <f aca="false">J123-J153</f>
        <v>-5602242.4</v>
      </c>
      <c r="K149" s="5" t="n">
        <f aca="false">K123-K153</f>
        <v>3707418.4</v>
      </c>
      <c r="L149" s="5" t="n">
        <f aca="false">L123-L153</f>
        <v>5849079.2</v>
      </c>
      <c r="M149" s="5" t="n">
        <f aca="false">M123-M153</f>
        <v>6547540</v>
      </c>
      <c r="N149" s="5" t="n">
        <f aca="false">N123-N153</f>
        <v>7404400.8</v>
      </c>
      <c r="O149" s="5" t="n">
        <f aca="false">O123-O153</f>
        <v>8284461.6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customFormat="false" ht="15" hidden="false" customHeight="false" outlineLevel="0" collapsed="false">
      <c r="A150" s="0"/>
      <c r="B150" s="0"/>
      <c r="C150" s="1"/>
      <c r="D150" s="1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0"/>
      <c r="B151" s="0"/>
      <c r="C151" s="1" t="s">
        <v>133</v>
      </c>
      <c r="D151" s="1"/>
      <c r="E151" s="0"/>
      <c r="F151" s="0"/>
      <c r="G151" s="0"/>
      <c r="H151" s="3" t="n">
        <f aca="false">H149-H143</f>
        <v>943300</v>
      </c>
      <c r="I151" s="3" t="n">
        <f aca="false">I149-I143</f>
        <v>1960796.8</v>
      </c>
      <c r="J151" s="3" t="n">
        <f aca="false">J149-J143</f>
        <v>-11706339.2</v>
      </c>
      <c r="K151" s="3" t="n">
        <f aca="false">K149-K143</f>
        <v>2309660.8</v>
      </c>
      <c r="L151" s="3" t="n">
        <f aca="false">L149-L143</f>
        <v>2141660.8</v>
      </c>
      <c r="M151" s="3" t="n">
        <f aca="false">M149-M143</f>
        <v>698460.8</v>
      </c>
      <c r="N151" s="3" t="n">
        <f aca="false">N149-N143</f>
        <v>856860.8</v>
      </c>
      <c r="O151" s="3" t="n">
        <f aca="false">O149-O143</f>
        <v>880060.800000001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/>
      <c r="B152" s="0"/>
      <c r="C152" s="1"/>
      <c r="D152" s="1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0"/>
      <c r="C153" s="1" t="s">
        <v>134</v>
      </c>
      <c r="D153" s="0"/>
      <c r="E153" s="0"/>
      <c r="F153" s="0"/>
      <c r="G153" s="0"/>
      <c r="H153" s="3" t="n">
        <f aca="false">H57</f>
        <v>1200000</v>
      </c>
      <c r="I153" s="3" t="n">
        <f aca="false">I57</f>
        <v>0</v>
      </c>
      <c r="J153" s="3" t="n">
        <f aca="false">J57</f>
        <v>7000000</v>
      </c>
      <c r="K153" s="3" t="n">
        <f aca="false">K57</f>
        <v>0</v>
      </c>
      <c r="L153" s="3" t="n">
        <f aca="false">L57</f>
        <v>0</v>
      </c>
      <c r="M153" s="3" t="n">
        <f aca="false">M57</f>
        <v>0</v>
      </c>
      <c r="N153" s="3" t="n">
        <f aca="false">N57</f>
        <v>0</v>
      </c>
      <c r="O153" s="3" t="n">
        <f aca="false">O57</f>
        <v>0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/>
      <c r="B154" s="0"/>
      <c r="C154" s="1" t="s">
        <v>135</v>
      </c>
      <c r="D154" s="0"/>
      <c r="E154" s="0"/>
      <c r="F154" s="0"/>
      <c r="G154" s="0"/>
      <c r="H154" s="3" t="n">
        <f aca="false">H117</f>
        <v>440800</v>
      </c>
      <c r="I154" s="3" t="e">
        <f aca="false">#REF!</f>
        <v>#REF!</v>
      </c>
      <c r="J154" s="3" t="e">
        <f aca="false">#REF!</f>
        <v>#REF!</v>
      </c>
      <c r="K154" s="3" t="e">
        <f aca="false">#REF!</f>
        <v>#REF!</v>
      </c>
      <c r="L154" s="3" t="e">
        <f aca="false">#REF!</f>
        <v>#REF!</v>
      </c>
      <c r="M154" s="3" t="e">
        <f aca="false">#REF!</f>
        <v>#REF!</v>
      </c>
      <c r="N154" s="3" t="e">
        <f aca="false">#REF!</f>
        <v>#REF!</v>
      </c>
      <c r="O154" s="3" t="e">
        <f aca="false">#REF!</f>
        <v>#REF!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/>
      <c r="B155" s="0"/>
      <c r="C155" s="1"/>
      <c r="D155" s="1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/>
      <c r="B156" s="0"/>
      <c r="C156" s="1"/>
      <c r="D156" s="1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/>
      <c r="B157" s="0"/>
      <c r="C157" s="1" t="s">
        <v>136</v>
      </c>
      <c r="D157" s="0"/>
      <c r="E157" s="0"/>
      <c r="F157" s="0"/>
      <c r="G157" s="0"/>
      <c r="H157" s="3" t="n">
        <f aca="false">H125</f>
        <v>2000000</v>
      </c>
      <c r="I157" s="3" t="n">
        <f aca="false">I125</f>
        <v>5605800</v>
      </c>
      <c r="J157" s="3" t="n">
        <f aca="false">J125</f>
        <v>7604096.8</v>
      </c>
      <c r="K157" s="3" t="n">
        <f aca="false">K125</f>
        <v>3047757.6</v>
      </c>
      <c r="L157" s="3" t="n">
        <f aca="false">L125</f>
        <v>5432418.4</v>
      </c>
      <c r="M157" s="3" t="n">
        <f aca="false">M125</f>
        <v>7536579.2</v>
      </c>
      <c r="N157" s="3" t="n">
        <f aca="false">N125</f>
        <v>7597540</v>
      </c>
      <c r="O157" s="3" t="n">
        <f aca="false">O125</f>
        <v>8229400.8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0"/>
      <c r="B158" s="0"/>
      <c r="C158" s="0"/>
      <c r="D158" s="1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0"/>
      <c r="B159" s="0"/>
      <c r="C159" s="1" t="s">
        <v>137</v>
      </c>
      <c r="D159" s="1"/>
      <c r="E159" s="0"/>
      <c r="F159" s="0"/>
      <c r="G159" s="0"/>
      <c r="H159" s="3" t="s">
        <v>138</v>
      </c>
      <c r="I159" s="0"/>
      <c r="J159" s="2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/>
      <c r="B160" s="0"/>
      <c r="C160" s="0"/>
      <c r="D160" s="1"/>
      <c r="E160" s="0"/>
      <c r="F160" s="0"/>
      <c r="G160" s="0"/>
      <c r="H160" s="2"/>
      <c r="I160" s="0"/>
      <c r="J160" s="2"/>
      <c r="K160" s="0"/>
      <c r="L160" s="0"/>
      <c r="M160" s="0"/>
      <c r="N160" s="0"/>
      <c r="O160" s="0"/>
      <c r="P160" s="0"/>
      <c r="Q160" s="3" t="s">
        <v>139</v>
      </c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2" customFormat="true" ht="15" hidden="false" customHeight="false" outlineLevel="0" collapsed="false">
      <c r="A161" s="4"/>
      <c r="G161" s="3"/>
      <c r="H161" s="3" t="s">
        <v>2</v>
      </c>
      <c r="I161" s="3" t="s">
        <v>2</v>
      </c>
      <c r="J161" s="3" t="s">
        <v>2</v>
      </c>
      <c r="K161" s="3" t="s">
        <v>2</v>
      </c>
      <c r="L161" s="3" t="s">
        <v>2</v>
      </c>
      <c r="M161" s="3" t="s">
        <v>2</v>
      </c>
      <c r="N161" s="3" t="s">
        <v>2</v>
      </c>
      <c r="O161" s="3" t="s">
        <v>2</v>
      </c>
    </row>
    <row r="162" s="2" customFormat="true" ht="15" hidden="false" customHeight="false" outlineLevel="0" collapsed="false">
      <c r="A162" s="4"/>
      <c r="C162" s="1" t="s">
        <v>140</v>
      </c>
      <c r="G162" s="3"/>
      <c r="H162" s="3" t="n">
        <v>1</v>
      </c>
      <c r="I162" s="3" t="n">
        <v>2</v>
      </c>
      <c r="J162" s="3" t="n">
        <v>3</v>
      </c>
      <c r="K162" s="3" t="n">
        <v>4</v>
      </c>
      <c r="L162" s="3" t="n">
        <v>5</v>
      </c>
      <c r="M162" s="3" t="n">
        <v>6</v>
      </c>
      <c r="N162" s="3" t="n">
        <v>7</v>
      </c>
      <c r="O162" s="3" t="n">
        <v>8</v>
      </c>
    </row>
    <row r="163" s="2" customFormat="true" ht="15" hidden="false" customHeight="false" outlineLevel="0" collapsed="false">
      <c r="A163" s="4"/>
      <c r="C163" s="0"/>
      <c r="D163" s="3" t="s">
        <v>78</v>
      </c>
      <c r="G163" s="3"/>
      <c r="H163" s="3" t="n">
        <f aca="false">G77+G79</f>
        <v>3000000</v>
      </c>
      <c r="I163" s="3" t="n">
        <f aca="false">H77+H79</f>
        <v>5204000</v>
      </c>
      <c r="J163" s="3" t="n">
        <f aca="false">I77+I79</f>
        <v>7199996</v>
      </c>
      <c r="K163" s="3" t="n">
        <f aca="false">J77+J79</f>
        <v>9414072</v>
      </c>
      <c r="L163" s="3" t="n">
        <f aca="false">K77+K79</f>
        <v>11748148</v>
      </c>
      <c r="M163" s="3" t="n">
        <f aca="false">L77+L79</f>
        <v>14022224</v>
      </c>
      <c r="N163" s="3" t="n">
        <f aca="false">M77+M79</f>
        <v>15292300</v>
      </c>
      <c r="O163" s="3" t="n">
        <f aca="false">N77+N79</f>
        <v>16210376</v>
      </c>
    </row>
    <row r="164" s="2" customFormat="true" ht="15" hidden="false" customHeight="false" outlineLevel="0" collapsed="false">
      <c r="A164" s="4"/>
      <c r="C164" s="0"/>
      <c r="D164" s="3" t="s">
        <v>141</v>
      </c>
      <c r="G164" s="3"/>
      <c r="H164" s="3" t="n">
        <f aca="false">((H34+H31)/(H163))*100</f>
        <v>73.4666666666667</v>
      </c>
      <c r="I164" s="3" t="n">
        <f aca="false">((I34+I31)/(I163))*100</f>
        <v>44.8884704073789</v>
      </c>
      <c r="J164" s="3" t="n">
        <f aca="false">((J34+J31)/(J163))*100</f>
        <v>35.784408769116</v>
      </c>
      <c r="K164" s="3" t="n">
        <f aca="false">((K34+K31)/(K163))*100</f>
        <v>28.643035659808</v>
      </c>
      <c r="L164" s="3" t="n">
        <f aca="false">((L34+L31)/(L163))*100</f>
        <v>22.4416308000206</v>
      </c>
      <c r="M164" s="3" t="n">
        <f aca="false">((M34+M31)/(M163))*100</f>
        <v>11.642061915428</v>
      </c>
      <c r="N164" s="3" t="n">
        <f aca="false">((N34+N31)/(N163))*100</f>
        <v>8.3733382159649</v>
      </c>
      <c r="O164" s="3" t="n">
        <f aca="false">((O34+O31)/(O163))*100</f>
        <v>6.99845580386291</v>
      </c>
    </row>
    <row r="165" s="2" customFormat="true" ht="15" hidden="false" customHeight="false" outlineLevel="0" collapsed="false">
      <c r="A165" s="4"/>
      <c r="C165" s="0"/>
      <c r="D165" s="3" t="s">
        <v>142</v>
      </c>
      <c r="G165" s="3"/>
      <c r="H165" s="3" t="n">
        <f aca="false">(H28/H61)*100</f>
        <v>30.6008703294819</v>
      </c>
      <c r="I165" s="3" t="n">
        <f aca="false">(I28/I61)*100</f>
        <v>26.7260250771479</v>
      </c>
      <c r="J165" s="3" t="n">
        <f aca="false">(J28/J61)*100</f>
        <v>24.9529571092813</v>
      </c>
      <c r="K165" s="3" t="n">
        <f aca="false">(K28/K61)*100</f>
        <v>22.6592911969914</v>
      </c>
      <c r="L165" s="3" t="n">
        <f aca="false">(L28/L61)*100</f>
        <v>19.8101353471604</v>
      </c>
      <c r="M165" s="3" t="n">
        <f aca="false">(M28/M61)*100</f>
        <v>12.1973422883642</v>
      </c>
      <c r="N165" s="3" t="n">
        <f aca="false">(N28/N61)*100</f>
        <v>9.34611947493988</v>
      </c>
      <c r="O165" s="3" t="n">
        <f aca="false">(O28/O61)*100</f>
        <v>8.05913839223582</v>
      </c>
    </row>
    <row r="166" s="2" customFormat="true" ht="15" hidden="false" customHeight="false" outlineLevel="0" collapsed="false">
      <c r="A166" s="4"/>
      <c r="C166" s="0"/>
      <c r="D166" s="3"/>
      <c r="G166" s="3"/>
      <c r="H166" s="3"/>
      <c r="I166" s="3"/>
      <c r="J166" s="3"/>
      <c r="K166" s="3"/>
      <c r="L166" s="3"/>
      <c r="M166" s="3"/>
      <c r="N166" s="3"/>
      <c r="O166" s="3"/>
    </row>
    <row r="167" s="2" customFormat="true" ht="15" hidden="false" customHeight="false" outlineLevel="0" collapsed="false">
      <c r="A167" s="4"/>
      <c r="C167" s="0"/>
      <c r="D167" s="3"/>
      <c r="G167" s="3"/>
      <c r="H167" s="3"/>
      <c r="I167" s="3"/>
      <c r="J167" s="3"/>
      <c r="K167" s="3"/>
      <c r="L167" s="3"/>
      <c r="M167" s="3"/>
      <c r="N167" s="3"/>
      <c r="O167" s="3"/>
    </row>
    <row r="168" customFormat="false" ht="15" hidden="false" customHeight="false" outlineLevel="0" collapsed="false">
      <c r="A168" s="4"/>
      <c r="C168" s="0"/>
      <c r="D168" s="2" t="s">
        <v>143</v>
      </c>
      <c r="H168" s="28" t="n">
        <f aca="false">H49/H70</f>
        <v>2.26168498168498</v>
      </c>
      <c r="I168" s="28" t="n">
        <f aca="false">I49/I70</f>
        <v>3.144808</v>
      </c>
      <c r="J168" s="28" t="n">
        <f aca="false">J49/J70</f>
        <v>0.843185108225109</v>
      </c>
      <c r="K168" s="28" t="n">
        <f aca="false">K49/K70</f>
        <v>1.77325813664596</v>
      </c>
      <c r="L168" s="28" t="n">
        <f aca="false">L49/L70</f>
        <v>2.71389595767196</v>
      </c>
      <c r="M168" s="28" t="n">
        <f aca="false">M49/M70</f>
        <v>4.69220408163265</v>
      </c>
      <c r="N168" s="28" t="n">
        <f aca="false">N49/N70</f>
        <v>6.64883186147186</v>
      </c>
      <c r="O168" s="28" t="n">
        <f aca="false">O49/O70</f>
        <v>8.33036542124542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4"/>
      <c r="C169" s="0"/>
      <c r="D169" s="3"/>
      <c r="E169" s="0"/>
      <c r="F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4"/>
      <c r="C170" s="0"/>
      <c r="D170" s="3" t="s">
        <v>144</v>
      </c>
      <c r="E170" s="0"/>
      <c r="F170" s="0"/>
      <c r="H170" s="3" t="n">
        <f aca="false">(H15/H12)*100</f>
        <v>25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4"/>
      <c r="C171" s="0"/>
      <c r="D171" s="3" t="s">
        <v>145</v>
      </c>
      <c r="E171" s="0"/>
      <c r="F171" s="0"/>
      <c r="H171" s="3" t="n">
        <f aca="false">(H28/H12)*100</f>
        <v>73.2051282051282</v>
      </c>
      <c r="I171" s="3" t="n">
        <f aca="false">(I28/I12)*100</f>
        <v>73.25</v>
      </c>
      <c r="J171" s="3" t="n">
        <f aca="false">(J28/J12)*100</f>
        <v>73.4090909090909</v>
      </c>
      <c r="K171" s="3" t="n">
        <f aca="false">(K28/K12)*100</f>
        <v>73.4782608695652</v>
      </c>
      <c r="L171" s="3" t="n">
        <f aca="false">(L28/L12)*100</f>
        <v>73.4444444444444</v>
      </c>
      <c r="M171" s="3" t="n">
        <f aca="false">(M28/M12)*100</f>
        <v>73.2142857142857</v>
      </c>
      <c r="N171" s="3" t="n">
        <f aca="false">(N28/N12)*100</f>
        <v>73.1818181818182</v>
      </c>
      <c r="O171" s="3" t="n">
        <f aca="false">(O28/O12)*100</f>
        <v>73.2051282051282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4"/>
      <c r="C172" s="0"/>
      <c r="D172" s="3" t="s">
        <v>146</v>
      </c>
      <c r="E172" s="0"/>
      <c r="F172" s="0"/>
      <c r="H172" s="3" t="n">
        <f aca="false">(H28/(H50+H49-H70))*100</f>
        <v>51.1346336396038</v>
      </c>
      <c r="I172" s="3" t="n">
        <f aca="false">(I28/(I50+I49-I70))*100</f>
        <v>39.0453385409421</v>
      </c>
      <c r="J172" s="3" t="n">
        <f aca="false">(J28/(J50+J49-J70))*100</f>
        <v>121.531022994723</v>
      </c>
      <c r="K172" s="3" t="n">
        <f aca="false">(K28/(K50+K49-K70))*100</f>
        <v>69.1571648541488</v>
      </c>
      <c r="L172" s="3" t="n">
        <f aca="false">(L28/(L50+L49-L70))*100</f>
        <v>46.7529066586211</v>
      </c>
      <c r="M172" s="3" t="n">
        <f aca="false">(M28/(M50+M49-M70))*100</f>
        <v>24.2674198642445</v>
      </c>
      <c r="N172" s="3" t="n">
        <f aca="false">(N28/(N50+N49-N70))*100</f>
        <v>16.8685288237267</v>
      </c>
      <c r="O172" s="3" t="n">
        <f aca="false">(O28/(O50+O49-O70))*100</f>
        <v>13.5636392079192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4"/>
      <c r="C173" s="0"/>
      <c r="D173" s="3"/>
      <c r="E173" s="0"/>
      <c r="F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3" customFormat="true" ht="15" hidden="false" customHeight="false" outlineLevel="0" collapsed="false">
      <c r="A174" s="4"/>
      <c r="B174" s="2"/>
      <c r="C174" s="2"/>
      <c r="D174" s="3" t="s">
        <v>147</v>
      </c>
      <c r="E174" s="2"/>
      <c r="F174" s="2"/>
      <c r="H174" s="28" t="n">
        <f aca="false">H34/H61</f>
        <v>0.236232287937576</v>
      </c>
      <c r="I174" s="28" t="n">
        <f aca="false">I28/I61</f>
        <v>0.267260250771479</v>
      </c>
      <c r="J174" s="28" t="n">
        <f aca="false">J28/J61</f>
        <v>0.249529571092813</v>
      </c>
      <c r="K174" s="28" t="n">
        <f aca="false">K28/K61</f>
        <v>0.226592911969914</v>
      </c>
      <c r="L174" s="28" t="n">
        <f aca="false">L28/L61</f>
        <v>0.198101353471604</v>
      </c>
      <c r="M174" s="28" t="n">
        <f aca="false">M28/M61</f>
        <v>0.121973422883642</v>
      </c>
      <c r="N174" s="28" t="n">
        <f aca="false">N28/N61</f>
        <v>0.0934611947493988</v>
      </c>
      <c r="O174" s="28" t="n">
        <f aca="false">O28/O61</f>
        <v>0.0805913839223582</v>
      </c>
    </row>
    <row r="175" customFormat="false" ht="15" hidden="false" customHeight="false" outlineLevel="0" collapsed="false">
      <c r="A175" s="4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4"/>
      <c r="G176" s="0"/>
      <c r="H176" s="3" t="s">
        <v>148</v>
      </c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94" s="3" customFormat="true" ht="15" hidden="false" customHeight="false" outlineLevel="0" collapsed="false">
      <c r="A194" s="4"/>
      <c r="B194" s="2"/>
      <c r="C194" s="2"/>
      <c r="D194" s="2"/>
      <c r="E194" s="2"/>
      <c r="F194" s="2" t="s">
        <v>149</v>
      </c>
    </row>
    <row r="195" s="3" customFormat="true" ht="15" hidden="false" customHeight="false" outlineLevel="0" collapsed="false">
      <c r="A195" s="4"/>
      <c r="B195" s="2"/>
      <c r="C195" s="2"/>
      <c r="D195" s="2"/>
      <c r="E195" s="2"/>
      <c r="F195" s="2" t="s">
        <v>150</v>
      </c>
    </row>
    <row r="196" s="3" customFormat="true" ht="15" hidden="false" customHeight="false" outlineLevel="0" collapsed="false">
      <c r="A196" s="4"/>
      <c r="B196" s="2"/>
      <c r="C196" s="2"/>
      <c r="D196" s="2"/>
      <c r="E196" s="2"/>
      <c r="F196" s="2" t="s">
        <v>151</v>
      </c>
    </row>
  </sheetData>
  <hyperlinks>
    <hyperlink ref="E77" r:id="rId1" display="10m@3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6"/>
  <sheetViews>
    <sheetView windowProtection="false"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pane xSplit="0" ySplit="1770" topLeftCell="A1" activePane="bottomLeft" state="split"/>
      <selection pane="topLeft" activeCell="A5" activeCellId="0" sqref="A5"/>
      <selection pane="bottomLeft" activeCell="J11" activeCellId="0" sqref="J11"/>
    </sheetView>
  </sheetViews>
  <sheetFormatPr defaultRowHeight="15"/>
  <cols>
    <col collapsed="false" hidden="false" max="1" min="1" style="1" width="9.10526315789474"/>
    <col collapsed="false" hidden="false" max="6" min="2" style="2" width="9.10526315789474"/>
    <col collapsed="false" hidden="false" max="7" min="7" style="3" width="15.1052631578947"/>
    <col collapsed="false" hidden="false" max="8" min="8" style="3" width="10.1781376518219"/>
    <col collapsed="false" hidden="false" max="9" min="9" style="3" width="10.9271255060729"/>
    <col collapsed="false" hidden="false" max="13" min="10" style="3" width="11.0323886639676"/>
    <col collapsed="false" hidden="false" max="15" min="14" style="11" width="11.0323886639676"/>
    <col collapsed="false" hidden="false" max="16" min="16" style="11" width="9.10526315789474"/>
    <col collapsed="false" hidden="false" max="26" min="17" style="3" width="9.10526315789474"/>
    <col collapsed="false" hidden="false" max="1025" min="27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4" s="3" customFormat="true" ht="15" hidden="false" customHeight="false" outlineLevel="0" collapsed="false">
      <c r="A4" s="4"/>
      <c r="B4" s="2"/>
      <c r="C4" s="2"/>
      <c r="D4" s="2"/>
      <c r="E4" s="2"/>
      <c r="F4" s="2"/>
      <c r="H4" s="5" t="s">
        <v>0</v>
      </c>
      <c r="I4" s="5"/>
      <c r="J4" s="5"/>
      <c r="K4" s="5"/>
      <c r="N4" s="11"/>
      <c r="O4" s="11"/>
      <c r="P4" s="11"/>
    </row>
    <row r="5" s="3" customFormat="true" ht="15" hidden="false" customHeight="false" outlineLevel="0" collapsed="false">
      <c r="A5" s="4"/>
      <c r="B5" s="2"/>
      <c r="C5" s="2"/>
      <c r="D5" s="2"/>
      <c r="E5" s="2"/>
      <c r="F5" s="2"/>
      <c r="H5" s="5"/>
      <c r="I5" s="5" t="s">
        <v>1</v>
      </c>
      <c r="J5" s="5"/>
      <c r="K5" s="5"/>
      <c r="N5" s="11"/>
      <c r="O5" s="11"/>
      <c r="P5" s="11"/>
    </row>
    <row r="6" s="3" customFormat="true" ht="15" hidden="false" customHeight="false" outlineLevel="0" collapsed="false">
      <c r="A6" s="4"/>
      <c r="B6" s="2"/>
      <c r="C6" s="2"/>
      <c r="D6" s="2"/>
      <c r="E6" s="2"/>
      <c r="F6" s="2"/>
      <c r="H6" s="5" t="s">
        <v>2</v>
      </c>
      <c r="I6" s="5" t="s">
        <v>2</v>
      </c>
      <c r="J6" s="5" t="s">
        <v>2</v>
      </c>
      <c r="K6" s="5" t="s">
        <v>2</v>
      </c>
      <c r="L6" s="3" t="s">
        <v>2</v>
      </c>
      <c r="M6" s="3" t="s">
        <v>2</v>
      </c>
      <c r="N6" s="11" t="s">
        <v>2</v>
      </c>
      <c r="O6" s="11" t="s">
        <v>2</v>
      </c>
      <c r="P6" s="11"/>
    </row>
    <row r="7" s="3" customFormat="true" ht="15" hidden="false" customHeight="false" outlineLevel="0" collapsed="false">
      <c r="A7" s="4"/>
      <c r="B7" s="2"/>
      <c r="C7" s="2"/>
      <c r="D7" s="2"/>
      <c r="E7" s="2"/>
      <c r="F7" s="2"/>
      <c r="H7" s="5" t="n">
        <v>1</v>
      </c>
      <c r="I7" s="5" t="n">
        <v>2</v>
      </c>
      <c r="J7" s="5" t="n">
        <v>3</v>
      </c>
      <c r="K7" s="5" t="n">
        <v>4</v>
      </c>
      <c r="L7" s="3" t="n">
        <v>5</v>
      </c>
      <c r="M7" s="3" t="n">
        <v>6</v>
      </c>
      <c r="N7" s="11" t="n">
        <v>7</v>
      </c>
      <c r="O7" s="11" t="n">
        <v>8</v>
      </c>
      <c r="P7" s="11"/>
    </row>
    <row r="8" customFormat="false" ht="15" hidden="false" customHeight="false" outlineLevel="0" collapsed="false">
      <c r="A8" s="4"/>
      <c r="H8" s="0"/>
      <c r="I8" s="0"/>
      <c r="J8" s="0"/>
      <c r="K8" s="0"/>
      <c r="L8" s="0"/>
      <c r="M8" s="0"/>
      <c r="Q8" s="3" t="s">
        <v>152</v>
      </c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10" s="3" customFormat="true" ht="15" hidden="false" customHeight="false" outlineLevel="0" collapsed="false">
      <c r="A10" s="4"/>
      <c r="B10" s="2"/>
      <c r="C10" s="2" t="s">
        <v>5</v>
      </c>
      <c r="D10" s="2"/>
      <c r="E10" s="2" t="s">
        <v>6</v>
      </c>
      <c r="F10" s="2"/>
      <c r="H10" s="3" t="n">
        <v>0</v>
      </c>
      <c r="I10" s="3" t="n">
        <v>0</v>
      </c>
      <c r="J10" s="3" t="n">
        <v>0</v>
      </c>
      <c r="K10" s="3" t="n">
        <v>0</v>
      </c>
      <c r="L10" s="3" t="n">
        <v>0</v>
      </c>
      <c r="M10" s="3" t="n">
        <v>0</v>
      </c>
      <c r="N10" s="11" t="n">
        <v>0</v>
      </c>
      <c r="O10" s="11" t="n">
        <v>0</v>
      </c>
      <c r="P10" s="11"/>
    </row>
    <row r="11" s="3" customFormat="true" ht="15" hidden="false" customHeight="false" outlineLevel="0" collapsed="false">
      <c r="A11" s="4"/>
      <c r="B11" s="2"/>
      <c r="C11" s="2"/>
      <c r="D11" s="2"/>
      <c r="E11" s="2" t="s">
        <v>8</v>
      </c>
      <c r="F11" s="2"/>
      <c r="H11" s="3" t="n">
        <v>0</v>
      </c>
      <c r="I11" s="3" t="n">
        <v>0</v>
      </c>
      <c r="J11" s="3" t="n">
        <v>250000</v>
      </c>
      <c r="K11" s="3" t="n">
        <v>1200000</v>
      </c>
      <c r="L11" s="3" t="n">
        <v>10000000</v>
      </c>
      <c r="M11" s="3" t="n">
        <v>20000000</v>
      </c>
      <c r="N11" s="11" t="n">
        <v>20000000</v>
      </c>
      <c r="O11" s="11" t="n">
        <v>20000000</v>
      </c>
      <c r="P11" s="11"/>
    </row>
    <row r="12" customFormat="false" ht="15" hidden="false" customHeight="false" outlineLevel="0" collapsed="false">
      <c r="A12" s="4"/>
      <c r="C12" s="6" t="s">
        <v>10</v>
      </c>
      <c r="D12" s="6"/>
      <c r="E12" s="6"/>
      <c r="F12" s="6"/>
      <c r="G12" s="7"/>
      <c r="H12" s="7" t="n">
        <f aca="false">H10+H11</f>
        <v>0</v>
      </c>
      <c r="I12" s="7" t="n">
        <f aca="false">I10+I11</f>
        <v>0</v>
      </c>
      <c r="J12" s="7" t="n">
        <f aca="false">J10+J11</f>
        <v>250000</v>
      </c>
      <c r="K12" s="7" t="n">
        <f aca="false">K10+K11</f>
        <v>1200000</v>
      </c>
      <c r="L12" s="7" t="n">
        <f aca="false">L10+L11</f>
        <v>10000000</v>
      </c>
      <c r="M12" s="7" t="n">
        <f aca="false">M10+M11</f>
        <v>20000000</v>
      </c>
      <c r="N12" s="29" t="n">
        <f aca="false">N10+N11</f>
        <v>20000000</v>
      </c>
      <c r="O12" s="29" t="n">
        <f aca="false">O10+O11</f>
        <v>20000000</v>
      </c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4"/>
      <c r="C13" s="2" t="s">
        <v>12</v>
      </c>
      <c r="E13" s="2" t="s">
        <v>6</v>
      </c>
      <c r="G13" s="0"/>
      <c r="H13" s="3" t="n">
        <f aca="false">H10*0.25</f>
        <v>0</v>
      </c>
      <c r="I13" s="3" t="n">
        <f aca="false">I10*0.25</f>
        <v>0</v>
      </c>
      <c r="J13" s="3" t="n">
        <f aca="false">J10*0.25</f>
        <v>0</v>
      </c>
      <c r="K13" s="3" t="n">
        <f aca="false">K10*0.25</f>
        <v>0</v>
      </c>
      <c r="L13" s="3" t="n">
        <f aca="false">L10*0.25</f>
        <v>0</v>
      </c>
      <c r="M13" s="3" t="n">
        <f aca="false">M10*0.25</f>
        <v>0</v>
      </c>
      <c r="N13" s="11" t="n">
        <f aca="false">N10*0.25</f>
        <v>0</v>
      </c>
      <c r="O13" s="11" t="n">
        <f aca="false">O10*0.25</f>
        <v>0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4"/>
      <c r="E14" s="2" t="s">
        <v>8</v>
      </c>
      <c r="G14" s="0"/>
      <c r="H14" s="3" t="n">
        <f aca="false">H11*0.25</f>
        <v>0</v>
      </c>
      <c r="I14" s="3" t="n">
        <f aca="false">I11*0.25</f>
        <v>0</v>
      </c>
      <c r="J14" s="3" t="n">
        <f aca="false">J11*0.25</f>
        <v>62500</v>
      </c>
      <c r="K14" s="3" t="n">
        <f aca="false">K11*0.25</f>
        <v>300000</v>
      </c>
      <c r="L14" s="3" t="n">
        <f aca="false">L11*0.25</f>
        <v>2500000</v>
      </c>
      <c r="M14" s="3" t="n">
        <f aca="false">M11*0.25</f>
        <v>5000000</v>
      </c>
      <c r="N14" s="11" t="n">
        <f aca="false">N11*0.25</f>
        <v>5000000</v>
      </c>
      <c r="O14" s="11" t="n">
        <f aca="false">O11*0.25</f>
        <v>5000000</v>
      </c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4"/>
      <c r="C15" s="1" t="s">
        <v>15</v>
      </c>
      <c r="D15" s="1"/>
      <c r="E15" s="1"/>
      <c r="F15" s="1"/>
      <c r="G15" s="5"/>
      <c r="H15" s="5" t="n">
        <f aca="false">H13+H14</f>
        <v>0</v>
      </c>
      <c r="I15" s="5" t="n">
        <f aca="false">I13+I14</f>
        <v>0</v>
      </c>
      <c r="J15" s="5" t="n">
        <f aca="false">J13+J14</f>
        <v>62500</v>
      </c>
      <c r="K15" s="5" t="n">
        <f aca="false">K13+K14</f>
        <v>300000</v>
      </c>
      <c r="L15" s="5" t="n">
        <f aca="false">L13+L14</f>
        <v>2500000</v>
      </c>
      <c r="M15" s="5" t="n">
        <f aca="false">M13+M14</f>
        <v>5000000</v>
      </c>
      <c r="N15" s="19" t="n">
        <f aca="false">N13+N14</f>
        <v>5000000</v>
      </c>
      <c r="O15" s="19" t="n">
        <f aca="false">O13+O14</f>
        <v>5000000</v>
      </c>
      <c r="Q15" s="0"/>
      <c r="R15" s="0"/>
      <c r="S15" s="0"/>
      <c r="T15" s="3" t="s">
        <v>16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4"/>
      <c r="C16" s="1" t="s">
        <v>18</v>
      </c>
      <c r="G16" s="0"/>
      <c r="H16" s="3" t="n">
        <f aca="false">(H10-H13)+(H11-H14)</f>
        <v>0</v>
      </c>
      <c r="I16" s="3" t="n">
        <f aca="false">(I10-I13)+(I11-I14)</f>
        <v>0</v>
      </c>
      <c r="J16" s="3" t="n">
        <f aca="false">(J10-J13)+(J11-J14)</f>
        <v>187500</v>
      </c>
      <c r="K16" s="3" t="n">
        <f aca="false">(K10-K13)+(K11-K14)</f>
        <v>900000</v>
      </c>
      <c r="L16" s="3" t="n">
        <f aca="false">(L10-L13)+(L11-L14)</f>
        <v>7500000</v>
      </c>
      <c r="M16" s="3" t="n">
        <f aca="false">(M10-M13)+(M11-M14)</f>
        <v>15000000</v>
      </c>
      <c r="N16" s="11" t="n">
        <f aca="false">(N10-N13)+(N11-N14)</f>
        <v>15000000</v>
      </c>
      <c r="O16" s="11" t="n">
        <f aca="false">(O10-O13)+(O11-O14)</f>
        <v>15000000</v>
      </c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0"/>
      <c r="C17" s="2" t="s">
        <v>19</v>
      </c>
      <c r="D17" s="0"/>
      <c r="E17" s="0"/>
      <c r="F17" s="0"/>
      <c r="G17" s="0"/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0</v>
      </c>
      <c r="N17" s="11" t="n">
        <v>0</v>
      </c>
      <c r="O17" s="11" t="n">
        <v>0</v>
      </c>
      <c r="P17" s="0"/>
      <c r="Q17" s="0"/>
      <c r="R17" s="3" t="s">
        <v>2</v>
      </c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3" t="s">
        <v>2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0"/>
      <c r="C18" s="1" t="s">
        <v>20</v>
      </c>
      <c r="D18" s="0"/>
      <c r="E18" s="0"/>
      <c r="F18" s="0"/>
      <c r="G18" s="0"/>
      <c r="H18" s="5" t="n">
        <f aca="false">H16+H17</f>
        <v>0</v>
      </c>
      <c r="I18" s="5" t="n">
        <f aca="false">I16+I17</f>
        <v>0</v>
      </c>
      <c r="J18" s="5" t="n">
        <f aca="false">J16+J17</f>
        <v>187500</v>
      </c>
      <c r="K18" s="5" t="n">
        <f aca="false">K16+K17</f>
        <v>900000</v>
      </c>
      <c r="L18" s="5" t="n">
        <f aca="false">L16+L17</f>
        <v>7500000</v>
      </c>
      <c r="M18" s="5" t="n">
        <f aca="false">M16+M17</f>
        <v>15000000</v>
      </c>
      <c r="N18" s="19" t="n">
        <f aca="false">N16+N17</f>
        <v>15000000</v>
      </c>
      <c r="O18" s="19" t="n">
        <f aca="false">O16+O17</f>
        <v>15000000</v>
      </c>
      <c r="P18" s="0"/>
      <c r="Q18" s="0"/>
      <c r="R18" s="3" t="n">
        <v>1</v>
      </c>
      <c r="S18" s="3" t="n">
        <v>2</v>
      </c>
      <c r="T18" s="3" t="n">
        <v>3</v>
      </c>
      <c r="U18" s="3" t="n">
        <v>4</v>
      </c>
      <c r="V18" s="3" t="n">
        <v>5</v>
      </c>
      <c r="W18" s="3" t="n">
        <v>6</v>
      </c>
      <c r="X18" s="3" t="n">
        <v>7</v>
      </c>
      <c r="Y18" s="3" t="n">
        <v>8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20" customFormat="false" ht="15" hidden="false" customHeight="false" outlineLevel="0" collapsed="false">
      <c r="A20" s="0"/>
      <c r="B20" s="0"/>
      <c r="C20" s="2" t="s">
        <v>21</v>
      </c>
      <c r="D20" s="0"/>
      <c r="E20" s="0"/>
      <c r="F20" s="0"/>
      <c r="G20" s="0"/>
      <c r="H20" s="3" t="n">
        <v>0</v>
      </c>
      <c r="I20" s="3" t="n">
        <v>500000</v>
      </c>
      <c r="J20" s="3" t="n">
        <v>500000</v>
      </c>
      <c r="K20" s="3" t="n">
        <v>1000000</v>
      </c>
      <c r="L20" s="3" t="n">
        <v>3000000</v>
      </c>
      <c r="M20" s="3" t="n">
        <v>3000000</v>
      </c>
      <c r="N20" s="11" t="n">
        <v>3000000</v>
      </c>
      <c r="O20" s="11" t="n">
        <v>3000000</v>
      </c>
      <c r="P20" s="0"/>
      <c r="Q20" s="0"/>
      <c r="R20" s="3" t="n">
        <v>10000</v>
      </c>
      <c r="S20" s="3" t="n">
        <v>10000</v>
      </c>
      <c r="T20" s="3" t="n">
        <v>10000</v>
      </c>
      <c r="U20" s="3" t="n">
        <v>10000</v>
      </c>
      <c r="V20" s="3" t="n">
        <v>10000</v>
      </c>
      <c r="W20" s="3" t="n">
        <v>10000</v>
      </c>
      <c r="X20" s="3" t="n">
        <v>10000</v>
      </c>
      <c r="Y20" s="3" t="n">
        <v>10000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0"/>
      <c r="C21" s="2" t="s">
        <v>22</v>
      </c>
      <c r="D21" s="0"/>
      <c r="E21" s="0"/>
      <c r="F21" s="0"/>
      <c r="G21" s="0"/>
      <c r="H21" s="3" t="n">
        <v>0</v>
      </c>
      <c r="I21" s="3" t="n">
        <v>0</v>
      </c>
      <c r="J21" s="3" t="n">
        <v>0</v>
      </c>
      <c r="K21" s="3" t="n">
        <v>200000</v>
      </c>
      <c r="L21" s="3" t="n">
        <v>1500000</v>
      </c>
      <c r="M21" s="3" t="n">
        <v>1500000</v>
      </c>
      <c r="N21" s="11" t="n">
        <v>1500000</v>
      </c>
      <c r="O21" s="11" t="n">
        <v>1500000</v>
      </c>
      <c r="P21" s="0"/>
      <c r="Q21" s="0"/>
      <c r="R21" s="3" t="n">
        <v>10000</v>
      </c>
      <c r="S21" s="3" t="n">
        <v>10000</v>
      </c>
      <c r="T21" s="3" t="n">
        <v>10000</v>
      </c>
      <c r="U21" s="3" t="n">
        <v>10000</v>
      </c>
      <c r="V21" s="3" t="n">
        <v>10000</v>
      </c>
      <c r="W21" s="3" t="n">
        <v>10000</v>
      </c>
      <c r="X21" s="3" t="n">
        <v>10000</v>
      </c>
      <c r="Y21" s="3" t="n">
        <v>10000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4" t="s">
        <v>23</v>
      </c>
      <c r="B22" s="0"/>
      <c r="C22" s="2" t="s">
        <v>24</v>
      </c>
      <c r="D22" s="0"/>
      <c r="E22" s="0"/>
      <c r="F22" s="0"/>
      <c r="G22" s="0"/>
      <c r="H22" s="8" t="n">
        <v>0</v>
      </c>
      <c r="I22" s="8" t="n">
        <v>0</v>
      </c>
      <c r="J22" s="8" t="n">
        <v>0</v>
      </c>
      <c r="K22" s="8" t="n">
        <v>200000</v>
      </c>
      <c r="L22" s="8" t="n">
        <v>1500000</v>
      </c>
      <c r="M22" s="8" t="n">
        <v>1500000</v>
      </c>
      <c r="N22" s="30" t="n">
        <v>1500000</v>
      </c>
      <c r="O22" s="30" t="n">
        <v>1500000</v>
      </c>
      <c r="P22" s="0"/>
      <c r="Q22" s="0"/>
      <c r="R22" s="3" t="n">
        <v>10000</v>
      </c>
      <c r="S22" s="3" t="n">
        <v>10000</v>
      </c>
      <c r="T22" s="3" t="n">
        <v>10000</v>
      </c>
      <c r="U22" s="3" t="n">
        <v>10000</v>
      </c>
      <c r="V22" s="3" t="n">
        <v>10000</v>
      </c>
      <c r="W22" s="3" t="n">
        <v>10000</v>
      </c>
      <c r="X22" s="3" t="n">
        <v>10000</v>
      </c>
      <c r="Y22" s="3" t="n">
        <v>10000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/>
      <c r="B23" s="0"/>
      <c r="C23" s="2" t="s">
        <v>25</v>
      </c>
      <c r="D23" s="0"/>
      <c r="E23" s="0"/>
      <c r="F23" s="0"/>
      <c r="G23" s="0"/>
      <c r="H23" s="3" t="n">
        <v>0</v>
      </c>
      <c r="I23" s="3" t="n">
        <v>500000</v>
      </c>
      <c r="J23" s="3" t="n">
        <v>700000</v>
      </c>
      <c r="K23" s="3" t="n">
        <v>1000000</v>
      </c>
      <c r="L23" s="3" t="n">
        <v>2000000</v>
      </c>
      <c r="M23" s="3" t="n">
        <v>2000000</v>
      </c>
      <c r="N23" s="11" t="n">
        <v>2000000</v>
      </c>
      <c r="O23" s="11" t="n">
        <v>2000000</v>
      </c>
      <c r="P23" s="0"/>
      <c r="Q23" s="0"/>
      <c r="R23" s="3" t="n">
        <v>10000</v>
      </c>
      <c r="S23" s="3" t="n">
        <v>10000</v>
      </c>
      <c r="T23" s="3" t="n">
        <v>10000</v>
      </c>
      <c r="U23" s="3" t="n">
        <v>10000</v>
      </c>
      <c r="V23" s="3" t="n">
        <v>10000</v>
      </c>
      <c r="W23" s="3" t="n">
        <v>10000</v>
      </c>
      <c r="X23" s="3" t="n">
        <v>10000</v>
      </c>
      <c r="Y23" s="3" t="n">
        <v>10000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/>
      <c r="B24" s="0"/>
      <c r="C24" s="2" t="s">
        <v>26</v>
      </c>
      <c r="D24" s="0"/>
      <c r="E24" s="0"/>
      <c r="F24" s="0"/>
      <c r="G24" s="0"/>
      <c r="H24" s="3" t="n">
        <v>0</v>
      </c>
      <c r="I24" s="3" t="n">
        <v>0</v>
      </c>
      <c r="J24" s="3" t="n">
        <v>0</v>
      </c>
      <c r="K24" s="3" t="n">
        <v>0</v>
      </c>
      <c r="L24" s="3" t="n">
        <v>0</v>
      </c>
      <c r="M24" s="3" t="n">
        <v>0</v>
      </c>
      <c r="N24" s="11" t="n">
        <v>0</v>
      </c>
      <c r="O24" s="11" t="n">
        <v>0</v>
      </c>
      <c r="P24" s="0"/>
      <c r="Q24" s="0"/>
      <c r="R24" s="3" t="n">
        <v>10000</v>
      </c>
      <c r="S24" s="3" t="n">
        <v>10000</v>
      </c>
      <c r="T24" s="3" t="n">
        <v>10000</v>
      </c>
      <c r="U24" s="3" t="n">
        <v>10000</v>
      </c>
      <c r="V24" s="3" t="n">
        <v>10000</v>
      </c>
      <c r="W24" s="3" t="n">
        <v>10000</v>
      </c>
      <c r="X24" s="3" t="n">
        <v>10000</v>
      </c>
      <c r="Y24" s="3" t="n">
        <v>10000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0" customFormat="true" ht="15" hidden="false" customHeight="false" outlineLevel="0" collapsed="false">
      <c r="A25" s="9"/>
      <c r="C25" s="10" t="s">
        <v>27</v>
      </c>
      <c r="E25" s="9" t="s">
        <v>28</v>
      </c>
      <c r="G25" s="11"/>
      <c r="H25" s="11" t="n">
        <v>0</v>
      </c>
      <c r="I25" s="11" t="n">
        <v>0</v>
      </c>
      <c r="J25" s="11" t="n">
        <v>0</v>
      </c>
      <c r="K25" s="11" t="n">
        <v>0</v>
      </c>
      <c r="L25" s="11" t="n">
        <v>0</v>
      </c>
      <c r="M25" s="11" t="n">
        <v>0</v>
      </c>
      <c r="N25" s="11" t="n">
        <v>0</v>
      </c>
      <c r="O25" s="11" t="n">
        <v>0</v>
      </c>
      <c r="P25" s="11"/>
      <c r="Q25" s="11"/>
      <c r="R25" s="11" t="n">
        <v>10000</v>
      </c>
      <c r="S25" s="11" t="n">
        <v>10000</v>
      </c>
      <c r="T25" s="11" t="n">
        <v>10000</v>
      </c>
      <c r="U25" s="11" t="n">
        <v>10000</v>
      </c>
      <c r="V25" s="11" t="n">
        <v>10000</v>
      </c>
      <c r="W25" s="11" t="n">
        <v>10000</v>
      </c>
      <c r="X25" s="11" t="n">
        <v>10000</v>
      </c>
      <c r="Y25" s="11" t="n">
        <v>10000</v>
      </c>
      <c r="Z25" s="11"/>
    </row>
    <row r="26" customFormat="false" ht="15" hidden="false" customHeight="false" outlineLevel="0" collapsed="false">
      <c r="A26" s="0"/>
      <c r="B26" s="0"/>
      <c r="C26" s="2" t="s">
        <v>29</v>
      </c>
      <c r="D26" s="0"/>
      <c r="E26" s="0"/>
      <c r="F26" s="0"/>
      <c r="G26" s="0"/>
      <c r="H26" s="3" t="n">
        <v>0</v>
      </c>
      <c r="I26" s="3" t="n">
        <v>0</v>
      </c>
      <c r="J26" s="3" t="n">
        <v>0</v>
      </c>
      <c r="K26" s="3" t="n">
        <v>0</v>
      </c>
      <c r="L26" s="3" t="n">
        <v>0</v>
      </c>
      <c r="M26" s="3" t="n">
        <v>0</v>
      </c>
      <c r="N26" s="11" t="n">
        <v>0</v>
      </c>
      <c r="O26" s="11" t="n">
        <v>0</v>
      </c>
      <c r="P26" s="0"/>
      <c r="Q26" s="0"/>
      <c r="R26" s="3" t="n">
        <v>10000</v>
      </c>
      <c r="S26" s="3" t="n">
        <v>10000</v>
      </c>
      <c r="T26" s="3" t="n">
        <v>10000</v>
      </c>
      <c r="U26" s="3" t="n">
        <v>10000</v>
      </c>
      <c r="V26" s="3" t="n">
        <v>10000</v>
      </c>
      <c r="W26" s="3" t="n">
        <v>10000</v>
      </c>
      <c r="X26" s="3" t="n">
        <v>10000</v>
      </c>
      <c r="Y26" s="3" t="n">
        <v>10000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1" customFormat="true" ht="15" hidden="false" customHeight="false" outlineLevel="0" collapsed="false">
      <c r="A27" s="4" t="s">
        <v>30</v>
      </c>
      <c r="C27" s="1" t="s">
        <v>31</v>
      </c>
      <c r="G27" s="5"/>
      <c r="H27" s="12" t="n">
        <f aca="false">H20+H23+H21+H24+H25+H26+H22</f>
        <v>0</v>
      </c>
      <c r="I27" s="12" t="n">
        <f aca="false">I20+I23+I21+I24+I25+I26+I22</f>
        <v>1000000</v>
      </c>
      <c r="J27" s="12" t="n">
        <f aca="false">J20+J23+J21+J24+J25+J26+J22</f>
        <v>1200000</v>
      </c>
      <c r="K27" s="12" t="n">
        <f aca="false">K20+K23+K21+K24+K25+K26+K22</f>
        <v>2400000</v>
      </c>
      <c r="L27" s="12" t="n">
        <f aca="false">L20+L23+L21+L24+L25+L26+L22</f>
        <v>8000000</v>
      </c>
      <c r="M27" s="12" t="n">
        <f aca="false">M20+M23+M21+M24+M25+M26+M22</f>
        <v>8000000</v>
      </c>
      <c r="N27" s="20" t="n">
        <f aca="false">N20+N23+N21+N24+N25+N26+N22</f>
        <v>8000000</v>
      </c>
      <c r="O27" s="20" t="n">
        <f aca="false">O20+O23+O21+O24+O25+O26+O22</f>
        <v>8000000</v>
      </c>
      <c r="P27" s="19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customFormat="false" ht="15" hidden="false" customHeight="false" outlineLevel="0" collapsed="false">
      <c r="A28" s="4"/>
      <c r="B28" s="1"/>
      <c r="C28" s="1" t="s">
        <v>32</v>
      </c>
      <c r="D28" s="1"/>
      <c r="E28" s="1"/>
      <c r="F28" s="1"/>
      <c r="G28" s="5"/>
      <c r="H28" s="5" t="n">
        <f aca="false">H18-H27</f>
        <v>0</v>
      </c>
      <c r="I28" s="5" t="n">
        <f aca="false">I18-I27</f>
        <v>-1000000</v>
      </c>
      <c r="J28" s="5" t="n">
        <f aca="false">J18-J27</f>
        <v>-1012500</v>
      </c>
      <c r="K28" s="5" t="n">
        <f aca="false">K18-K27</f>
        <v>-1500000</v>
      </c>
      <c r="L28" s="5" t="n">
        <f aca="false">L18-L27</f>
        <v>-500000</v>
      </c>
      <c r="M28" s="5" t="n">
        <f aca="false">M18-M27</f>
        <v>7000000</v>
      </c>
      <c r="N28" s="19" t="n">
        <f aca="false">N18-N27</f>
        <v>7000000</v>
      </c>
      <c r="O28" s="19" t="n">
        <f aca="false">O18-O27</f>
        <v>7000000</v>
      </c>
      <c r="P28" s="19"/>
      <c r="Q28" s="5"/>
      <c r="R28" s="5"/>
      <c r="S28" s="5"/>
      <c r="T28" s="5"/>
      <c r="U28" s="5"/>
      <c r="V28" s="5"/>
      <c r="W28" s="5"/>
      <c r="X28" s="5"/>
      <c r="Y28" s="5"/>
      <c r="Z28" s="5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2" t="s">
        <v>33</v>
      </c>
      <c r="D29" s="0"/>
      <c r="E29" s="0"/>
      <c r="F29" s="0"/>
      <c r="G29" s="0"/>
      <c r="H29" s="3" t="n">
        <f aca="false">H72*0</f>
        <v>0</v>
      </c>
      <c r="I29" s="3" t="n">
        <f aca="false">I72*0</f>
        <v>0</v>
      </c>
      <c r="J29" s="3" t="n">
        <f aca="false">J72*0</f>
        <v>0</v>
      </c>
      <c r="K29" s="3" t="n">
        <f aca="false">K72*0</f>
        <v>0</v>
      </c>
      <c r="L29" s="3" t="n">
        <f aca="false">L72*0</f>
        <v>0</v>
      </c>
      <c r="M29" s="3" t="n">
        <f aca="false">M72*0</f>
        <v>0</v>
      </c>
      <c r="N29" s="11" t="n">
        <f aca="false">N72*0</f>
        <v>0</v>
      </c>
      <c r="O29" s="11" t="n">
        <f aca="false">O72*0</f>
        <v>0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0"/>
      <c r="C30" s="2" t="s">
        <v>34</v>
      </c>
      <c r="D30" s="0"/>
      <c r="E30" s="0"/>
      <c r="F30" s="0"/>
      <c r="G30" s="0"/>
      <c r="H30" s="3" t="n">
        <f aca="false">H28-H29</f>
        <v>0</v>
      </c>
      <c r="I30" s="3" t="n">
        <f aca="false">I28-I29</f>
        <v>-1000000</v>
      </c>
      <c r="J30" s="3" t="n">
        <f aca="false">J28-J29</f>
        <v>-1012500</v>
      </c>
      <c r="K30" s="3" t="n">
        <f aca="false">K28-K29</f>
        <v>-1500000</v>
      </c>
      <c r="L30" s="3" t="n">
        <f aca="false">L28-L29</f>
        <v>-500000</v>
      </c>
      <c r="M30" s="3" t="n">
        <f aca="false">M28-M29</f>
        <v>7000000</v>
      </c>
      <c r="N30" s="11" t="n">
        <f aca="false">N28-N29</f>
        <v>7000000</v>
      </c>
      <c r="O30" s="11" t="n">
        <f aca="false">O28-O29</f>
        <v>7000000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/>
      <c r="B31" s="0"/>
      <c r="C31" s="2" t="s">
        <v>35</v>
      </c>
      <c r="D31" s="0"/>
      <c r="E31" s="0"/>
      <c r="F31" s="0"/>
      <c r="G31" s="0"/>
      <c r="H31" s="3" t="n">
        <f aca="false">G52*0.12</f>
        <v>0</v>
      </c>
      <c r="I31" s="3" t="n">
        <f aca="false">H52*0.12</f>
        <v>18000</v>
      </c>
      <c r="J31" s="3" t="n">
        <f aca="false">I52*0.12</f>
        <v>18000</v>
      </c>
      <c r="K31" s="3" t="n">
        <f aca="false">J52*0.12</f>
        <v>18000</v>
      </c>
      <c r="L31" s="3" t="n">
        <f aca="false">K52*0.12</f>
        <v>18000</v>
      </c>
      <c r="M31" s="3" t="n">
        <f aca="false">L52*0.12</f>
        <v>18000</v>
      </c>
      <c r="N31" s="11" t="n">
        <f aca="false">M52*0.12</f>
        <v>18000</v>
      </c>
      <c r="O31" s="11" t="n">
        <f aca="false">N52*0.12</f>
        <v>18000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/>
      <c r="B32" s="0"/>
      <c r="C32" s="2" t="s">
        <v>36</v>
      </c>
      <c r="D32" s="0"/>
      <c r="E32" s="0"/>
      <c r="F32" s="0"/>
      <c r="G32" s="0"/>
      <c r="H32" s="3" t="n">
        <f aca="false">H30-H31</f>
        <v>0</v>
      </c>
      <c r="I32" s="3" t="n">
        <f aca="false">I30-I31</f>
        <v>-1018000</v>
      </c>
      <c r="J32" s="3" t="n">
        <f aca="false">J30-J31</f>
        <v>-1030500</v>
      </c>
      <c r="K32" s="3" t="n">
        <f aca="false">K30-K31</f>
        <v>-1518000</v>
      </c>
      <c r="L32" s="3" t="n">
        <f aca="false">L30-L31</f>
        <v>-518000</v>
      </c>
      <c r="M32" s="3" t="n">
        <f aca="false">M30-M31</f>
        <v>6982000</v>
      </c>
      <c r="N32" s="11" t="n">
        <f aca="false">N30-N31</f>
        <v>6982000</v>
      </c>
      <c r="O32" s="11" t="n">
        <f aca="false">O30-O31</f>
        <v>6982000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/>
      <c r="B33" s="0"/>
      <c r="C33" s="2" t="s">
        <v>37</v>
      </c>
      <c r="D33" s="0"/>
      <c r="E33" s="0"/>
      <c r="F33" s="0"/>
      <c r="G33" s="0"/>
      <c r="H33" s="3" t="n">
        <f aca="false">(H30-H31)*0.2</f>
        <v>0</v>
      </c>
      <c r="I33" s="3" t="n">
        <f aca="false">(I30-I31)*0.2</f>
        <v>-203600</v>
      </c>
      <c r="J33" s="3" t="n">
        <f aca="false">(J30-J31)*0.2</f>
        <v>-206100</v>
      </c>
      <c r="K33" s="3" t="n">
        <f aca="false">(K30-K31)*0.2</f>
        <v>-303600</v>
      </c>
      <c r="L33" s="3" t="n">
        <f aca="false">(L30-L31)*0.2</f>
        <v>-103600</v>
      </c>
      <c r="M33" s="3" t="n">
        <f aca="false">(M30-M31)*0.2</f>
        <v>1396400</v>
      </c>
      <c r="N33" s="11" t="n">
        <f aca="false">(N30-N31)*0.2</f>
        <v>1396400</v>
      </c>
      <c r="O33" s="11" t="n">
        <f aca="false">(O30-O31)*0.2</f>
        <v>1396400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4" customFormat="true" ht="15" hidden="false" customHeight="false" outlineLevel="0" collapsed="false">
      <c r="A34" s="13"/>
      <c r="C34" s="15" t="s">
        <v>38</v>
      </c>
      <c r="D34" s="15"/>
      <c r="E34" s="15"/>
      <c r="F34" s="15"/>
      <c r="G34" s="16"/>
      <c r="H34" s="16" t="n">
        <f aca="false">H30-H31-H33</f>
        <v>0</v>
      </c>
      <c r="I34" s="16" t="n">
        <f aca="false">I30-I31-I33</f>
        <v>-814400</v>
      </c>
      <c r="J34" s="16" t="n">
        <f aca="false">J30-J31-J33</f>
        <v>-824400</v>
      </c>
      <c r="K34" s="16" t="n">
        <f aca="false">K30-K31-K33</f>
        <v>-1214400</v>
      </c>
      <c r="L34" s="17" t="n">
        <f aca="false">L30-L31-L33</f>
        <v>-414400</v>
      </c>
      <c r="M34" s="17" t="n">
        <f aca="false">M30-M31-M33</f>
        <v>5585600</v>
      </c>
      <c r="N34" s="11" t="n">
        <f aca="false">N30-N31-N33</f>
        <v>5585600</v>
      </c>
      <c r="O34" s="11" t="n">
        <f aca="false">O30-O31-O33</f>
        <v>5585600</v>
      </c>
      <c r="P34" s="11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6" customFormat="false" ht="15" hidden="false" customHeight="false" outlineLevel="0" collapsed="false">
      <c r="A36" s="0"/>
      <c r="B36" s="0"/>
      <c r="C36" s="0"/>
      <c r="D36" s="2" t="s">
        <v>153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5" t="s">
        <v>39</v>
      </c>
      <c r="I38" s="5"/>
      <c r="J38" s="5"/>
      <c r="K38" s="5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0"/>
      <c r="C39" s="0"/>
      <c r="D39" s="0"/>
      <c r="E39" s="0"/>
      <c r="F39" s="0"/>
      <c r="G39" s="0"/>
      <c r="H39" s="5"/>
      <c r="I39" s="5" t="s">
        <v>40</v>
      </c>
      <c r="J39" s="5"/>
      <c r="K39" s="5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/>
      <c r="B40" s="0"/>
      <c r="C40" s="0"/>
      <c r="D40" s="0"/>
      <c r="E40" s="0"/>
      <c r="F40" s="0"/>
      <c r="G40" s="0"/>
      <c r="H40" s="5" t="s">
        <v>2</v>
      </c>
      <c r="I40" s="5" t="s">
        <v>2</v>
      </c>
      <c r="J40" s="5" t="s">
        <v>41</v>
      </c>
      <c r="K40" s="5" t="s">
        <v>2</v>
      </c>
      <c r="L40" s="3" t="s">
        <v>2</v>
      </c>
      <c r="M40" s="3" t="s">
        <v>2</v>
      </c>
      <c r="N40" s="11" t="s">
        <v>2</v>
      </c>
      <c r="O40" s="11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/>
      <c r="B41" s="0"/>
      <c r="C41" s="0"/>
      <c r="D41" s="0"/>
      <c r="E41" s="0"/>
      <c r="F41" s="0"/>
      <c r="G41" s="5" t="s">
        <v>42</v>
      </c>
      <c r="H41" s="5" t="n">
        <v>1</v>
      </c>
      <c r="I41" s="5" t="n">
        <v>2</v>
      </c>
      <c r="J41" s="5" t="n">
        <v>3</v>
      </c>
      <c r="K41" s="5" t="n">
        <v>4</v>
      </c>
      <c r="L41" s="3" t="n">
        <v>5</v>
      </c>
      <c r="M41" s="3" t="n">
        <v>6</v>
      </c>
      <c r="N41" s="11" t="n">
        <v>7</v>
      </c>
      <c r="O41" s="11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/>
      <c r="B42" s="0"/>
      <c r="C42" s="0"/>
      <c r="D42" s="0"/>
      <c r="E42" s="0"/>
      <c r="F42" s="0"/>
      <c r="G42" s="5" t="s">
        <v>43</v>
      </c>
      <c r="H42" s="0"/>
      <c r="I42" s="3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/>
      <c r="B43" s="1" t="s">
        <v>45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/>
      <c r="B44" s="0"/>
      <c r="C44" s="2" t="s">
        <v>46</v>
      </c>
      <c r="D44" s="0"/>
      <c r="E44" s="0"/>
      <c r="F44" s="0"/>
      <c r="G44" s="5" t="n">
        <v>350000</v>
      </c>
      <c r="H44" s="3" t="n">
        <f aca="false">H123</f>
        <v>1550000</v>
      </c>
      <c r="I44" s="3" t="n">
        <f aca="false">I123</f>
        <v>916480</v>
      </c>
      <c r="J44" s="3" t="n">
        <f aca="false">J123</f>
        <v>7374960</v>
      </c>
      <c r="K44" s="3" t="n">
        <f aca="false">K123</f>
        <v>6801440</v>
      </c>
      <c r="L44" s="3" t="n">
        <f aca="false">L123</f>
        <v>10007920</v>
      </c>
      <c r="M44" s="3" t="n">
        <f aca="false">M123</f>
        <v>18494400</v>
      </c>
      <c r="N44" s="11" t="n">
        <f aca="false">N123</f>
        <v>22980880</v>
      </c>
      <c r="O44" s="11" t="n">
        <f aca="false">O123</f>
        <v>27467360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/>
      <c r="B45" s="0"/>
      <c r="C45" s="2" t="s">
        <v>47</v>
      </c>
      <c r="D45" s="0"/>
      <c r="E45" s="0"/>
      <c r="F45" s="0"/>
      <c r="G45" s="5"/>
      <c r="H45" s="3" t="n">
        <f aca="false">H10*0.1</f>
        <v>0</v>
      </c>
      <c r="I45" s="3" t="n">
        <f aca="false">I10*0.1</f>
        <v>0</v>
      </c>
      <c r="J45" s="3" t="n">
        <f aca="false">J10*0.1</f>
        <v>0</v>
      </c>
      <c r="K45" s="3" t="n">
        <f aca="false">K10*0.1</f>
        <v>0</v>
      </c>
      <c r="L45" s="3" t="n">
        <f aca="false">L10*0.1</f>
        <v>0</v>
      </c>
      <c r="M45" s="3" t="n">
        <f aca="false">M10*0.1</f>
        <v>0</v>
      </c>
      <c r="N45" s="11" t="n">
        <f aca="false">N10*0.1</f>
        <v>0</v>
      </c>
      <c r="O45" s="11" t="n">
        <f aca="false">O10*0.1</f>
        <v>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/>
      <c r="B46" s="0"/>
      <c r="C46" s="2" t="s">
        <v>48</v>
      </c>
      <c r="D46" s="0"/>
      <c r="E46" s="0"/>
      <c r="F46" s="0"/>
      <c r="G46" s="5"/>
      <c r="H46" s="3" t="n">
        <f aca="false">H11*0.1</f>
        <v>0</v>
      </c>
      <c r="I46" s="3" t="n">
        <f aca="false">I11*0.1</f>
        <v>0</v>
      </c>
      <c r="J46" s="3" t="n">
        <f aca="false">J11*0.1</f>
        <v>25000</v>
      </c>
      <c r="K46" s="3" t="n">
        <f aca="false">K11*0.1</f>
        <v>120000</v>
      </c>
      <c r="L46" s="3" t="n">
        <f aca="false">L11*0.1</f>
        <v>1000000</v>
      </c>
      <c r="M46" s="3" t="n">
        <f aca="false">M11*0.1</f>
        <v>2000000</v>
      </c>
      <c r="N46" s="11" t="n">
        <f aca="false">N11*0.1</f>
        <v>2000000</v>
      </c>
      <c r="O46" s="11" t="n">
        <f aca="false">O11*0.1</f>
        <v>2000000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2" t="s">
        <v>49</v>
      </c>
      <c r="D47" s="0"/>
      <c r="E47" s="0"/>
      <c r="F47" s="0"/>
      <c r="G47" s="5"/>
      <c r="H47" s="3" t="n">
        <f aca="false">H13*0.1</f>
        <v>0</v>
      </c>
      <c r="I47" s="3" t="n">
        <f aca="false">I13*0.1</f>
        <v>0</v>
      </c>
      <c r="J47" s="3" t="n">
        <f aca="false">J13*0.1</f>
        <v>0</v>
      </c>
      <c r="K47" s="3" t="n">
        <f aca="false">K13*0.1</f>
        <v>0</v>
      </c>
      <c r="L47" s="3" t="n">
        <f aca="false">L13*0.1</f>
        <v>0</v>
      </c>
      <c r="M47" s="3" t="n">
        <f aca="false">M13*0.1</f>
        <v>0</v>
      </c>
      <c r="N47" s="11" t="n">
        <f aca="false">N13*0.1</f>
        <v>0</v>
      </c>
      <c r="O47" s="11" t="n">
        <f aca="false">O13*0.1</f>
        <v>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0"/>
      <c r="C48" s="2" t="s">
        <v>50</v>
      </c>
      <c r="D48" s="0"/>
      <c r="E48" s="0"/>
      <c r="F48" s="0"/>
      <c r="G48" s="5"/>
      <c r="H48" s="3" t="n">
        <f aca="false">H14*0.1</f>
        <v>0</v>
      </c>
      <c r="I48" s="3" t="n">
        <f aca="false">I14*0.1</f>
        <v>0</v>
      </c>
      <c r="J48" s="3" t="n">
        <f aca="false">J14*0.1</f>
        <v>6250</v>
      </c>
      <c r="K48" s="3" t="n">
        <f aca="false">K14*0.1</f>
        <v>30000</v>
      </c>
      <c r="L48" s="3" t="n">
        <f aca="false">L14*0.1</f>
        <v>250000</v>
      </c>
      <c r="M48" s="3" t="n">
        <f aca="false">M14*0.1</f>
        <v>500000</v>
      </c>
      <c r="N48" s="11" t="n">
        <f aca="false">N14*0.1</f>
        <v>500000</v>
      </c>
      <c r="O48" s="11" t="n">
        <f aca="false">O14*0.1</f>
        <v>500000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/>
      <c r="B49" s="1" t="s">
        <v>51</v>
      </c>
      <c r="C49" s="0"/>
      <c r="D49" s="0"/>
      <c r="E49" s="0"/>
      <c r="F49" s="0"/>
      <c r="G49" s="5" t="n">
        <f aca="false">SUM(G44:G48)</f>
        <v>350000</v>
      </c>
      <c r="H49" s="3" t="n">
        <f aca="false">SUM(H44:H48)</f>
        <v>1550000</v>
      </c>
      <c r="I49" s="3" t="n">
        <f aca="false">SUM(I44:I48)</f>
        <v>916480</v>
      </c>
      <c r="J49" s="3" t="n">
        <f aca="false">SUM(J44:J48)</f>
        <v>7406210</v>
      </c>
      <c r="K49" s="3" t="n">
        <f aca="false">SUM(K44:K48)</f>
        <v>6951440</v>
      </c>
      <c r="L49" s="3" t="n">
        <f aca="false">SUM(L44:L48)</f>
        <v>11257920</v>
      </c>
      <c r="M49" s="3" t="n">
        <f aca="false">SUM(M44:M48)</f>
        <v>20994400</v>
      </c>
      <c r="N49" s="11" t="n">
        <f aca="false">SUM(N44:N48)</f>
        <v>25480880</v>
      </c>
      <c r="O49" s="11" t="n">
        <f aca="false">SUM(O44:O48)</f>
        <v>29967360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0" customFormat="true" ht="15" hidden="false" customHeight="false" outlineLevel="0" collapsed="false">
      <c r="A50" s="9"/>
      <c r="B50" s="18" t="s">
        <v>52</v>
      </c>
      <c r="G50" s="19"/>
      <c r="H50" s="11" t="n">
        <f aca="false">G50+G54</f>
        <v>150000</v>
      </c>
      <c r="I50" s="11" t="n">
        <f aca="false">H50+H51</f>
        <v>150000</v>
      </c>
      <c r="J50" s="11" t="n">
        <f aca="false">I50+I51</f>
        <v>150000</v>
      </c>
      <c r="K50" s="11" t="n">
        <f aca="false">J50+J51</f>
        <v>150000</v>
      </c>
      <c r="L50" s="11" t="n">
        <f aca="false">K50+K51</f>
        <v>150000</v>
      </c>
      <c r="M50" s="11" t="n">
        <f aca="false">L50+L51</f>
        <v>150000</v>
      </c>
      <c r="N50" s="11" t="n">
        <f aca="false">M50+M51</f>
        <v>150000</v>
      </c>
      <c r="O50" s="11" t="n">
        <f aca="false">N50+N51</f>
        <v>150000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customFormat="false" ht="15" hidden="false" customHeight="false" outlineLevel="0" collapsed="false">
      <c r="A51" s="9"/>
      <c r="B51" s="0"/>
      <c r="C51" s="10" t="s">
        <v>53</v>
      </c>
      <c r="D51" s="0"/>
      <c r="E51" s="0"/>
      <c r="F51" s="0"/>
      <c r="G51" s="0"/>
      <c r="H51" s="11"/>
      <c r="I51" s="20" t="n">
        <v>0</v>
      </c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0</v>
      </c>
      <c r="O51" s="11" t="n">
        <v>0</v>
      </c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/>
      <c r="B52" s="0"/>
      <c r="C52" s="2" t="s">
        <v>54</v>
      </c>
      <c r="D52" s="0"/>
      <c r="E52" s="0"/>
      <c r="F52" s="0"/>
      <c r="G52" s="5"/>
      <c r="H52" s="3" t="n">
        <f aca="false">H50+H51</f>
        <v>150000</v>
      </c>
      <c r="I52" s="3" t="n">
        <f aca="false">I50+I51</f>
        <v>150000</v>
      </c>
      <c r="J52" s="3" t="n">
        <f aca="false">J50+J51</f>
        <v>150000</v>
      </c>
      <c r="K52" s="3" t="n">
        <f aca="false">K50+K51</f>
        <v>150000</v>
      </c>
      <c r="L52" s="3" t="n">
        <f aca="false">L50+L51</f>
        <v>150000</v>
      </c>
      <c r="M52" s="3" t="n">
        <f aca="false">M50+M51</f>
        <v>150000</v>
      </c>
      <c r="N52" s="11" t="n">
        <f aca="false">N50+N51</f>
        <v>150000</v>
      </c>
      <c r="O52" s="11" t="n">
        <f aca="false">O50+O51</f>
        <v>150000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/>
      <c r="B53" s="0"/>
      <c r="C53" s="2" t="s">
        <v>55</v>
      </c>
      <c r="D53" s="0"/>
      <c r="E53" s="0"/>
      <c r="F53" s="0"/>
      <c r="G53" s="5"/>
      <c r="H53" s="3" t="n">
        <f aca="false">H31</f>
        <v>0</v>
      </c>
      <c r="I53" s="3" t="n">
        <f aca="false">I31</f>
        <v>18000</v>
      </c>
      <c r="J53" s="3" t="n">
        <f aca="false">J31+I53</f>
        <v>36000</v>
      </c>
      <c r="K53" s="3" t="n">
        <f aca="false">K31+J53</f>
        <v>54000</v>
      </c>
      <c r="L53" s="3" t="n">
        <f aca="false">L31+K53</f>
        <v>72000</v>
      </c>
      <c r="M53" s="3" t="n">
        <f aca="false">M31+L53</f>
        <v>90000</v>
      </c>
      <c r="N53" s="11" t="n">
        <f aca="false">N31+M53</f>
        <v>108000</v>
      </c>
      <c r="O53" s="11" t="n">
        <f aca="false">O31+N53</f>
        <v>126000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/>
      <c r="B54" s="1" t="s">
        <v>56</v>
      </c>
      <c r="C54" s="0"/>
      <c r="D54" s="0"/>
      <c r="E54" s="0"/>
      <c r="F54" s="0"/>
      <c r="G54" s="19" t="n">
        <v>150000</v>
      </c>
      <c r="H54" s="11" t="n">
        <f aca="false">H52-H53</f>
        <v>150000</v>
      </c>
      <c r="I54" s="3" t="n">
        <f aca="false">I52-I53</f>
        <v>132000</v>
      </c>
      <c r="J54" s="3" t="n">
        <f aca="false">J52-J53</f>
        <v>114000</v>
      </c>
      <c r="K54" s="3" t="n">
        <f aca="false">K52-K53</f>
        <v>96000</v>
      </c>
      <c r="L54" s="3" t="n">
        <f aca="false">L52-L53</f>
        <v>78000</v>
      </c>
      <c r="M54" s="3" t="n">
        <f aca="false">M52-M53</f>
        <v>60000</v>
      </c>
      <c r="N54" s="11" t="n">
        <f aca="false">N52-N53</f>
        <v>42000</v>
      </c>
      <c r="O54" s="11" t="n">
        <f aca="false">O52-O53</f>
        <v>24000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/>
      <c r="B55" s="1" t="s">
        <v>57</v>
      </c>
      <c r="C55" s="0"/>
      <c r="D55" s="0"/>
      <c r="E55" s="0"/>
      <c r="F55" s="0"/>
      <c r="G55" s="5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2" t="s">
        <v>58</v>
      </c>
      <c r="D56" s="0"/>
      <c r="E56" s="0"/>
      <c r="F56" s="0"/>
      <c r="G56" s="5"/>
      <c r="H56" s="3" t="n">
        <f aca="false">G56+G57</f>
        <v>0</v>
      </c>
      <c r="I56" s="3" t="n">
        <f aca="false">H56+H57</f>
        <v>0</v>
      </c>
      <c r="J56" s="3" t="n">
        <f aca="false">I56+I57</f>
        <v>0</v>
      </c>
      <c r="K56" s="3" t="n">
        <f aca="false">J56+J57</f>
        <v>0</v>
      </c>
      <c r="L56" s="3" t="n">
        <f aca="false">K56+K57</f>
        <v>0</v>
      </c>
      <c r="M56" s="3" t="n">
        <f aca="false">L56+L57</f>
        <v>0</v>
      </c>
      <c r="N56" s="11" t="n">
        <f aca="false">M56+M57</f>
        <v>0</v>
      </c>
      <c r="O56" s="11" t="n">
        <f aca="false">N56+N57</f>
        <v>0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0"/>
      <c r="C57" s="2" t="s">
        <v>59</v>
      </c>
      <c r="D57" s="0"/>
      <c r="E57" s="0"/>
      <c r="F57" s="0"/>
      <c r="G57" s="5" t="n">
        <v>0</v>
      </c>
      <c r="H57" s="3" t="n">
        <v>0</v>
      </c>
      <c r="I57" s="3" t="n">
        <v>0</v>
      </c>
      <c r="J57" s="0"/>
      <c r="K57" s="3" t="n">
        <v>0</v>
      </c>
      <c r="L57" s="3" t="n">
        <v>0</v>
      </c>
      <c r="M57" s="3" t="n">
        <v>0</v>
      </c>
      <c r="N57" s="11" t="n">
        <v>0</v>
      </c>
      <c r="O57" s="11" t="n">
        <v>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/>
      <c r="B58" s="0"/>
      <c r="C58" s="2" t="s">
        <v>60</v>
      </c>
      <c r="D58" s="0"/>
      <c r="E58" s="0"/>
      <c r="F58" s="0"/>
      <c r="G58" s="5"/>
      <c r="H58" s="3" t="n">
        <f aca="false">H56+H57</f>
        <v>0</v>
      </c>
      <c r="I58" s="3" t="n">
        <f aca="false">I56+I57</f>
        <v>0</v>
      </c>
      <c r="J58" s="3" t="n">
        <f aca="false">J56+J57</f>
        <v>0</v>
      </c>
      <c r="K58" s="3" t="n">
        <f aca="false">K56+K57</f>
        <v>0</v>
      </c>
      <c r="L58" s="3" t="n">
        <f aca="false">L56+L57</f>
        <v>0</v>
      </c>
      <c r="M58" s="3" t="n">
        <f aca="false">M56+M57</f>
        <v>0</v>
      </c>
      <c r="N58" s="11" t="n">
        <f aca="false">N56+N57</f>
        <v>0</v>
      </c>
      <c r="O58" s="11" t="n">
        <f aca="false">O56+O57</f>
        <v>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61" customFormat="false" ht="15" hidden="false" customHeight="false" outlineLevel="0" collapsed="false">
      <c r="A61" s="0"/>
      <c r="B61" s="1" t="s">
        <v>61</v>
      </c>
      <c r="C61" s="0"/>
      <c r="D61" s="1"/>
      <c r="E61" s="1"/>
      <c r="F61" s="1"/>
      <c r="G61" s="5" t="n">
        <f aca="false">G49+G54+G58</f>
        <v>500000</v>
      </c>
      <c r="H61" s="5" t="n">
        <f aca="false">H49+H54+H58</f>
        <v>1700000</v>
      </c>
      <c r="I61" s="5" t="n">
        <f aca="false">I49+I54+I58</f>
        <v>1048480</v>
      </c>
      <c r="J61" s="5" t="n">
        <f aca="false">J49+J54+J58</f>
        <v>7520210</v>
      </c>
      <c r="K61" s="5" t="n">
        <f aca="false">K49+K54+K58</f>
        <v>7047440</v>
      </c>
      <c r="L61" s="3" t="n">
        <f aca="false">L49+L54+L58</f>
        <v>11335920</v>
      </c>
      <c r="M61" s="3" t="n">
        <f aca="false">M49+M54+M58</f>
        <v>21054400</v>
      </c>
      <c r="N61" s="11" t="n">
        <f aca="false">N49+N54+N58</f>
        <v>25522880</v>
      </c>
      <c r="O61" s="11" t="n">
        <f aca="false">O49+O54+O58</f>
        <v>29991360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3" customFormat="false" ht="15" hidden="false" customHeight="false" outlineLevel="0" collapsed="false">
      <c r="A63" s="0"/>
      <c r="B63" s="1" t="s">
        <v>62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1" customFormat="true" ht="15" hidden="false" customHeight="false" outlineLevel="0" collapsed="false">
      <c r="A64" s="4"/>
      <c r="C64" s="21" t="s">
        <v>63</v>
      </c>
      <c r="G64" s="22"/>
      <c r="H64" s="22" t="n">
        <f aca="false">H13*0.1</f>
        <v>0</v>
      </c>
      <c r="I64" s="22" t="n">
        <f aca="false">I13*0.1</f>
        <v>0</v>
      </c>
      <c r="J64" s="22" t="n">
        <f aca="false">J13*0.1</f>
        <v>0</v>
      </c>
      <c r="K64" s="22" t="n">
        <f aca="false">K13*0.1</f>
        <v>0</v>
      </c>
      <c r="L64" s="22" t="n">
        <f aca="false">L13*0.1</f>
        <v>0</v>
      </c>
      <c r="M64" s="22" t="n">
        <f aca="false">M13*0.1</f>
        <v>0</v>
      </c>
      <c r="N64" s="31" t="n">
        <f aca="false">N13*0.1</f>
        <v>0</v>
      </c>
      <c r="O64" s="31" t="n">
        <f aca="false">O13*0.1</f>
        <v>0</v>
      </c>
      <c r="P64" s="31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="21" customFormat="true" ht="15" hidden="false" customHeight="false" outlineLevel="0" collapsed="false">
      <c r="A65" s="4"/>
      <c r="C65" s="21" t="s">
        <v>64</v>
      </c>
      <c r="G65" s="22"/>
      <c r="H65" s="22" t="n">
        <f aca="false">H14*0.1</f>
        <v>0</v>
      </c>
      <c r="I65" s="22" t="n">
        <f aca="false">I14*0.1</f>
        <v>0</v>
      </c>
      <c r="J65" s="22" t="n">
        <f aca="false">J14*0.1</f>
        <v>6250</v>
      </c>
      <c r="K65" s="22" t="n">
        <f aca="false">K14*0.1</f>
        <v>30000</v>
      </c>
      <c r="L65" s="22" t="n">
        <f aca="false">L14*0.1</f>
        <v>250000</v>
      </c>
      <c r="M65" s="22" t="n">
        <f aca="false">M14*0.1</f>
        <v>500000</v>
      </c>
      <c r="N65" s="31" t="n">
        <f aca="false">N14*0.1</f>
        <v>500000</v>
      </c>
      <c r="O65" s="31" t="n">
        <f aca="false">O14*0.1</f>
        <v>500000</v>
      </c>
      <c r="P65" s="31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="21" customFormat="true" ht="15" hidden="false" customHeight="false" outlineLevel="0" collapsed="false">
      <c r="A66" s="4"/>
      <c r="C66" s="21" t="s">
        <v>65</v>
      </c>
      <c r="G66" s="22"/>
      <c r="H66" s="22"/>
      <c r="I66" s="22"/>
      <c r="J66" s="22"/>
      <c r="K66" s="22"/>
      <c r="L66" s="22"/>
      <c r="M66" s="22"/>
      <c r="N66" s="31"/>
      <c r="O66" s="31"/>
      <c r="P66" s="31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="21" customFormat="true" ht="15" hidden="false" customHeight="false" outlineLevel="0" collapsed="false">
      <c r="A67" s="4"/>
      <c r="C67" s="21" t="s">
        <v>66</v>
      </c>
      <c r="G67" s="22"/>
      <c r="H67" s="22" t="n">
        <f aca="false">H10*0.5</f>
        <v>0</v>
      </c>
      <c r="I67" s="22" t="n">
        <f aca="false">I10*0.5</f>
        <v>0</v>
      </c>
      <c r="J67" s="22" t="n">
        <f aca="false">J10*0.5</f>
        <v>0</v>
      </c>
      <c r="K67" s="22" t="n">
        <f aca="false">K10*0.5</f>
        <v>0</v>
      </c>
      <c r="L67" s="22" t="n">
        <f aca="false">L10*0.5</f>
        <v>0</v>
      </c>
      <c r="M67" s="22" t="n">
        <f aca="false">M10*0.5</f>
        <v>0</v>
      </c>
      <c r="N67" s="31" t="n">
        <f aca="false">N10*0.5</f>
        <v>0</v>
      </c>
      <c r="O67" s="31" t="n">
        <f aca="false">O10*0.5</f>
        <v>0</v>
      </c>
      <c r="P67" s="31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="21" customFormat="true" ht="15" hidden="false" customHeight="false" outlineLevel="0" collapsed="false">
      <c r="A68" s="4"/>
      <c r="C68" s="21" t="s">
        <v>67</v>
      </c>
      <c r="G68" s="22"/>
      <c r="H68" s="22" t="n">
        <f aca="false">H11*0.5</f>
        <v>0</v>
      </c>
      <c r="I68" s="22" t="n">
        <f aca="false">I11*0.5</f>
        <v>0</v>
      </c>
      <c r="J68" s="22" t="n">
        <f aca="false">J11*0.5</f>
        <v>125000</v>
      </c>
      <c r="K68" s="22" t="n">
        <f aca="false">K11*0.5</f>
        <v>600000</v>
      </c>
      <c r="L68" s="22" t="n">
        <f aca="false">L11*0.5</f>
        <v>5000000</v>
      </c>
      <c r="M68" s="22" t="n">
        <f aca="false">M11*0.5</f>
        <v>10000000</v>
      </c>
      <c r="N68" s="31" t="n">
        <f aca="false">N11*0.5</f>
        <v>10000000</v>
      </c>
      <c r="O68" s="31" t="n">
        <f aca="false">O11*0.5</f>
        <v>10000000</v>
      </c>
      <c r="P68" s="31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="21" customFormat="true" ht="15" hidden="false" customHeight="false" outlineLevel="0" collapsed="false">
      <c r="A69" s="4"/>
      <c r="C69" s="21" t="s">
        <v>68</v>
      </c>
      <c r="G69" s="22"/>
      <c r="H69" s="22"/>
      <c r="I69" s="22"/>
      <c r="J69" s="22"/>
      <c r="K69" s="22"/>
      <c r="L69" s="22"/>
      <c r="M69" s="22"/>
      <c r="N69" s="31"/>
      <c r="O69" s="31"/>
      <c r="P69" s="31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customFormat="false" ht="15" hidden="false" customHeight="false" outlineLevel="0" collapsed="false">
      <c r="A70" s="0"/>
      <c r="B70" s="1" t="s">
        <v>69</v>
      </c>
      <c r="C70" s="0"/>
      <c r="D70" s="0"/>
      <c r="E70" s="0"/>
      <c r="F70" s="0"/>
      <c r="G70" s="0"/>
      <c r="H70" s="3" t="n">
        <f aca="false">H64+H66+H65+H67+H68+H69</f>
        <v>0</v>
      </c>
      <c r="I70" s="3" t="n">
        <f aca="false">I64+I66+I65+I67+I68+I69</f>
        <v>0</v>
      </c>
      <c r="J70" s="3" t="n">
        <f aca="false">J64+J66+J65+J67+J68+J69</f>
        <v>131250</v>
      </c>
      <c r="K70" s="3" t="n">
        <f aca="false">K64+K66+K65+K67+K68+K69</f>
        <v>630000</v>
      </c>
      <c r="L70" s="3" t="n">
        <f aca="false">L64+L66+L65+L67+L68+L69</f>
        <v>5250000</v>
      </c>
      <c r="M70" s="3" t="n">
        <f aca="false">M64+M66+M65+M67+M68+M69</f>
        <v>10500000</v>
      </c>
      <c r="N70" s="11" t="n">
        <f aca="false">N64+N66+N65+N67+N68+N69</f>
        <v>10500000</v>
      </c>
      <c r="O70" s="11" t="n">
        <f aca="false">O64+O66+O65+O67+O68+O69</f>
        <v>10500000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3" t="s">
        <v>70</v>
      </c>
      <c r="R71" s="0"/>
      <c r="S71" s="3" t="n">
        <v>1000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2" t="s">
        <v>71</v>
      </c>
      <c r="D72" s="0"/>
      <c r="E72" s="0"/>
      <c r="F72" s="0"/>
      <c r="G72" s="8" t="n">
        <v>499000</v>
      </c>
      <c r="H72" s="3" t="n">
        <f aca="false">G74</f>
        <v>499000</v>
      </c>
      <c r="I72" s="3" t="n">
        <f aca="false">H74</f>
        <v>1699000</v>
      </c>
      <c r="J72" s="3" t="n">
        <f aca="false">I74</f>
        <v>1699000</v>
      </c>
      <c r="K72" s="3" t="n">
        <f aca="false">J74</f>
        <v>8699000</v>
      </c>
      <c r="L72" s="3" t="n">
        <f aca="false">K74</f>
        <v>8699000</v>
      </c>
      <c r="M72" s="3" t="n">
        <f aca="false">L74</f>
        <v>8699000</v>
      </c>
      <c r="N72" s="11" t="n">
        <f aca="false">M74</f>
        <v>8699000</v>
      </c>
      <c r="O72" s="11" t="n">
        <f aca="false">N74</f>
        <v>8699000</v>
      </c>
      <c r="P72" s="0"/>
      <c r="Q72" s="3" t="s">
        <v>72</v>
      </c>
      <c r="R72" s="2"/>
      <c r="S72" s="3" t="n">
        <v>1000</v>
      </c>
      <c r="T72" s="3" t="s">
        <v>73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0"/>
      <c r="C73" s="2" t="s">
        <v>74</v>
      </c>
      <c r="D73" s="0"/>
      <c r="E73" s="0"/>
      <c r="F73" s="0"/>
      <c r="G73" s="3" t="n">
        <v>0</v>
      </c>
      <c r="H73" s="3" t="n">
        <v>1200000</v>
      </c>
      <c r="I73" s="3" t="n">
        <v>0</v>
      </c>
      <c r="J73" s="3" t="n">
        <v>7000000</v>
      </c>
      <c r="K73" s="3" t="n">
        <v>0</v>
      </c>
      <c r="L73" s="3" t="n">
        <v>0</v>
      </c>
      <c r="M73" s="3" t="n">
        <v>0</v>
      </c>
      <c r="N73" s="11" t="n">
        <v>0</v>
      </c>
      <c r="O73" s="11" t="n">
        <v>0</v>
      </c>
      <c r="P73" s="0"/>
      <c r="Q73" s="0"/>
      <c r="R73" s="0"/>
      <c r="S73" s="0"/>
      <c r="T73" s="3" t="n">
        <v>5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1" t="s">
        <v>75</v>
      </c>
      <c r="C74" s="0"/>
      <c r="D74" s="0"/>
      <c r="E74" s="0"/>
      <c r="F74" s="0"/>
      <c r="G74" s="3" t="n">
        <f aca="false">G73+G72</f>
        <v>499000</v>
      </c>
      <c r="H74" s="3" t="n">
        <f aca="false">H72+H73</f>
        <v>1699000</v>
      </c>
      <c r="I74" s="3" t="n">
        <f aca="false">I72+I73</f>
        <v>1699000</v>
      </c>
      <c r="J74" s="3" t="n">
        <f aca="false">J72+J73</f>
        <v>8699000</v>
      </c>
      <c r="K74" s="3" t="n">
        <f aca="false">K72+K73</f>
        <v>8699000</v>
      </c>
      <c r="L74" s="3" t="n">
        <f aca="false">L72+L73</f>
        <v>8699000</v>
      </c>
      <c r="M74" s="3" t="n">
        <f aca="false">M72+M73</f>
        <v>8699000</v>
      </c>
      <c r="N74" s="11" t="n">
        <f aca="false">N72+N73</f>
        <v>8699000</v>
      </c>
      <c r="O74" s="11" t="n">
        <f aca="false">O72+O73</f>
        <v>8699000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3" t="s">
        <v>76</v>
      </c>
      <c r="S75" s="3" t="n">
        <f aca="false">S71+S72</f>
        <v>2000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1" t="s">
        <v>77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10" customFormat="true" ht="15" hidden="false" customHeight="false" outlineLevel="0" collapsed="false">
      <c r="A77" s="9"/>
      <c r="C77" s="10" t="s">
        <v>78</v>
      </c>
      <c r="E77" s="23" t="s">
        <v>79</v>
      </c>
      <c r="G77" s="19" t="n">
        <v>1000</v>
      </c>
      <c r="H77" s="11" t="n">
        <f aca="false">G77</f>
        <v>1000</v>
      </c>
      <c r="I77" s="11" t="n">
        <f aca="false">H77+H78</f>
        <v>1000</v>
      </c>
      <c r="J77" s="11" t="n">
        <f aca="false">I77+I78</f>
        <v>1000</v>
      </c>
      <c r="K77" s="11" t="n">
        <f aca="false">J77+J78</f>
        <v>1000</v>
      </c>
      <c r="L77" s="11" t="n">
        <f aca="false">K77+K78</f>
        <v>1000</v>
      </c>
      <c r="M77" s="11" t="n">
        <f aca="false">L77+L78</f>
        <v>1000</v>
      </c>
      <c r="N77" s="11" t="n">
        <f aca="false">M77+M78</f>
        <v>1000</v>
      </c>
      <c r="O77" s="11" t="n">
        <f aca="false">N77+N78</f>
        <v>1000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="10" customFormat="true" ht="15" hidden="false" customHeight="false" outlineLevel="0" collapsed="false">
      <c r="A78" s="9"/>
      <c r="C78" s="10" t="s">
        <v>80</v>
      </c>
      <c r="E78" s="23"/>
      <c r="G78" s="19" t="n">
        <v>0</v>
      </c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customFormat="false" ht="15" hidden="false" customHeight="false" outlineLevel="0" collapsed="false">
      <c r="A79" s="0"/>
      <c r="B79" s="0"/>
      <c r="C79" s="2" t="s">
        <v>81</v>
      </c>
      <c r="D79" s="0"/>
      <c r="E79" s="0"/>
      <c r="F79" s="0"/>
      <c r="G79" s="0"/>
      <c r="H79" s="3" t="n">
        <f aca="false">G79+H34</f>
        <v>0</v>
      </c>
      <c r="I79" s="3" t="n">
        <f aca="false">H79+I34</f>
        <v>-814400</v>
      </c>
      <c r="J79" s="3" t="n">
        <f aca="false">I79+J34</f>
        <v>-1638800</v>
      </c>
      <c r="K79" s="3" t="n">
        <f aca="false">J79+K34</f>
        <v>-2853200</v>
      </c>
      <c r="L79" s="3" t="n">
        <f aca="false">K79+L34</f>
        <v>-3267600</v>
      </c>
      <c r="M79" s="3" t="n">
        <f aca="false">L79+M34</f>
        <v>2318000</v>
      </c>
      <c r="N79" s="11" t="n">
        <f aca="false">M79+N34</f>
        <v>7903600</v>
      </c>
      <c r="O79" s="11" t="n">
        <f aca="false">N79+O34</f>
        <v>13489200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/>
      <c r="B80" s="0"/>
      <c r="C80" s="2" t="s">
        <v>82</v>
      </c>
      <c r="D80" s="0"/>
      <c r="E80" s="0"/>
      <c r="F80" s="0"/>
      <c r="G80" s="0"/>
      <c r="H80" s="3" t="n">
        <f aca="false">G80+H81</f>
        <v>0</v>
      </c>
      <c r="I80" s="3" t="n">
        <f aca="false">H80+I81</f>
        <v>-162880</v>
      </c>
      <c r="J80" s="3" t="n">
        <f aca="false">I80+J81</f>
        <v>-327760</v>
      </c>
      <c r="K80" s="3" t="n">
        <f aca="false">J80+K81</f>
        <v>-570640</v>
      </c>
      <c r="L80" s="3" t="n">
        <f aca="false">K80+L81</f>
        <v>-653520</v>
      </c>
      <c r="M80" s="3" t="n">
        <f aca="false">L80+M81</f>
        <v>463600</v>
      </c>
      <c r="N80" s="11" t="n">
        <f aca="false">M80+N81</f>
        <v>1580720</v>
      </c>
      <c r="O80" s="11" t="n">
        <f aca="false">N80+O81</f>
        <v>2697840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0"/>
      <c r="C81" s="2" t="s">
        <v>83</v>
      </c>
      <c r="D81" s="0"/>
      <c r="E81" s="0"/>
      <c r="F81" s="0"/>
      <c r="G81" s="0"/>
      <c r="H81" s="3" t="n">
        <f aca="false">H34*0.2</f>
        <v>0</v>
      </c>
      <c r="I81" s="3" t="n">
        <f aca="false">I34*0.2</f>
        <v>-162880</v>
      </c>
      <c r="J81" s="3" t="n">
        <f aca="false">J34*0.2</f>
        <v>-164880</v>
      </c>
      <c r="K81" s="3" t="n">
        <f aca="false">K34*0.2</f>
        <v>-242880</v>
      </c>
      <c r="L81" s="3" t="n">
        <f aca="false">L34*0.2</f>
        <v>-82880</v>
      </c>
      <c r="M81" s="3" t="n">
        <f aca="false">M34*0.2</f>
        <v>1117120</v>
      </c>
      <c r="N81" s="11" t="n">
        <f aca="false">N34*0.2</f>
        <v>1117120</v>
      </c>
      <c r="O81" s="11" t="n">
        <f aca="false">O34*0.2</f>
        <v>1117120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/>
      <c r="B82" s="1" t="s">
        <v>84</v>
      </c>
      <c r="C82" s="0"/>
      <c r="D82" s="0"/>
      <c r="E82" s="0"/>
      <c r="F82" s="0"/>
      <c r="G82" s="3" t="n">
        <f aca="false">G77+G79</f>
        <v>1000</v>
      </c>
      <c r="H82" s="3" t="n">
        <f aca="false">H77+H79-H80+H78</f>
        <v>1000</v>
      </c>
      <c r="I82" s="3" t="n">
        <f aca="false">I77+I79-I80+I78</f>
        <v>-650520</v>
      </c>
      <c r="J82" s="3" t="n">
        <f aca="false">J77+J79-J80+J78</f>
        <v>-1310040</v>
      </c>
      <c r="K82" s="3" t="n">
        <f aca="false">K77+K79-K80+K78</f>
        <v>-2281560</v>
      </c>
      <c r="L82" s="3" t="n">
        <f aca="false">L77+L79-L80+L78</f>
        <v>-2613080</v>
      </c>
      <c r="M82" s="3" t="n">
        <f aca="false">M77+M79-M80+M78</f>
        <v>1855400</v>
      </c>
      <c r="N82" s="11" t="n">
        <f aca="false">N77+N79-N80+N78</f>
        <v>6323880</v>
      </c>
      <c r="O82" s="11" t="n">
        <f aca="false">O77+O79-O80+O78</f>
        <v>10792360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4" customFormat="false" ht="15" hidden="false" customHeight="false" outlineLevel="0" collapsed="false">
      <c r="A84" s="0"/>
      <c r="B84" s="0"/>
      <c r="C84" s="1" t="s">
        <v>85</v>
      </c>
      <c r="D84" s="1"/>
      <c r="E84" s="1"/>
      <c r="F84" s="1"/>
      <c r="G84" s="5" t="n">
        <f aca="false">G74+G70+G82</f>
        <v>500000</v>
      </c>
      <c r="H84" s="5" t="n">
        <f aca="false">H70+H74+H82</f>
        <v>1700000</v>
      </c>
      <c r="I84" s="5" t="n">
        <f aca="false">I70+I74+I82</f>
        <v>1048480</v>
      </c>
      <c r="J84" s="5" t="n">
        <f aca="false">J70+J74+J82</f>
        <v>7520210</v>
      </c>
      <c r="K84" s="5" t="n">
        <f aca="false">K70+K74+K82</f>
        <v>7047440</v>
      </c>
      <c r="L84" s="3" t="n">
        <f aca="false">L70+L74+L82</f>
        <v>11335920</v>
      </c>
      <c r="M84" s="3" t="n">
        <f aca="false">M70+M74+M82</f>
        <v>21054400</v>
      </c>
      <c r="N84" s="11" t="n">
        <f aca="false">N70+N74+N82</f>
        <v>25522880</v>
      </c>
      <c r="O84" s="11" t="n">
        <f aca="false">O70+O74+O82</f>
        <v>29991360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/>
      <c r="B85" s="3" t="s">
        <v>86</v>
      </c>
      <c r="C85" s="0"/>
      <c r="D85" s="0"/>
      <c r="E85" s="0"/>
      <c r="F85" s="0"/>
      <c r="G85" s="3" t="n">
        <v>0</v>
      </c>
      <c r="H85" s="3" t="n">
        <f aca="false">H61-H84</f>
        <v>0</v>
      </c>
      <c r="I85" s="3" t="n">
        <f aca="false">I61-I84</f>
        <v>0</v>
      </c>
      <c r="J85" s="3" t="n">
        <f aca="false">J61-J84</f>
        <v>0</v>
      </c>
      <c r="K85" s="3" t="n">
        <f aca="false">K61-K84</f>
        <v>0</v>
      </c>
      <c r="L85" s="3" t="n">
        <f aca="false">L61-L84</f>
        <v>0</v>
      </c>
      <c r="M85" s="3" t="n">
        <f aca="false">M61-M84</f>
        <v>0</v>
      </c>
      <c r="N85" s="11" t="n">
        <f aca="false">N61-N84</f>
        <v>0</v>
      </c>
      <c r="O85" s="11" t="n">
        <f aca="false">O61-O84</f>
        <v>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/>
      <c r="B86" s="0"/>
      <c r="C86" s="0"/>
      <c r="D86" s="0"/>
      <c r="E86" s="0"/>
      <c r="F86" s="0"/>
      <c r="G86" s="0"/>
      <c r="H86" s="3" t="n">
        <f aca="false">H85-G85</f>
        <v>0</v>
      </c>
      <c r="I86" s="3" t="n">
        <f aca="false">I85-H85</f>
        <v>0</v>
      </c>
      <c r="J86" s="3" t="n">
        <f aca="false">J85-I85</f>
        <v>0</v>
      </c>
      <c r="K86" s="3" t="n">
        <f aca="false">K85-J85</f>
        <v>0</v>
      </c>
      <c r="L86" s="3" t="n">
        <f aca="false">L85-K85</f>
        <v>0</v>
      </c>
      <c r="M86" s="3" t="n">
        <f aca="false">M85-L85</f>
        <v>0</v>
      </c>
      <c r="N86" s="11" t="n">
        <f aca="false">N85-M85</f>
        <v>0</v>
      </c>
      <c r="O86" s="11" t="n">
        <f aca="false">O85-N85</f>
        <v>0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3" t="s">
        <v>87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/>
      <c r="B88" s="2" t="s">
        <v>88</v>
      </c>
      <c r="C88" s="0"/>
      <c r="D88" s="0"/>
      <c r="E88" s="0"/>
      <c r="F88" s="0"/>
      <c r="G88" s="2"/>
      <c r="H88" s="2"/>
      <c r="I88" s="2"/>
      <c r="J88" s="2"/>
      <c r="K88" s="2"/>
      <c r="L88" s="2"/>
      <c r="M88" s="2"/>
      <c r="N88" s="10"/>
      <c r="O88" s="10"/>
      <c r="P88" s="0"/>
      <c r="Q88" s="3" t="s">
        <v>89</v>
      </c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/>
      <c r="B89" s="2" t="s">
        <v>90</v>
      </c>
      <c r="C89" s="0"/>
      <c r="D89" s="0"/>
      <c r="E89" s="0"/>
      <c r="F89" s="0"/>
      <c r="G89" s="0"/>
      <c r="H89" s="24"/>
      <c r="I89" s="24" t="s">
        <v>91</v>
      </c>
      <c r="J89" s="24"/>
      <c r="K89" s="24"/>
      <c r="L89" s="24"/>
      <c r="M89" s="24"/>
      <c r="N89" s="32"/>
      <c r="O89" s="32"/>
      <c r="P89" s="0"/>
      <c r="Q89" s="3" t="s">
        <v>92</v>
      </c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0"/>
      <c r="B90" s="0"/>
      <c r="C90" s="0"/>
      <c r="D90" s="0"/>
      <c r="E90" s="0"/>
      <c r="F90" s="0"/>
      <c r="G90" s="0"/>
      <c r="H90" s="24"/>
      <c r="I90" s="24" t="s">
        <v>93</v>
      </c>
      <c r="J90" s="24"/>
      <c r="K90" s="24"/>
      <c r="L90" s="24"/>
      <c r="M90" s="24"/>
      <c r="N90" s="32"/>
      <c r="O90" s="32"/>
      <c r="P90" s="0"/>
      <c r="Q90" s="3" t="s">
        <v>94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0"/>
      <c r="B91" s="2" t="s">
        <v>95</v>
      </c>
      <c r="C91" s="0"/>
      <c r="D91" s="0"/>
      <c r="E91" s="0"/>
      <c r="F91" s="0"/>
      <c r="G91" s="0"/>
      <c r="H91" s="24" t="s">
        <v>2</v>
      </c>
      <c r="I91" s="24" t="s">
        <v>2</v>
      </c>
      <c r="J91" s="24" t="s">
        <v>41</v>
      </c>
      <c r="K91" s="24" t="s">
        <v>2</v>
      </c>
      <c r="L91" s="24" t="s">
        <v>2</v>
      </c>
      <c r="M91" s="24" t="s">
        <v>2</v>
      </c>
      <c r="N91" s="32" t="s">
        <v>2</v>
      </c>
      <c r="O91" s="32" t="s">
        <v>2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0"/>
      <c r="B92" s="0"/>
      <c r="C92" s="0"/>
      <c r="D92" s="0"/>
      <c r="E92" s="0"/>
      <c r="F92" s="0"/>
      <c r="G92" s="0"/>
      <c r="H92" s="24" t="n">
        <v>1</v>
      </c>
      <c r="I92" s="24" t="n">
        <v>2</v>
      </c>
      <c r="J92" s="24" t="n">
        <v>3</v>
      </c>
      <c r="K92" s="24" t="n">
        <v>4</v>
      </c>
      <c r="L92" s="24" t="n">
        <v>5</v>
      </c>
      <c r="M92" s="24" t="n">
        <v>6</v>
      </c>
      <c r="N92" s="32" t="n">
        <v>7</v>
      </c>
      <c r="O92" s="32" t="n">
        <v>8</v>
      </c>
      <c r="P92" s="0"/>
      <c r="Q92" s="3" t="s">
        <v>96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0"/>
      <c r="B93" s="2" t="s">
        <v>97</v>
      </c>
      <c r="C93" s="0"/>
      <c r="D93" s="0"/>
      <c r="E93" s="0"/>
      <c r="F93" s="0"/>
      <c r="G93" s="0"/>
      <c r="H93" s="3" t="s">
        <v>98</v>
      </c>
      <c r="I93" s="0"/>
      <c r="J93" s="0"/>
      <c r="K93" s="0"/>
      <c r="L93" s="0"/>
      <c r="M93" s="0"/>
      <c r="N93" s="0"/>
      <c r="O93" s="0"/>
      <c r="P93" s="0"/>
      <c r="Q93" s="3" t="s">
        <v>99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5" s="3" customFormat="true" ht="15" hidden="false" customHeight="false" outlineLevel="0" collapsed="false">
      <c r="A95" s="4"/>
      <c r="B95" s="1" t="s">
        <v>100</v>
      </c>
      <c r="C95" s="2"/>
      <c r="D95" s="2"/>
      <c r="E95" s="2"/>
      <c r="F95" s="2"/>
      <c r="H95" s="7" t="n">
        <f aca="false">G44</f>
        <v>350000</v>
      </c>
      <c r="I95" s="3" t="n">
        <f aca="false">H123</f>
        <v>1550000</v>
      </c>
      <c r="J95" s="3" t="n">
        <f aca="false">I123</f>
        <v>916480</v>
      </c>
      <c r="K95" s="3" t="n">
        <f aca="false">J123</f>
        <v>7374960</v>
      </c>
      <c r="L95" s="3" t="n">
        <f aca="false">K123</f>
        <v>6801440</v>
      </c>
      <c r="M95" s="3" t="n">
        <f aca="false">L123</f>
        <v>10007920</v>
      </c>
      <c r="N95" s="11" t="n">
        <f aca="false">M123</f>
        <v>18494400</v>
      </c>
      <c r="O95" s="11" t="n">
        <f aca="false">N123</f>
        <v>22980880</v>
      </c>
      <c r="P95" s="11"/>
    </row>
    <row r="96" s="3" customFormat="true" ht="15" hidden="false" customHeight="false" outlineLevel="0" collapsed="false">
      <c r="A96" s="4"/>
      <c r="B96" s="1" t="s">
        <v>101</v>
      </c>
      <c r="C96" s="2"/>
      <c r="D96" s="2"/>
      <c r="E96" s="2"/>
      <c r="F96" s="2"/>
      <c r="H96" s="0"/>
      <c r="I96" s="0"/>
      <c r="J96" s="0"/>
      <c r="K96" s="0"/>
      <c r="L96" s="0"/>
      <c r="M96" s="0"/>
      <c r="N96" s="11"/>
      <c r="O96" s="11"/>
      <c r="P96" s="11"/>
    </row>
    <row r="97" customFormat="false" ht="15" hidden="false" customHeight="false" outlineLevel="0" collapsed="false">
      <c r="A97" s="4"/>
      <c r="C97" s="2" t="s">
        <v>38</v>
      </c>
      <c r="G97" s="0"/>
      <c r="H97" s="3" t="n">
        <f aca="false">H34</f>
        <v>0</v>
      </c>
      <c r="I97" s="3" t="n">
        <f aca="false">I34</f>
        <v>-814400</v>
      </c>
      <c r="J97" s="3" t="n">
        <f aca="false">J34</f>
        <v>-824400</v>
      </c>
      <c r="K97" s="3" t="n">
        <f aca="false">K34</f>
        <v>-1214400</v>
      </c>
      <c r="L97" s="3" t="n">
        <f aca="false">L34</f>
        <v>-414400</v>
      </c>
      <c r="M97" s="3" t="n">
        <f aca="false">M34</f>
        <v>5585600</v>
      </c>
      <c r="N97" s="11" t="n">
        <f aca="false">N34</f>
        <v>5585600</v>
      </c>
      <c r="O97" s="11" t="n">
        <f aca="false">O34</f>
        <v>5585600</v>
      </c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4"/>
      <c r="C98" s="2" t="s">
        <v>102</v>
      </c>
      <c r="G98" s="0"/>
      <c r="H98" s="0"/>
      <c r="I98" s="0"/>
      <c r="J98" s="0"/>
      <c r="K98" s="0"/>
      <c r="L98" s="0"/>
      <c r="M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4"/>
      <c r="C99" s="2" t="s">
        <v>35</v>
      </c>
      <c r="G99" s="0"/>
      <c r="H99" s="3" t="n">
        <f aca="false">H31</f>
        <v>0</v>
      </c>
      <c r="I99" s="3" t="n">
        <f aca="false">I31</f>
        <v>18000</v>
      </c>
      <c r="J99" s="3" t="n">
        <f aca="false">J31</f>
        <v>18000</v>
      </c>
      <c r="K99" s="3" t="n">
        <f aca="false">K31</f>
        <v>18000</v>
      </c>
      <c r="L99" s="3" t="n">
        <f aca="false">L31</f>
        <v>18000</v>
      </c>
      <c r="M99" s="3" t="n">
        <f aca="false">M31</f>
        <v>18000</v>
      </c>
      <c r="N99" s="11" t="n">
        <f aca="false">N31</f>
        <v>18000</v>
      </c>
      <c r="O99" s="11" t="n">
        <f aca="false">O31</f>
        <v>18000</v>
      </c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4"/>
      <c r="C100" s="2" t="s">
        <v>103</v>
      </c>
      <c r="G100" s="0"/>
      <c r="H100" s="3" t="n">
        <f aca="false">(G45-H45)</f>
        <v>0</v>
      </c>
      <c r="I100" s="3" t="n">
        <f aca="false">(H45-I45)</f>
        <v>0</v>
      </c>
      <c r="J100" s="3" t="n">
        <f aca="false">(I45-J45)</f>
        <v>0</v>
      </c>
      <c r="K100" s="3" t="n">
        <f aca="false">(J45-K45)</f>
        <v>0</v>
      </c>
      <c r="L100" s="3" t="n">
        <f aca="false">(K45-L45)</f>
        <v>0</v>
      </c>
      <c r="M100" s="3" t="n">
        <f aca="false">(L45-M45)</f>
        <v>0</v>
      </c>
      <c r="N100" s="11" t="n">
        <f aca="false">(M45-N45)</f>
        <v>0</v>
      </c>
      <c r="O100" s="11" t="n">
        <f aca="false">(N45-O45)</f>
        <v>0</v>
      </c>
      <c r="P100" s="11" t="s">
        <v>104</v>
      </c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4"/>
      <c r="C101" s="2" t="s">
        <v>105</v>
      </c>
      <c r="G101" s="0"/>
      <c r="H101" s="3" t="n">
        <f aca="false">(G46-H46)</f>
        <v>0</v>
      </c>
      <c r="I101" s="3" t="n">
        <f aca="false">(H46-I46)</f>
        <v>0</v>
      </c>
      <c r="J101" s="3" t="n">
        <f aca="false">(I46-J46)</f>
        <v>-25000</v>
      </c>
      <c r="K101" s="3" t="n">
        <f aca="false">(J46-K46)</f>
        <v>-95000</v>
      </c>
      <c r="L101" s="3" t="n">
        <f aca="false">(K46-L46)</f>
        <v>-880000</v>
      </c>
      <c r="M101" s="3" t="n">
        <f aca="false">(L46-M46)</f>
        <v>-1000000</v>
      </c>
      <c r="N101" s="11" t="n">
        <f aca="false">(M46-N46)</f>
        <v>0</v>
      </c>
      <c r="O101" s="11" t="n">
        <f aca="false">(N46-O46)</f>
        <v>0</v>
      </c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4"/>
      <c r="C102" s="2" t="s">
        <v>106</v>
      </c>
      <c r="G102" s="0"/>
      <c r="H102" s="3" t="n">
        <f aca="false">(G47-H47)</f>
        <v>0</v>
      </c>
      <c r="I102" s="3" t="n">
        <f aca="false">(H47-I47)</f>
        <v>0</v>
      </c>
      <c r="J102" s="3" t="n">
        <f aca="false">(I47-J47)</f>
        <v>0</v>
      </c>
      <c r="K102" s="3" t="n">
        <f aca="false">(J47-K47)</f>
        <v>0</v>
      </c>
      <c r="L102" s="3" t="n">
        <f aca="false">(K47-L47)</f>
        <v>0</v>
      </c>
      <c r="M102" s="3" t="n">
        <f aca="false">(L47-M47)</f>
        <v>0</v>
      </c>
      <c r="N102" s="11" t="n">
        <f aca="false">(M47-N47)</f>
        <v>0</v>
      </c>
      <c r="O102" s="11" t="n">
        <f aca="false">(N47-O47)</f>
        <v>0</v>
      </c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4"/>
      <c r="C103" s="2" t="s">
        <v>106</v>
      </c>
      <c r="G103" s="0"/>
      <c r="H103" s="3" t="n">
        <f aca="false">(G48-H48)</f>
        <v>0</v>
      </c>
      <c r="I103" s="3" t="n">
        <f aca="false">(H48-I48)</f>
        <v>0</v>
      </c>
      <c r="J103" s="3" t="n">
        <f aca="false">(I48-J48)</f>
        <v>-6250</v>
      </c>
      <c r="K103" s="3" t="n">
        <f aca="false">(J48-K48)</f>
        <v>-23750</v>
      </c>
      <c r="L103" s="3" t="n">
        <f aca="false">(K48-L48)</f>
        <v>-220000</v>
      </c>
      <c r="M103" s="3" t="n">
        <f aca="false">(L48-M48)</f>
        <v>-250000</v>
      </c>
      <c r="N103" s="11" t="n">
        <f aca="false">(M48-N48)</f>
        <v>0</v>
      </c>
      <c r="O103" s="11" t="n">
        <f aca="false">(N48-O48)</f>
        <v>0</v>
      </c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4"/>
      <c r="C104" s="21" t="s">
        <v>107</v>
      </c>
      <c r="D104" s="21"/>
      <c r="E104" s="21"/>
      <c r="F104" s="21"/>
      <c r="G104" s="22"/>
      <c r="H104" s="22" t="n">
        <f aca="false">(G64-H64)*-1</f>
        <v>-0</v>
      </c>
      <c r="I104" s="22" t="n">
        <f aca="false">(H64-I64)*-1</f>
        <v>-0</v>
      </c>
      <c r="J104" s="22" t="n">
        <f aca="false">(I64-J64)*-1</f>
        <v>-0</v>
      </c>
      <c r="K104" s="22" t="n">
        <f aca="false">(J64-K64)*-1</f>
        <v>-0</v>
      </c>
      <c r="L104" s="22" t="n">
        <f aca="false">(K64-L64)*-1</f>
        <v>-0</v>
      </c>
      <c r="M104" s="3" t="n">
        <f aca="false">(L64-M64)*-1</f>
        <v>-0</v>
      </c>
      <c r="N104" s="11" t="n">
        <f aca="false">(M64-N64)*-1</f>
        <v>-0</v>
      </c>
      <c r="O104" s="11" t="n">
        <f aca="false">(N64-O64)*-1</f>
        <v>-0</v>
      </c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4"/>
      <c r="C105" s="21" t="s">
        <v>108</v>
      </c>
      <c r="D105" s="21"/>
      <c r="E105" s="21"/>
      <c r="F105" s="21"/>
      <c r="G105" s="22"/>
      <c r="H105" s="22" t="n">
        <f aca="false">(G65-H65)*-1</f>
        <v>-0</v>
      </c>
      <c r="I105" s="22" t="n">
        <f aca="false">(H65-I65)*-1</f>
        <v>-0</v>
      </c>
      <c r="J105" s="22" t="n">
        <f aca="false">(I65-J65)*-1</f>
        <v>6250</v>
      </c>
      <c r="K105" s="22" t="n">
        <f aca="false">(J65-K65)*-1</f>
        <v>23750</v>
      </c>
      <c r="L105" s="22" t="n">
        <f aca="false">(K65-L65)*-1</f>
        <v>220000</v>
      </c>
      <c r="M105" s="3" t="n">
        <f aca="false">(L65-M65)*-1</f>
        <v>250000</v>
      </c>
      <c r="N105" s="11" t="n">
        <f aca="false">(M65-N65)*-1</f>
        <v>-0</v>
      </c>
      <c r="O105" s="11" t="n">
        <f aca="false">(N65-O65)*-1</f>
        <v>-0</v>
      </c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4"/>
      <c r="C106" s="21" t="s">
        <v>66</v>
      </c>
      <c r="D106" s="21"/>
      <c r="E106" s="21"/>
      <c r="F106" s="21"/>
      <c r="G106" s="22"/>
      <c r="H106" s="22" t="n">
        <f aca="false">(G67-H67)*-1</f>
        <v>-0</v>
      </c>
      <c r="I106" s="22" t="n">
        <f aca="false">(H67-I67)*-1</f>
        <v>-0</v>
      </c>
      <c r="J106" s="22" t="n">
        <f aca="false">(I67-J67)*-1</f>
        <v>-0</v>
      </c>
      <c r="K106" s="22" t="n">
        <f aca="false">(J67-K67)*-1</f>
        <v>-0</v>
      </c>
      <c r="L106" s="22" t="n">
        <f aca="false">(K67-L67)*-1</f>
        <v>-0</v>
      </c>
      <c r="M106" s="3" t="n">
        <f aca="false">(L67-M67)*-1</f>
        <v>-0</v>
      </c>
      <c r="N106" s="11" t="n">
        <f aca="false">(M67-N67)*-1</f>
        <v>-0</v>
      </c>
      <c r="O106" s="11" t="n">
        <f aca="false">(N67-O67)*-1</f>
        <v>-0</v>
      </c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4"/>
      <c r="C107" s="21" t="s">
        <v>67</v>
      </c>
      <c r="D107" s="21"/>
      <c r="E107" s="21"/>
      <c r="F107" s="21"/>
      <c r="G107" s="22"/>
      <c r="H107" s="22" t="n">
        <f aca="false">(G68-H68)*-1</f>
        <v>-0</v>
      </c>
      <c r="I107" s="22" t="n">
        <f aca="false">(H68-I68)*-1</f>
        <v>-0</v>
      </c>
      <c r="J107" s="22" t="n">
        <f aca="false">(I68-J68)*-1</f>
        <v>125000</v>
      </c>
      <c r="K107" s="22" t="n">
        <f aca="false">(J68-K68)*-1</f>
        <v>475000</v>
      </c>
      <c r="L107" s="22" t="n">
        <f aca="false">(K68-L68)*-1</f>
        <v>4400000</v>
      </c>
      <c r="M107" s="3" t="n">
        <f aca="false">(L68-M68)*-1</f>
        <v>5000000</v>
      </c>
      <c r="N107" s="11" t="n">
        <f aca="false">(M68-N68)*-1</f>
        <v>-0</v>
      </c>
      <c r="O107" s="11" t="n">
        <f aca="false">(N68-O68)*-1</f>
        <v>-0</v>
      </c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4"/>
      <c r="C108" s="21" t="s">
        <v>109</v>
      </c>
      <c r="D108" s="21"/>
      <c r="E108" s="21"/>
      <c r="F108" s="21"/>
      <c r="G108" s="22"/>
      <c r="H108" s="22" t="n">
        <f aca="false">(F66-H66)*-1</f>
        <v>-0</v>
      </c>
      <c r="I108" s="22" t="n">
        <f aca="false">(G66-I66)*-1</f>
        <v>-0</v>
      </c>
      <c r="J108" s="22" t="n">
        <f aca="false">(H66-J66)*-1</f>
        <v>-0</v>
      </c>
      <c r="K108" s="22" t="n">
        <f aca="false">(I66-K66)*-1</f>
        <v>-0</v>
      </c>
      <c r="L108" s="22" t="n">
        <f aca="false">(J66-L66)*-1</f>
        <v>-0</v>
      </c>
      <c r="M108" s="3" t="n">
        <f aca="false">(K66-M66)*-1</f>
        <v>-0</v>
      </c>
      <c r="N108" s="11" t="n">
        <f aca="false">(L66-N66)*-1</f>
        <v>-0</v>
      </c>
      <c r="O108" s="11" t="n">
        <f aca="false">(M66-O66)*-1</f>
        <v>-0</v>
      </c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4"/>
      <c r="C109" s="21"/>
      <c r="D109" s="21"/>
      <c r="E109" s="21"/>
      <c r="F109" s="21"/>
      <c r="G109" s="22"/>
      <c r="H109" s="22"/>
      <c r="I109" s="22"/>
      <c r="J109" s="22"/>
      <c r="K109" s="22"/>
      <c r="L109" s="22"/>
      <c r="M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4"/>
      <c r="B110" s="1" t="s">
        <v>110</v>
      </c>
      <c r="G110" s="0"/>
      <c r="H110" s="3" t="n">
        <f aca="false">H97+H99+H100+H101+H102+H103+H104+H105+H108+H106+H107</f>
        <v>0</v>
      </c>
      <c r="I110" s="3" t="n">
        <f aca="false">I97+I99+I100+I101+I102+I103+I104+I105+I108+I106+I107</f>
        <v>-796400</v>
      </c>
      <c r="J110" s="3" t="n">
        <f aca="false">J97+J99+J100+J101+J102+J103+J104+J105+J108+J106+J107</f>
        <v>-706400</v>
      </c>
      <c r="K110" s="3" t="n">
        <f aca="false">K97+K99+K100+K101+K102+K103+K104+K105+K108+K106+K107</f>
        <v>-816400</v>
      </c>
      <c r="L110" s="3" t="n">
        <f aca="false">L97+L99+L100+L101+L102+L103+L104+L105+L108+L106+L107</f>
        <v>3123600</v>
      </c>
      <c r="M110" s="3" t="n">
        <f aca="false">M97+M99+M100+M101+M102+M103+M104+M105+M108+M106+M107</f>
        <v>9603600</v>
      </c>
      <c r="N110" s="11" t="n">
        <f aca="false">N97+N99+N100+N101+N102+N103+N104+N105+N108+N106+N107</f>
        <v>5603600</v>
      </c>
      <c r="O110" s="11" t="n">
        <f aca="false">O97+O99+O100+O101+O102+O103+O104+O105+O108+O106+O107</f>
        <v>5603600</v>
      </c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2" s="3" customFormat="true" ht="15" hidden="false" customHeight="false" outlineLevel="0" collapsed="false">
      <c r="A112" s="4"/>
      <c r="B112" s="2"/>
      <c r="C112" s="2" t="s">
        <v>111</v>
      </c>
      <c r="D112" s="2"/>
      <c r="E112" s="2"/>
      <c r="F112" s="2"/>
      <c r="H112" s="3" t="n">
        <f aca="false">H51*-1</f>
        <v>-0</v>
      </c>
      <c r="I112" s="3" t="n">
        <f aca="false">I51*-1</f>
        <v>-0</v>
      </c>
      <c r="J112" s="3" t="n">
        <f aca="false">J51*-1</f>
        <v>-0</v>
      </c>
      <c r="K112" s="3" t="n">
        <f aca="false">K51*-1</f>
        <v>-0</v>
      </c>
      <c r="L112" s="3" t="n">
        <f aca="false">L51*-1</f>
        <v>-0</v>
      </c>
      <c r="M112" s="3" t="n">
        <f aca="false">M51*-1</f>
        <v>-0</v>
      </c>
      <c r="N112" s="11" t="n">
        <f aca="false">N51*-1</f>
        <v>-0</v>
      </c>
      <c r="O112" s="11" t="n">
        <f aca="false">O51*-1</f>
        <v>-0</v>
      </c>
      <c r="P112" s="11"/>
    </row>
    <row r="114" customFormat="false" ht="15" hidden="false" customHeight="false" outlineLevel="0" collapsed="false">
      <c r="A114" s="0"/>
      <c r="B114" s="0"/>
      <c r="C114" s="2" t="s">
        <v>112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0"/>
      <c r="B115" s="0"/>
      <c r="C115" s="2" t="s">
        <v>113</v>
      </c>
      <c r="D115" s="0"/>
      <c r="E115" s="0"/>
      <c r="F115" s="0"/>
      <c r="G115" s="0"/>
      <c r="H115" s="3" t="n">
        <f aca="false">H73</f>
        <v>1200000</v>
      </c>
      <c r="I115" s="3" t="n">
        <f aca="false">I73</f>
        <v>0</v>
      </c>
      <c r="J115" s="3" t="n">
        <f aca="false">J73</f>
        <v>7000000</v>
      </c>
      <c r="K115" s="3" t="n">
        <f aca="false">K73</f>
        <v>0</v>
      </c>
      <c r="L115" s="3" t="n">
        <f aca="false">L73</f>
        <v>0</v>
      </c>
      <c r="M115" s="3" t="n">
        <f aca="false">M73</f>
        <v>0</v>
      </c>
      <c r="N115" s="11" t="n">
        <f aca="false">N73</f>
        <v>0</v>
      </c>
      <c r="O115" s="11" t="n">
        <f aca="false">O73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0"/>
      <c r="B116" s="0"/>
      <c r="C116" s="2" t="s">
        <v>114</v>
      </c>
      <c r="D116" s="0"/>
      <c r="E116" s="0"/>
      <c r="F116" s="0"/>
      <c r="G116" s="0"/>
      <c r="H116" s="3" t="n">
        <f aca="false">H78</f>
        <v>0</v>
      </c>
      <c r="I116" s="3" t="n">
        <f aca="false">I78</f>
        <v>0</v>
      </c>
      <c r="J116" s="3" t="n">
        <f aca="false">J78</f>
        <v>0</v>
      </c>
      <c r="K116" s="3" t="n">
        <f aca="false">K78</f>
        <v>0</v>
      </c>
      <c r="L116" s="3" t="n">
        <f aca="false">L78</f>
        <v>0</v>
      </c>
      <c r="M116" s="3" t="n">
        <f aca="false">M78</f>
        <v>0</v>
      </c>
      <c r="N116" s="11" t="n">
        <f aca="false">N78</f>
        <v>0</v>
      </c>
      <c r="O116" s="11" t="n">
        <f aca="false">O78</f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0"/>
      <c r="B117" s="0"/>
      <c r="C117" s="2" t="s">
        <v>115</v>
      </c>
      <c r="D117" s="0"/>
      <c r="E117" s="0"/>
      <c r="F117" s="0"/>
      <c r="G117" s="0"/>
      <c r="H117" s="3" t="n">
        <f aca="false">H81</f>
        <v>0</v>
      </c>
      <c r="I117" s="3" t="n">
        <f aca="false">I81</f>
        <v>-162880</v>
      </c>
      <c r="J117" s="3" t="n">
        <f aca="false">J81</f>
        <v>-164880</v>
      </c>
      <c r="K117" s="3" t="n">
        <f aca="false">K81</f>
        <v>-242880</v>
      </c>
      <c r="L117" s="3" t="n">
        <f aca="false">L81</f>
        <v>-82880</v>
      </c>
      <c r="M117" s="3" t="n">
        <f aca="false">M81</f>
        <v>1117120</v>
      </c>
      <c r="N117" s="11" t="n">
        <f aca="false">N81</f>
        <v>1117120</v>
      </c>
      <c r="O117" s="11" t="n">
        <f aca="false">O81</f>
        <v>1117120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9" customFormat="false" ht="15" hidden="false" customHeight="false" outlineLevel="0" collapsed="false">
      <c r="A119" s="0"/>
      <c r="B119" s="1" t="s">
        <v>116</v>
      </c>
      <c r="C119" s="0"/>
      <c r="D119" s="0"/>
      <c r="E119" s="0"/>
      <c r="F119" s="0"/>
      <c r="G119" s="0"/>
      <c r="H119" s="3" t="n">
        <f aca="false">H123-H121-H117</f>
        <v>1550000</v>
      </c>
      <c r="I119" s="3" t="n">
        <f aca="false">I123-I121-I117</f>
        <v>1079360</v>
      </c>
      <c r="J119" s="3" t="n">
        <f aca="false">J123-J121-J117</f>
        <v>7539840</v>
      </c>
      <c r="K119" s="3" t="n">
        <f aca="false">K123-K121-K117</f>
        <v>7044320</v>
      </c>
      <c r="L119" s="3" t="n">
        <f aca="false">L123-L121-L117</f>
        <v>10090800</v>
      </c>
      <c r="M119" s="3" t="n">
        <f aca="false">M123-M121-M117</f>
        <v>17377280</v>
      </c>
      <c r="N119" s="11" t="n">
        <f aca="false">N123-N121-N117</f>
        <v>21863760</v>
      </c>
      <c r="O119" s="11" t="n">
        <f aca="false">O123-O121-O117</f>
        <v>26350240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1" s="25" customFormat="true" ht="15" hidden="false" customHeight="false" outlineLevel="0" collapsed="false">
      <c r="A121" s="4"/>
      <c r="C121" s="25" t="s">
        <v>117</v>
      </c>
      <c r="G121" s="8"/>
      <c r="H121" s="8" t="n">
        <f aca="false">H57*-1</f>
        <v>-0</v>
      </c>
      <c r="I121" s="8" t="n">
        <f aca="false">I57*-1</f>
        <v>-0</v>
      </c>
      <c r="J121" s="8" t="n">
        <f aca="false">J57*-1</f>
        <v>-0</v>
      </c>
      <c r="K121" s="8" t="n">
        <f aca="false">K57*-1</f>
        <v>-0</v>
      </c>
      <c r="L121" s="8" t="n">
        <f aca="false">L57*-1</f>
        <v>-0</v>
      </c>
      <c r="M121" s="8" t="n">
        <f aca="false">M57*-1</f>
        <v>-0</v>
      </c>
      <c r="N121" s="30" t="n">
        <f aca="false">N57*-1</f>
        <v>-0</v>
      </c>
      <c r="O121" s="30" t="n">
        <f aca="false">O57*-1</f>
        <v>-0</v>
      </c>
      <c r="P121" s="30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3" customFormat="false" ht="15" hidden="false" customHeight="false" outlineLevel="0" collapsed="false">
      <c r="A123" s="4" t="s">
        <v>118</v>
      </c>
      <c r="B123" s="1" t="s">
        <v>119</v>
      </c>
      <c r="C123" s="0"/>
      <c r="D123" s="0"/>
      <c r="E123" s="0"/>
      <c r="F123" s="0"/>
      <c r="G123" s="0"/>
      <c r="H123" s="3" t="n">
        <f aca="false">H95+H110+H112+H115+H116+H121-H117</f>
        <v>1550000</v>
      </c>
      <c r="I123" s="3" t="n">
        <f aca="false">I95+I110+I112+I115+I116+I121-I117</f>
        <v>916480</v>
      </c>
      <c r="J123" s="3" t="n">
        <f aca="false">J95+J110+J112+J115+J116+J121-J117</f>
        <v>7374960</v>
      </c>
      <c r="K123" s="3" t="n">
        <f aca="false">K95+K110+K112+K115+K116+K121-K117</f>
        <v>6801440</v>
      </c>
      <c r="L123" s="3" t="n">
        <f aca="false">L95+L110+L112+L115+L116+L121-L117</f>
        <v>10007920</v>
      </c>
      <c r="M123" s="3" t="n">
        <f aca="false">M95+M110+M112+M115+M116+M121-M117</f>
        <v>18494400</v>
      </c>
      <c r="N123" s="11" t="n">
        <f aca="false">N95+N110+N112+N115+N116+N121-N117</f>
        <v>22980880</v>
      </c>
      <c r="O123" s="11" t="n">
        <f aca="false">O95+O110+O112+O115+O116+O121-O117</f>
        <v>27467360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5" customFormat="false" ht="15" hidden="false" customHeight="false" outlineLevel="0" collapsed="false">
      <c r="A125" s="0"/>
      <c r="B125" s="0"/>
      <c r="C125" s="0"/>
      <c r="D125" s="2" t="s">
        <v>120</v>
      </c>
      <c r="E125" s="0"/>
      <c r="F125" s="2" t="n">
        <v>0.5</v>
      </c>
      <c r="G125" s="0"/>
      <c r="H125" s="3" t="n">
        <f aca="false">H95+(G16*$F$125)</f>
        <v>350000</v>
      </c>
      <c r="I125" s="3" t="n">
        <f aca="false">I95+(H16*$F$125)</f>
        <v>1550000</v>
      </c>
      <c r="J125" s="3" t="n">
        <f aca="false">J95+(I16*$F$125)</f>
        <v>916480</v>
      </c>
      <c r="K125" s="3" t="n">
        <f aca="false">K95+(J16*$F$125)</f>
        <v>7468710</v>
      </c>
      <c r="L125" s="3" t="n">
        <f aca="false">L95+(K16*$F$125)</f>
        <v>7251440</v>
      </c>
      <c r="M125" s="3" t="n">
        <f aca="false">M95+(L16*$F$125)</f>
        <v>13757920</v>
      </c>
      <c r="N125" s="11" t="n">
        <f aca="false">N95+(M16*$F$125)</f>
        <v>25994400</v>
      </c>
      <c r="O125" s="11" t="n">
        <f aca="false">O95+(N16*$F$125)</f>
        <v>30480880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32" customFormat="false" ht="15" hidden="false" customHeight="false" outlineLevel="0" collapsed="false">
      <c r="A132" s="0"/>
      <c r="B132" s="0"/>
      <c r="C132" s="4" t="s">
        <v>121</v>
      </c>
      <c r="D132" s="0"/>
      <c r="E132" s="0"/>
      <c r="F132" s="0"/>
      <c r="G132" s="0"/>
      <c r="H132" s="24" t="s">
        <v>2</v>
      </c>
      <c r="I132" s="24" t="s">
        <v>2</v>
      </c>
      <c r="J132" s="24" t="s">
        <v>41</v>
      </c>
      <c r="K132" s="24" t="s">
        <v>2</v>
      </c>
      <c r="L132" s="3" t="s">
        <v>2</v>
      </c>
      <c r="M132" s="3" t="s">
        <v>2</v>
      </c>
      <c r="N132" s="11" t="s">
        <v>2</v>
      </c>
      <c r="O132" s="11" t="s">
        <v>2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0"/>
      <c r="B133" s="0"/>
      <c r="C133" s="0"/>
      <c r="D133" s="0"/>
      <c r="E133" s="0"/>
      <c r="F133" s="0"/>
      <c r="G133" s="0"/>
      <c r="H133" s="24" t="n">
        <v>1</v>
      </c>
      <c r="I133" s="24" t="n">
        <v>2</v>
      </c>
      <c r="J133" s="24" t="n">
        <v>3</v>
      </c>
      <c r="K133" s="24" t="n">
        <v>4</v>
      </c>
      <c r="L133" s="3" t="n">
        <v>5</v>
      </c>
      <c r="M133" s="3" t="n">
        <v>6</v>
      </c>
      <c r="N133" s="11" t="n">
        <v>7</v>
      </c>
      <c r="O133" s="11" t="n">
        <v>8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0"/>
      <c r="B134" s="0"/>
      <c r="C134" s="1" t="s">
        <v>10</v>
      </c>
      <c r="D134" s="1"/>
      <c r="E134" s="0"/>
      <c r="F134" s="0"/>
      <c r="G134" s="0"/>
      <c r="H134" s="3" t="n">
        <f aca="false">H12</f>
        <v>0</v>
      </c>
      <c r="I134" s="3" t="n">
        <f aca="false">I12</f>
        <v>0</v>
      </c>
      <c r="J134" s="3" t="n">
        <f aca="false">J12</f>
        <v>250000</v>
      </c>
      <c r="K134" s="3" t="n">
        <f aca="false">K12</f>
        <v>1200000</v>
      </c>
      <c r="L134" s="3" t="n">
        <f aca="false">L12</f>
        <v>10000000</v>
      </c>
      <c r="M134" s="3" t="n">
        <f aca="false">M12</f>
        <v>20000000</v>
      </c>
      <c r="N134" s="11" t="n">
        <f aca="false">N12</f>
        <v>20000000</v>
      </c>
      <c r="O134" s="11" t="n">
        <f aca="false">O12</f>
        <v>20000000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0"/>
      <c r="B135" s="0"/>
      <c r="C135" s="1" t="s">
        <v>18</v>
      </c>
      <c r="D135" s="1"/>
      <c r="E135" s="0"/>
      <c r="F135" s="0"/>
      <c r="G135" s="0"/>
      <c r="H135" s="3" t="n">
        <f aca="false">H15</f>
        <v>0</v>
      </c>
      <c r="I135" s="3" t="n">
        <f aca="false">I15</f>
        <v>0</v>
      </c>
      <c r="J135" s="3" t="n">
        <f aca="false">J15</f>
        <v>62500</v>
      </c>
      <c r="K135" s="3" t="n">
        <f aca="false">K15</f>
        <v>300000</v>
      </c>
      <c r="L135" s="3" t="n">
        <f aca="false">L15</f>
        <v>2500000</v>
      </c>
      <c r="M135" s="3" t="n">
        <f aca="false">M15</f>
        <v>5000000</v>
      </c>
      <c r="N135" s="11" t="n">
        <f aca="false">N15</f>
        <v>5000000</v>
      </c>
      <c r="O135" s="11" t="n">
        <f aca="false">O15</f>
        <v>5000000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0"/>
      <c r="B136" s="0"/>
      <c r="C136" s="1" t="s">
        <v>122</v>
      </c>
      <c r="D136" s="1"/>
      <c r="E136" s="0"/>
      <c r="F136" s="0"/>
      <c r="G136" s="0"/>
      <c r="H136" s="3" t="n">
        <f aca="false">H27</f>
        <v>0</v>
      </c>
      <c r="I136" s="3" t="n">
        <f aca="false">I27</f>
        <v>1000000</v>
      </c>
      <c r="J136" s="3" t="n">
        <f aca="false">J27</f>
        <v>1200000</v>
      </c>
      <c r="K136" s="3" t="n">
        <f aca="false">K27</f>
        <v>2400000</v>
      </c>
      <c r="L136" s="3" t="n">
        <f aca="false">L27</f>
        <v>8000000</v>
      </c>
      <c r="M136" s="3" t="n">
        <f aca="false">M27</f>
        <v>8000000</v>
      </c>
      <c r="N136" s="11" t="n">
        <f aca="false">N27</f>
        <v>8000000</v>
      </c>
      <c r="O136" s="11" t="n">
        <f aca="false">O27</f>
        <v>8000000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0"/>
      <c r="B137" s="0"/>
      <c r="C137" s="1" t="s">
        <v>123</v>
      </c>
      <c r="D137" s="0"/>
      <c r="E137" s="0"/>
      <c r="F137" s="0"/>
      <c r="G137" s="0"/>
      <c r="H137" s="3" t="n">
        <f aca="false">H34</f>
        <v>0</v>
      </c>
      <c r="I137" s="3" t="n">
        <f aca="false">I34</f>
        <v>-814400</v>
      </c>
      <c r="J137" s="3" t="n">
        <f aca="false">J34</f>
        <v>-824400</v>
      </c>
      <c r="K137" s="3" t="n">
        <f aca="false">K34</f>
        <v>-1214400</v>
      </c>
      <c r="L137" s="3" t="n">
        <f aca="false">L34</f>
        <v>-414400</v>
      </c>
      <c r="M137" s="3" t="n">
        <f aca="false">M34</f>
        <v>5585600</v>
      </c>
      <c r="N137" s="11" t="n">
        <f aca="false">N34</f>
        <v>5585600</v>
      </c>
      <c r="O137" s="11" t="n">
        <f aca="false">O34</f>
        <v>5585600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9" customFormat="false" ht="15" hidden="false" customHeight="false" outlineLevel="0" collapsed="false">
      <c r="A139" s="0"/>
      <c r="B139" s="0"/>
      <c r="C139" s="1" t="s">
        <v>124</v>
      </c>
      <c r="D139" s="1"/>
      <c r="E139" s="0"/>
      <c r="F139" s="0"/>
      <c r="G139" s="0"/>
      <c r="H139" s="3" t="n">
        <f aca="false">H17</f>
        <v>0</v>
      </c>
      <c r="I139" s="3" t="n">
        <f aca="false">I17</f>
        <v>0</v>
      </c>
      <c r="J139" s="3" t="n">
        <f aca="false">J17</f>
        <v>0</v>
      </c>
      <c r="K139" s="3" t="n">
        <f aca="false">K17</f>
        <v>0</v>
      </c>
      <c r="L139" s="3" t="n">
        <f aca="false">L17</f>
        <v>0</v>
      </c>
      <c r="M139" s="3" t="n">
        <f aca="false">M17</f>
        <v>0</v>
      </c>
      <c r="N139" s="11" t="n">
        <f aca="false">N17</f>
        <v>0</v>
      </c>
      <c r="O139" s="11" t="n">
        <f aca="false">O17</f>
        <v>0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0"/>
      <c r="B140" s="0"/>
      <c r="C140" s="1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0"/>
      <c r="B141" s="0"/>
      <c r="C141" s="4" t="s">
        <v>125</v>
      </c>
      <c r="D141" s="0"/>
      <c r="E141" s="0"/>
      <c r="F141" s="0"/>
      <c r="G141" s="0"/>
      <c r="H141" s="3" t="s">
        <v>2</v>
      </c>
      <c r="I141" s="3" t="s">
        <v>2</v>
      </c>
      <c r="J141" s="3" t="s">
        <v>2</v>
      </c>
      <c r="K141" s="3" t="s">
        <v>2</v>
      </c>
      <c r="L141" s="3" t="s">
        <v>2</v>
      </c>
      <c r="M141" s="3" t="s">
        <v>2</v>
      </c>
      <c r="N141" s="11" t="s">
        <v>2</v>
      </c>
      <c r="O141" s="11" t="s">
        <v>2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0"/>
      <c r="B142" s="0"/>
      <c r="C142" s="0"/>
      <c r="D142" s="0"/>
      <c r="E142" s="0"/>
      <c r="F142" s="0"/>
      <c r="G142" s="0"/>
      <c r="H142" s="3" t="n">
        <v>1</v>
      </c>
      <c r="I142" s="3" t="n">
        <v>2</v>
      </c>
      <c r="J142" s="3" t="n">
        <v>3</v>
      </c>
      <c r="K142" s="3" t="n">
        <v>4</v>
      </c>
      <c r="L142" s="3" t="n">
        <v>5</v>
      </c>
      <c r="M142" s="3" t="n">
        <v>6</v>
      </c>
      <c r="N142" s="11" t="n">
        <v>7</v>
      </c>
      <c r="O142" s="11" t="n">
        <v>8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0"/>
      <c r="B143" s="0"/>
      <c r="C143" s="1" t="s">
        <v>126</v>
      </c>
      <c r="D143" s="1"/>
      <c r="E143" s="0"/>
      <c r="F143" s="0"/>
      <c r="G143" s="0"/>
      <c r="H143" s="3" t="n">
        <f aca="false">H95</f>
        <v>350000</v>
      </c>
      <c r="I143" s="3" t="n">
        <f aca="false">I95</f>
        <v>1550000</v>
      </c>
      <c r="J143" s="3" t="n">
        <f aca="false">J95</f>
        <v>916480</v>
      </c>
      <c r="K143" s="3" t="n">
        <f aca="false">K95</f>
        <v>7374960</v>
      </c>
      <c r="L143" s="3" t="n">
        <f aca="false">L95</f>
        <v>6801440</v>
      </c>
      <c r="M143" s="3" t="n">
        <f aca="false">M95</f>
        <v>10007920</v>
      </c>
      <c r="N143" s="11" t="n">
        <f aca="false">N95</f>
        <v>18494400</v>
      </c>
      <c r="O143" s="11" t="n">
        <f aca="false">O95</f>
        <v>22980880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/>
      <c r="B144" s="0"/>
      <c r="C144" s="1" t="s">
        <v>127</v>
      </c>
      <c r="D144" s="1"/>
      <c r="E144" s="0"/>
      <c r="F144" s="0"/>
      <c r="G144" s="0"/>
      <c r="H144" s="3" t="n">
        <f aca="false">H110</f>
        <v>0</v>
      </c>
      <c r="I144" s="3" t="n">
        <f aca="false">I110</f>
        <v>-796400</v>
      </c>
      <c r="J144" s="3" t="n">
        <f aca="false">J110</f>
        <v>-706400</v>
      </c>
      <c r="K144" s="3" t="n">
        <f aca="false">K110</f>
        <v>-816400</v>
      </c>
      <c r="L144" s="3" t="n">
        <f aca="false">L110</f>
        <v>3123600</v>
      </c>
      <c r="M144" s="3" t="n">
        <f aca="false">M110</f>
        <v>9603600</v>
      </c>
      <c r="N144" s="11" t="n">
        <f aca="false">N110</f>
        <v>5603600</v>
      </c>
      <c r="O144" s="11" t="n">
        <f aca="false">O110</f>
        <v>5603600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0"/>
      <c r="B145" s="0"/>
      <c r="C145" s="0"/>
      <c r="D145" s="26" t="s">
        <v>128</v>
      </c>
      <c r="E145" s="26"/>
      <c r="F145" s="26"/>
      <c r="G145" s="27"/>
      <c r="H145" s="27" t="n">
        <f aca="false">H34</f>
        <v>0</v>
      </c>
      <c r="I145" s="27" t="n">
        <f aca="false">I34</f>
        <v>-814400</v>
      </c>
      <c r="J145" s="27" t="n">
        <f aca="false">J34</f>
        <v>-824400</v>
      </c>
      <c r="K145" s="27" t="n">
        <f aca="false">K34</f>
        <v>-1214400</v>
      </c>
      <c r="L145" s="27" t="n">
        <f aca="false">L34</f>
        <v>-414400</v>
      </c>
      <c r="M145" s="27" t="n">
        <f aca="false">M34</f>
        <v>5585600</v>
      </c>
      <c r="N145" s="33" t="n">
        <f aca="false">N34</f>
        <v>5585600</v>
      </c>
      <c r="O145" s="33" t="n">
        <f aca="false">O34</f>
        <v>5585600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0"/>
      <c r="B146" s="0"/>
      <c r="C146" s="0"/>
      <c r="D146" s="26" t="s">
        <v>129</v>
      </c>
      <c r="E146" s="26"/>
      <c r="F146" s="26"/>
      <c r="G146" s="27"/>
      <c r="H146" s="27" t="n">
        <f aca="false">H97-H110</f>
        <v>0</v>
      </c>
      <c r="I146" s="27" t="n">
        <f aca="false">I97-I110</f>
        <v>-18000</v>
      </c>
      <c r="J146" s="27" t="n">
        <f aca="false">J97-J110</f>
        <v>-118000</v>
      </c>
      <c r="K146" s="27" t="n">
        <f aca="false">K97-K110</f>
        <v>-398000</v>
      </c>
      <c r="L146" s="27" t="n">
        <f aca="false">L97-L110</f>
        <v>-3538000</v>
      </c>
      <c r="M146" s="27" t="n">
        <f aca="false">M97-M110</f>
        <v>-4018000</v>
      </c>
      <c r="N146" s="33" t="n">
        <f aca="false">N97-N110</f>
        <v>-18000</v>
      </c>
      <c r="O146" s="33" t="n">
        <f aca="false">O97-O110</f>
        <v>-18000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0"/>
      <c r="B147" s="0"/>
      <c r="C147" s="1" t="s">
        <v>130</v>
      </c>
      <c r="D147" s="1"/>
      <c r="E147" s="0"/>
      <c r="F147" s="0"/>
      <c r="G147" s="0"/>
      <c r="H147" s="3" t="n">
        <f aca="false">H112</f>
        <v>-0</v>
      </c>
      <c r="I147" s="3" t="n">
        <f aca="false">I112</f>
        <v>-0</v>
      </c>
      <c r="J147" s="3" t="n">
        <f aca="false">J112</f>
        <v>-0</v>
      </c>
      <c r="K147" s="3" t="n">
        <f aca="false">K112</f>
        <v>-0</v>
      </c>
      <c r="L147" s="3" t="n">
        <f aca="false">L112</f>
        <v>-0</v>
      </c>
      <c r="M147" s="3" t="n">
        <f aca="false">M112</f>
        <v>-0</v>
      </c>
      <c r="N147" s="11" t="n">
        <f aca="false">N112</f>
        <v>-0</v>
      </c>
      <c r="O147" s="11" t="n">
        <f aca="false">O112</f>
        <v>-0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0"/>
      <c r="B148" s="0"/>
      <c r="C148" s="1" t="s">
        <v>131</v>
      </c>
      <c r="D148" s="1"/>
      <c r="E148" s="0"/>
      <c r="F148" s="0"/>
      <c r="G148" s="0"/>
      <c r="H148" s="3" t="n">
        <f aca="false">H115+H116</f>
        <v>1200000</v>
      </c>
      <c r="I148" s="3" t="n">
        <f aca="false">I115+I116</f>
        <v>0</v>
      </c>
      <c r="J148" s="3" t="n">
        <f aca="false">J115+J116</f>
        <v>7000000</v>
      </c>
      <c r="K148" s="3" t="n">
        <f aca="false">K115+K116</f>
        <v>0</v>
      </c>
      <c r="L148" s="3" t="n">
        <f aca="false">L115+L116</f>
        <v>0</v>
      </c>
      <c r="M148" s="3" t="n">
        <f aca="false">M115+M116</f>
        <v>0</v>
      </c>
      <c r="N148" s="11" t="n">
        <f aca="false">N115+N116</f>
        <v>0</v>
      </c>
      <c r="O148" s="11" t="n">
        <f aca="false">O115+O116</f>
        <v>0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" customFormat="true" ht="15" hidden="false" customHeight="false" outlineLevel="0" collapsed="false">
      <c r="A149" s="4"/>
      <c r="C149" s="1" t="s">
        <v>132</v>
      </c>
      <c r="G149" s="5"/>
      <c r="H149" s="5" t="n">
        <f aca="false">H123-H153</f>
        <v>1550000</v>
      </c>
      <c r="I149" s="5" t="n">
        <f aca="false">I123-I153</f>
        <v>916480</v>
      </c>
      <c r="J149" s="5" t="n">
        <f aca="false">J123-J153</f>
        <v>7374960</v>
      </c>
      <c r="K149" s="5" t="n">
        <f aca="false">K123-K153</f>
        <v>6801440</v>
      </c>
      <c r="L149" s="5" t="n">
        <f aca="false">L123-L153</f>
        <v>10007920</v>
      </c>
      <c r="M149" s="5" t="n">
        <f aca="false">M123-M153</f>
        <v>18494400</v>
      </c>
      <c r="N149" s="19" t="n">
        <f aca="false">N123-N153</f>
        <v>22980880</v>
      </c>
      <c r="O149" s="19" t="n">
        <f aca="false">O123-O153</f>
        <v>27467360</v>
      </c>
      <c r="P149" s="19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customFormat="false" ht="15" hidden="false" customHeight="false" outlineLevel="0" collapsed="false">
      <c r="A150" s="0"/>
      <c r="B150" s="0"/>
      <c r="C150" s="1"/>
      <c r="D150" s="1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0"/>
      <c r="B151" s="0"/>
      <c r="C151" s="1" t="s">
        <v>133</v>
      </c>
      <c r="D151" s="1"/>
      <c r="E151" s="0"/>
      <c r="F151" s="0"/>
      <c r="G151" s="0"/>
      <c r="H151" s="3" t="n">
        <f aca="false">H149-H143</f>
        <v>1200000</v>
      </c>
      <c r="I151" s="3" t="n">
        <f aca="false">I149-I143</f>
        <v>-633520</v>
      </c>
      <c r="J151" s="3" t="n">
        <f aca="false">J149-J143</f>
        <v>6458480</v>
      </c>
      <c r="K151" s="3" t="n">
        <f aca="false">K149-K143</f>
        <v>-573520</v>
      </c>
      <c r="L151" s="3" t="n">
        <f aca="false">L149-L143</f>
        <v>3206480</v>
      </c>
      <c r="M151" s="3" t="n">
        <f aca="false">M149-M143</f>
        <v>8486480</v>
      </c>
      <c r="N151" s="11" t="n">
        <f aca="false">N149-N143</f>
        <v>4486480</v>
      </c>
      <c r="O151" s="11" t="n">
        <f aca="false">O149-O143</f>
        <v>4486480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/>
      <c r="B152" s="0"/>
      <c r="C152" s="1"/>
      <c r="D152" s="1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0"/>
      <c r="C153" s="1" t="s">
        <v>134</v>
      </c>
      <c r="D153" s="0"/>
      <c r="E153" s="0"/>
      <c r="F153" s="0"/>
      <c r="G153" s="0"/>
      <c r="H153" s="3" t="n">
        <f aca="false">H57</f>
        <v>0</v>
      </c>
      <c r="I153" s="3" t="n">
        <f aca="false">I57</f>
        <v>0</v>
      </c>
      <c r="J153" s="3" t="n">
        <f aca="false">J57</f>
        <v>0</v>
      </c>
      <c r="K153" s="3" t="n">
        <f aca="false">K57</f>
        <v>0</v>
      </c>
      <c r="L153" s="3" t="n">
        <f aca="false">L57</f>
        <v>0</v>
      </c>
      <c r="M153" s="3" t="n">
        <f aca="false">M57</f>
        <v>0</v>
      </c>
      <c r="N153" s="11" t="n">
        <f aca="false">N57</f>
        <v>0</v>
      </c>
      <c r="O153" s="11" t="n">
        <f aca="false">O57</f>
        <v>0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/>
      <c r="B154" s="0"/>
      <c r="C154" s="1" t="s">
        <v>135</v>
      </c>
      <c r="D154" s="0"/>
      <c r="E154" s="0"/>
      <c r="F154" s="0"/>
      <c r="G154" s="0"/>
      <c r="H154" s="3" t="n">
        <f aca="false">H117</f>
        <v>0</v>
      </c>
      <c r="I154" s="3" t="e">
        <f aca="false">#REF!</f>
        <v>#REF!</v>
      </c>
      <c r="J154" s="3" t="e">
        <f aca="false">#REF!</f>
        <v>#REF!</v>
      </c>
      <c r="K154" s="3" t="e">
        <f aca="false">#REF!</f>
        <v>#REF!</v>
      </c>
      <c r="L154" s="3" t="e">
        <f aca="false">#REF!</f>
        <v>#REF!</v>
      </c>
      <c r="M154" s="3" t="e">
        <f aca="false">#REF!</f>
        <v>#REF!</v>
      </c>
      <c r="N154" s="11" t="e">
        <f aca="false">#REF!</f>
        <v>#REF!</v>
      </c>
      <c r="O154" s="11" t="e">
        <f aca="false">#REF!</f>
        <v>#REF!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/>
      <c r="B155" s="0"/>
      <c r="C155" s="1"/>
      <c r="D155" s="1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/>
      <c r="B156" s="0"/>
      <c r="C156" s="1"/>
      <c r="D156" s="1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/>
      <c r="B157" s="0"/>
      <c r="C157" s="1" t="s">
        <v>136</v>
      </c>
      <c r="D157" s="0"/>
      <c r="E157" s="0"/>
      <c r="F157" s="0"/>
      <c r="G157" s="0"/>
      <c r="H157" s="3" t="n">
        <f aca="false">H125</f>
        <v>350000</v>
      </c>
      <c r="I157" s="3" t="n">
        <f aca="false">I125</f>
        <v>1550000</v>
      </c>
      <c r="J157" s="3" t="n">
        <f aca="false">J125</f>
        <v>916480</v>
      </c>
      <c r="K157" s="3" t="n">
        <f aca="false">K125</f>
        <v>7468710</v>
      </c>
      <c r="L157" s="3" t="n">
        <f aca="false">L125</f>
        <v>7251440</v>
      </c>
      <c r="M157" s="3" t="n">
        <f aca="false">M125</f>
        <v>13757920</v>
      </c>
      <c r="N157" s="11" t="n">
        <f aca="false">N125</f>
        <v>25994400</v>
      </c>
      <c r="O157" s="11" t="n">
        <f aca="false">O125</f>
        <v>30480880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0"/>
      <c r="B158" s="0"/>
      <c r="C158" s="0"/>
      <c r="D158" s="1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0"/>
      <c r="B159" s="0"/>
      <c r="C159" s="1" t="s">
        <v>137</v>
      </c>
      <c r="D159" s="1"/>
      <c r="E159" s="0"/>
      <c r="F159" s="0"/>
      <c r="G159" s="0"/>
      <c r="H159" s="3" t="s">
        <v>138</v>
      </c>
      <c r="I159" s="0"/>
      <c r="J159" s="2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/>
      <c r="B160" s="0"/>
      <c r="C160" s="0"/>
      <c r="D160" s="1"/>
      <c r="E160" s="0"/>
      <c r="F160" s="0"/>
      <c r="G160" s="0"/>
      <c r="H160" s="2"/>
      <c r="I160" s="0"/>
      <c r="J160" s="2"/>
      <c r="K160" s="0"/>
      <c r="L160" s="0"/>
      <c r="M160" s="0"/>
      <c r="N160" s="0"/>
      <c r="O160" s="0"/>
      <c r="P160" s="0"/>
      <c r="Q160" s="3" t="s">
        <v>139</v>
      </c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0"/>
      <c r="B161" s="0"/>
      <c r="C161" s="0"/>
      <c r="D161" s="0"/>
      <c r="E161" s="0"/>
      <c r="F161" s="0"/>
      <c r="G161" s="0"/>
      <c r="H161" s="3" t="s">
        <v>2</v>
      </c>
      <c r="I161" s="3" t="s">
        <v>2</v>
      </c>
      <c r="J161" s="3" t="s">
        <v>2</v>
      </c>
      <c r="K161" s="3" t="s">
        <v>2</v>
      </c>
      <c r="L161" s="3" t="s">
        <v>2</v>
      </c>
      <c r="M161" s="3" t="s">
        <v>2</v>
      </c>
      <c r="N161" s="11" t="s">
        <v>2</v>
      </c>
      <c r="O161" s="11" t="s">
        <v>2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0"/>
      <c r="B162" s="0"/>
      <c r="C162" s="1" t="s">
        <v>140</v>
      </c>
      <c r="D162" s="0"/>
      <c r="E162" s="0"/>
      <c r="F162" s="0"/>
      <c r="G162" s="0"/>
      <c r="H162" s="3" t="n">
        <v>1</v>
      </c>
      <c r="I162" s="3" t="n">
        <v>2</v>
      </c>
      <c r="J162" s="3" t="n">
        <v>3</v>
      </c>
      <c r="K162" s="3" t="n">
        <v>4</v>
      </c>
      <c r="L162" s="3" t="n">
        <v>5</v>
      </c>
      <c r="M162" s="3" t="n">
        <v>6</v>
      </c>
      <c r="N162" s="11" t="n">
        <v>7</v>
      </c>
      <c r="O162" s="11" t="n">
        <v>8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0"/>
      <c r="B163" s="0"/>
      <c r="C163" s="0"/>
      <c r="D163" s="3" t="s">
        <v>78</v>
      </c>
      <c r="E163" s="0"/>
      <c r="F163" s="0"/>
      <c r="G163" s="0"/>
      <c r="H163" s="3" t="n">
        <f aca="false">G77+G79</f>
        <v>1000</v>
      </c>
      <c r="I163" s="3" t="n">
        <f aca="false">H77+H79</f>
        <v>1000</v>
      </c>
      <c r="J163" s="3" t="n">
        <f aca="false">I77+I79</f>
        <v>-813400</v>
      </c>
      <c r="K163" s="3" t="n">
        <f aca="false">J77+J79</f>
        <v>-1637800</v>
      </c>
      <c r="L163" s="3" t="n">
        <f aca="false">K77+K79</f>
        <v>-2852200</v>
      </c>
      <c r="M163" s="3" t="n">
        <f aca="false">L77+L79</f>
        <v>-3266600</v>
      </c>
      <c r="N163" s="11" t="n">
        <f aca="false">M77+M79</f>
        <v>2319000</v>
      </c>
      <c r="O163" s="11" t="n">
        <f aca="false">N77+N79</f>
        <v>7904600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0"/>
      <c r="B164" s="0"/>
      <c r="C164" s="0"/>
      <c r="D164" s="3" t="s">
        <v>141</v>
      </c>
      <c r="E164" s="0"/>
      <c r="F164" s="0"/>
      <c r="G164" s="0"/>
      <c r="H164" s="3" t="n">
        <f aca="false">((H34+H31)/(H163))*100</f>
        <v>0</v>
      </c>
      <c r="I164" s="3" t="n">
        <f aca="false">((I34+I31)/(I163))*100</f>
        <v>-79640</v>
      </c>
      <c r="J164" s="3" t="n">
        <f aca="false">((J34+J31)/(J163))*100</f>
        <v>99.1394148020654</v>
      </c>
      <c r="K164" s="3" t="n">
        <f aca="false">((K34+K31)/(K163))*100</f>
        <v>73.0492123580413</v>
      </c>
      <c r="L164" s="3" t="n">
        <f aca="false">((L34+L31)/(L163))*100</f>
        <v>13.8980436154547</v>
      </c>
      <c r="M164" s="3" t="n">
        <f aca="false">((M34+M31)/(M163))*100</f>
        <v>-171.542276372987</v>
      </c>
      <c r="N164" s="11" t="n">
        <f aca="false">((N34+N31)/(N163))*100</f>
        <v>241.638637343683</v>
      </c>
      <c r="O164" s="11" t="n">
        <f aca="false">((O34+O31)/(O163))*100</f>
        <v>70.8903676340359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0"/>
      <c r="B165" s="0"/>
      <c r="C165" s="0"/>
      <c r="D165" s="3" t="s">
        <v>142</v>
      </c>
      <c r="E165" s="0"/>
      <c r="F165" s="0"/>
      <c r="G165" s="0"/>
      <c r="H165" s="3" t="n">
        <f aca="false">(H28/H61)*100</f>
        <v>0</v>
      </c>
      <c r="I165" s="3" t="n">
        <f aca="false">(I28/I61)*100</f>
        <v>-95.3761635891958</v>
      </c>
      <c r="J165" s="3" t="n">
        <f aca="false">(J28/J61)*100</f>
        <v>-13.4637197631449</v>
      </c>
      <c r="K165" s="3" t="n">
        <f aca="false">(K28/K61)*100</f>
        <v>-21.284324520677</v>
      </c>
      <c r="L165" s="3" t="n">
        <f aca="false">(L28/L61)*100</f>
        <v>-4.41075801522947</v>
      </c>
      <c r="M165" s="3" t="n">
        <f aca="false">(M28/M61)*100</f>
        <v>33.2472072345923</v>
      </c>
      <c r="N165" s="11" t="n">
        <f aca="false">(N28/N61)*100</f>
        <v>27.4263719454858</v>
      </c>
      <c r="O165" s="11" t="n">
        <f aca="false">(O28/O61)*100</f>
        <v>23.3400552692509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0"/>
      <c r="B166" s="0"/>
      <c r="C166" s="0"/>
      <c r="D166" s="3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0"/>
      <c r="B167" s="0"/>
      <c r="C167" s="0"/>
      <c r="D167" s="3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0"/>
      <c r="B168" s="0"/>
      <c r="C168" s="0"/>
      <c r="D168" s="2" t="s">
        <v>143</v>
      </c>
      <c r="E168" s="0"/>
      <c r="F168" s="0"/>
      <c r="G168" s="0"/>
      <c r="H168" s="28" t="e">
        <f aca="false">H49/H70</f>
        <v>#DIV/0!</v>
      </c>
      <c r="I168" s="28" t="e">
        <f aca="false">I49/I70</f>
        <v>#DIV/0!</v>
      </c>
      <c r="J168" s="28" t="n">
        <f aca="false">J49/J70</f>
        <v>56.4282666666667</v>
      </c>
      <c r="K168" s="28" t="n">
        <f aca="false">K49/K70</f>
        <v>11.0340317460317</v>
      </c>
      <c r="L168" s="28" t="n">
        <f aca="false">L49/L70</f>
        <v>2.14436571428571</v>
      </c>
      <c r="M168" s="28" t="n">
        <f aca="false">M49/M70</f>
        <v>1.99946666666667</v>
      </c>
      <c r="N168" s="34" t="n">
        <f aca="false">N49/N70</f>
        <v>2.42675047619048</v>
      </c>
      <c r="O168" s="34" t="n">
        <f aca="false">O49/O70</f>
        <v>2.85403428571429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0"/>
      <c r="B169" s="0"/>
      <c r="C169" s="0"/>
      <c r="D169" s="3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0"/>
      <c r="B170" s="0"/>
      <c r="C170" s="0"/>
      <c r="D170" s="3" t="s">
        <v>144</v>
      </c>
      <c r="E170" s="0"/>
      <c r="F170" s="0"/>
      <c r="G170" s="0"/>
      <c r="H170" s="3" t="e">
        <f aca="false">(H15/H12)*100</f>
        <v>#DIV/0!</v>
      </c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0"/>
      <c r="B171" s="0"/>
      <c r="C171" s="0"/>
      <c r="D171" s="3" t="s">
        <v>145</v>
      </c>
      <c r="E171" s="0"/>
      <c r="F171" s="0"/>
      <c r="G171" s="0"/>
      <c r="H171" s="3" t="e">
        <f aca="false">(H28/H12)*100</f>
        <v>#DIV/0!</v>
      </c>
      <c r="I171" s="3" t="e">
        <f aca="false">(I28/I12)*100</f>
        <v>#DIV/0!</v>
      </c>
      <c r="J171" s="3" t="n">
        <f aca="false">(J28/J12)*100</f>
        <v>-405</v>
      </c>
      <c r="K171" s="3" t="n">
        <f aca="false">(K28/K12)*100</f>
        <v>-125</v>
      </c>
      <c r="L171" s="3" t="n">
        <f aca="false">(L28/L12)*100</f>
        <v>-5</v>
      </c>
      <c r="M171" s="3" t="n">
        <f aca="false">(M28/M12)*100</f>
        <v>35</v>
      </c>
      <c r="N171" s="11" t="n">
        <f aca="false">(N28/N12)*100</f>
        <v>35</v>
      </c>
      <c r="O171" s="11" t="n">
        <f aca="false">(O28/O12)*100</f>
        <v>35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0"/>
      <c r="B172" s="0"/>
      <c r="C172" s="0"/>
      <c r="D172" s="3" t="s">
        <v>146</v>
      </c>
      <c r="E172" s="0"/>
      <c r="F172" s="0"/>
      <c r="G172" s="0"/>
      <c r="H172" s="3" t="n">
        <f aca="false">(H28/(H50+H49-H70))*100</f>
        <v>0</v>
      </c>
      <c r="I172" s="3" t="n">
        <f aca="false">(I28/(I50+I49-I70))*100</f>
        <v>-93.7664091215963</v>
      </c>
      <c r="J172" s="3" t="n">
        <f aca="false">(J28/(J50+J49-J70))*100</f>
        <v>-13.636437098651</v>
      </c>
      <c r="K172" s="3" t="n">
        <f aca="false">(K28/(K50+K49-K70))*100</f>
        <v>-23.178767013215</v>
      </c>
      <c r="L172" s="3" t="n">
        <f aca="false">(L28/(L50+L49-L70))*100</f>
        <v>-8.11962480837686</v>
      </c>
      <c r="M172" s="3" t="n">
        <f aca="false">(M28/(M50+M49-M70))*100</f>
        <v>65.762278756905</v>
      </c>
      <c r="N172" s="11" t="n">
        <f aca="false">(N28/(N50+N49-N70))*100</f>
        <v>46.2630065138313</v>
      </c>
      <c r="O172" s="11" t="n">
        <f aca="false">(O28/(O50+O49-O70))*100</f>
        <v>35.6826810539237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0"/>
      <c r="B173" s="0"/>
      <c r="C173" s="0"/>
      <c r="D173" s="3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3" customFormat="true" ht="15" hidden="false" customHeight="false" outlineLevel="0" collapsed="false">
      <c r="A174" s="4"/>
      <c r="B174" s="2"/>
      <c r="C174" s="2"/>
      <c r="D174" s="3" t="s">
        <v>147</v>
      </c>
      <c r="E174" s="2"/>
      <c r="F174" s="2"/>
      <c r="H174" s="28" t="n">
        <f aca="false">H34/H61</f>
        <v>0</v>
      </c>
      <c r="I174" s="28" t="n">
        <f aca="false">I28/I61</f>
        <v>-0.953761635891958</v>
      </c>
      <c r="J174" s="28" t="n">
        <f aca="false">J28/J61</f>
        <v>-0.134637197631449</v>
      </c>
      <c r="K174" s="28" t="n">
        <f aca="false">K28/K61</f>
        <v>-0.21284324520677</v>
      </c>
      <c r="L174" s="28" t="n">
        <f aca="false">L28/L61</f>
        <v>-0.0441075801522947</v>
      </c>
      <c r="M174" s="28" t="n">
        <f aca="false">M28/M61</f>
        <v>0.332472072345923</v>
      </c>
      <c r="N174" s="34" t="n">
        <f aca="false">N28/N61</f>
        <v>0.274263719454858</v>
      </c>
      <c r="O174" s="34" t="n">
        <f aca="false">O28/O61</f>
        <v>0.233400552692509</v>
      </c>
      <c r="P174" s="11"/>
    </row>
    <row r="175" customFormat="false" ht="15" hidden="false" customHeight="false" outlineLevel="0" collapsed="false">
      <c r="A175" s="4"/>
      <c r="G175" s="0"/>
      <c r="H175" s="0"/>
      <c r="I175" s="0"/>
      <c r="J175" s="0"/>
      <c r="K175" s="0"/>
      <c r="L175" s="0"/>
      <c r="M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4"/>
      <c r="G176" s="0"/>
      <c r="H176" s="3" t="s">
        <v>148</v>
      </c>
      <c r="I176" s="0"/>
      <c r="J176" s="0"/>
      <c r="K176" s="0"/>
      <c r="L176" s="0"/>
      <c r="M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94" s="3" customFormat="true" ht="15" hidden="false" customHeight="false" outlineLevel="0" collapsed="false">
      <c r="A194" s="4"/>
      <c r="B194" s="2"/>
      <c r="C194" s="2"/>
      <c r="D194" s="2"/>
      <c r="E194" s="2"/>
      <c r="F194" s="2" t="s">
        <v>149</v>
      </c>
      <c r="N194" s="11"/>
      <c r="O194" s="11"/>
      <c r="P194" s="11"/>
    </row>
    <row r="195" s="3" customFormat="true" ht="15" hidden="false" customHeight="false" outlineLevel="0" collapsed="false">
      <c r="A195" s="4"/>
      <c r="B195" s="2"/>
      <c r="C195" s="2"/>
      <c r="D195" s="2"/>
      <c r="E195" s="2"/>
      <c r="F195" s="2" t="s">
        <v>150</v>
      </c>
      <c r="N195" s="11"/>
      <c r="O195" s="11"/>
      <c r="P195" s="11"/>
    </row>
    <row r="196" s="3" customFormat="true" ht="15" hidden="false" customHeight="false" outlineLevel="0" collapsed="false">
      <c r="A196" s="4"/>
      <c r="B196" s="2"/>
      <c r="C196" s="2"/>
      <c r="D196" s="2"/>
      <c r="E196" s="2"/>
      <c r="F196" s="2" t="s">
        <v>151</v>
      </c>
      <c r="N196" s="11"/>
      <c r="O196" s="11"/>
      <c r="P196" s="11"/>
    </row>
  </sheetData>
  <hyperlinks>
    <hyperlink ref="E77" r:id="rId1" display="10m@3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6"/>
  <sheetViews>
    <sheetView windowProtection="false"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C25" activeCellId="0" sqref="C25"/>
    </sheetView>
  </sheetViews>
  <sheetFormatPr defaultRowHeight="15"/>
  <cols>
    <col collapsed="false" hidden="false" max="1" min="1" style="1" width="9.10526315789474"/>
    <col collapsed="false" hidden="false" max="6" min="2" style="2" width="9.10526315789474"/>
    <col collapsed="false" hidden="false" max="7" min="7" style="3" width="15.1052631578947"/>
    <col collapsed="false" hidden="false" max="8" min="8" style="3" width="10.1781376518219"/>
    <col collapsed="false" hidden="false" max="9" min="9" style="3" width="10.9271255060729"/>
    <col collapsed="false" hidden="false" max="13" min="10" style="3" width="11.0323886639676"/>
    <col collapsed="false" hidden="false" max="15" min="14" style="11" width="11.0323886639676"/>
    <col collapsed="false" hidden="false" max="16" min="16" style="11" width="9.10526315789474"/>
    <col collapsed="false" hidden="false" max="26" min="17" style="3" width="9.10526315789474"/>
    <col collapsed="false" hidden="false" max="1025" min="27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4" s="3" customFormat="true" ht="15" hidden="false" customHeight="false" outlineLevel="0" collapsed="false">
      <c r="A4" s="4"/>
      <c r="B4" s="2"/>
      <c r="C4" s="2"/>
      <c r="D4" s="2"/>
      <c r="E4" s="2"/>
      <c r="F4" s="2"/>
      <c r="H4" s="5" t="s">
        <v>0</v>
      </c>
      <c r="I4" s="5"/>
      <c r="J4" s="5"/>
      <c r="K4" s="5"/>
      <c r="N4" s="11"/>
      <c r="O4" s="11"/>
      <c r="P4" s="11"/>
    </row>
    <row r="5" s="3" customFormat="true" ht="15" hidden="false" customHeight="false" outlineLevel="0" collapsed="false">
      <c r="A5" s="4"/>
      <c r="B5" s="2"/>
      <c r="C5" s="2"/>
      <c r="D5" s="2"/>
      <c r="E5" s="2"/>
      <c r="F5" s="2"/>
      <c r="H5" s="5"/>
      <c r="I5" s="5" t="s">
        <v>1</v>
      </c>
      <c r="J5" s="5"/>
      <c r="K5" s="5"/>
      <c r="N5" s="11"/>
      <c r="O5" s="11"/>
      <c r="P5" s="11"/>
    </row>
    <row r="6" customFormat="false" ht="15" hidden="false" customHeight="false" outlineLevel="0" collapsed="false">
      <c r="A6" s="4"/>
      <c r="H6" s="5" t="s">
        <v>2</v>
      </c>
      <c r="I6" s="5" t="s">
        <v>2</v>
      </c>
      <c r="J6" s="5" t="s">
        <v>2</v>
      </c>
      <c r="K6" s="5" t="s">
        <v>2</v>
      </c>
      <c r="L6" s="3" t="s">
        <v>2</v>
      </c>
      <c r="M6" s="3" t="s">
        <v>2</v>
      </c>
      <c r="N6" s="11" t="s">
        <v>2</v>
      </c>
      <c r="O6" s="11" t="s">
        <v>2</v>
      </c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4"/>
      <c r="H7" s="5" t="n">
        <v>1</v>
      </c>
      <c r="I7" s="5" t="n">
        <v>2</v>
      </c>
      <c r="J7" s="5" t="n">
        <v>3</v>
      </c>
      <c r="K7" s="5" t="n">
        <v>4</v>
      </c>
      <c r="L7" s="3" t="n">
        <v>5</v>
      </c>
      <c r="M7" s="3" t="n">
        <v>6</v>
      </c>
      <c r="N7" s="11" t="n">
        <v>7</v>
      </c>
      <c r="O7" s="11" t="n">
        <v>8</v>
      </c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4"/>
      <c r="H8" s="0"/>
      <c r="I8" s="3" t="s">
        <v>3</v>
      </c>
      <c r="J8" s="0"/>
      <c r="K8" s="0"/>
      <c r="L8" s="0"/>
      <c r="M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10" s="3" customFormat="true" ht="15" hidden="false" customHeight="false" outlineLevel="0" collapsed="false">
      <c r="A10" s="4"/>
      <c r="B10" s="2"/>
      <c r="C10" s="2" t="s">
        <v>5</v>
      </c>
      <c r="D10" s="2"/>
      <c r="E10" s="2" t="s">
        <v>6</v>
      </c>
      <c r="F10" s="2"/>
      <c r="H10" s="3" t="n">
        <v>2000000</v>
      </c>
      <c r="I10" s="3" t="n">
        <v>2100000</v>
      </c>
      <c r="J10" s="3" t="n">
        <v>2300000</v>
      </c>
      <c r="K10" s="3" t="n">
        <v>2500000</v>
      </c>
      <c r="L10" s="3" t="n">
        <v>2500000</v>
      </c>
      <c r="M10" s="3" t="n">
        <v>1800000</v>
      </c>
      <c r="N10" s="11" t="n">
        <v>1700000</v>
      </c>
      <c r="O10" s="11" t="n">
        <v>1700000</v>
      </c>
      <c r="P10" s="11"/>
    </row>
    <row r="11" s="3" customFormat="true" ht="15" hidden="false" customHeight="false" outlineLevel="0" collapsed="false">
      <c r="A11" s="4"/>
      <c r="B11" s="2"/>
      <c r="C11" s="2"/>
      <c r="D11" s="2"/>
      <c r="E11" s="2" t="s">
        <v>8</v>
      </c>
      <c r="F11" s="2"/>
      <c r="H11" s="3" t="n">
        <v>1900000</v>
      </c>
      <c r="I11" s="3" t="n">
        <v>1900000</v>
      </c>
      <c r="J11" s="3" t="n">
        <v>2100000</v>
      </c>
      <c r="K11" s="3" t="n">
        <v>2100000</v>
      </c>
      <c r="L11" s="3" t="n">
        <v>2000000</v>
      </c>
      <c r="M11" s="3" t="n">
        <v>1000000</v>
      </c>
      <c r="N11" s="11" t="n">
        <v>500000</v>
      </c>
      <c r="O11" s="11" t="n">
        <v>250000</v>
      </c>
      <c r="P11" s="11"/>
    </row>
    <row r="12" customFormat="false" ht="15" hidden="false" customHeight="false" outlineLevel="0" collapsed="false">
      <c r="A12" s="4"/>
      <c r="C12" s="6" t="s">
        <v>10</v>
      </c>
      <c r="D12" s="6"/>
      <c r="E12" s="6"/>
      <c r="F12" s="6"/>
      <c r="G12" s="7"/>
      <c r="H12" s="7" t="n">
        <f aca="false">H10+H11</f>
        <v>3900000</v>
      </c>
      <c r="I12" s="7" t="n">
        <f aca="false">I10+I11</f>
        <v>4000000</v>
      </c>
      <c r="J12" s="7" t="n">
        <f aca="false">J10+J11</f>
        <v>4400000</v>
      </c>
      <c r="K12" s="7" t="n">
        <f aca="false">K10+K11</f>
        <v>4600000</v>
      </c>
      <c r="L12" s="7" t="n">
        <f aca="false">L10+L11</f>
        <v>4500000</v>
      </c>
      <c r="M12" s="7" t="n">
        <f aca="false">M10+M11</f>
        <v>2800000</v>
      </c>
      <c r="N12" s="29" t="n">
        <f aca="false">N10+N11</f>
        <v>2200000</v>
      </c>
      <c r="O12" s="29" t="n">
        <f aca="false">O10+O11</f>
        <v>1950000</v>
      </c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4"/>
      <c r="C13" s="2" t="s">
        <v>12</v>
      </c>
      <c r="E13" s="2" t="s">
        <v>6</v>
      </c>
      <c r="G13" s="0"/>
      <c r="H13" s="3" t="n">
        <f aca="false">H10*0.25</f>
        <v>500000</v>
      </c>
      <c r="I13" s="3" t="n">
        <f aca="false">I10*0.25</f>
        <v>525000</v>
      </c>
      <c r="J13" s="3" t="n">
        <f aca="false">J10*0.25</f>
        <v>575000</v>
      </c>
      <c r="K13" s="3" t="n">
        <f aca="false">K10*0.25</f>
        <v>625000</v>
      </c>
      <c r="L13" s="3" t="n">
        <f aca="false">L10*0.25</f>
        <v>625000</v>
      </c>
      <c r="M13" s="3" t="n">
        <f aca="false">M10*0.25</f>
        <v>450000</v>
      </c>
      <c r="N13" s="11" t="n">
        <f aca="false">N10*0.25</f>
        <v>425000</v>
      </c>
      <c r="O13" s="11" t="n">
        <f aca="false">O10*0.25</f>
        <v>425000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4"/>
      <c r="E14" s="2" t="s">
        <v>8</v>
      </c>
      <c r="G14" s="0"/>
      <c r="H14" s="3" t="n">
        <f aca="false">H11*0.25</f>
        <v>475000</v>
      </c>
      <c r="I14" s="3" t="n">
        <f aca="false">I11*0.25</f>
        <v>475000</v>
      </c>
      <c r="J14" s="3" t="n">
        <f aca="false">J11*0.25</f>
        <v>525000</v>
      </c>
      <c r="K14" s="3" t="n">
        <f aca="false">K11*0.25</f>
        <v>525000</v>
      </c>
      <c r="L14" s="3" t="n">
        <f aca="false">L11*0.25</f>
        <v>500000</v>
      </c>
      <c r="M14" s="3" t="n">
        <f aca="false">M11*0.25</f>
        <v>250000</v>
      </c>
      <c r="N14" s="11" t="n">
        <f aca="false">N11*0.25</f>
        <v>125000</v>
      </c>
      <c r="O14" s="11" t="n">
        <f aca="false">O11*0.25</f>
        <v>62500</v>
      </c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4"/>
      <c r="C15" s="1" t="s">
        <v>15</v>
      </c>
      <c r="D15" s="1"/>
      <c r="E15" s="1"/>
      <c r="F15" s="1"/>
      <c r="G15" s="5"/>
      <c r="H15" s="5" t="n">
        <f aca="false">H13+H14</f>
        <v>975000</v>
      </c>
      <c r="I15" s="5" t="n">
        <f aca="false">I13+I14</f>
        <v>1000000</v>
      </c>
      <c r="J15" s="5" t="n">
        <f aca="false">J13+J14</f>
        <v>1100000</v>
      </c>
      <c r="K15" s="5" t="n">
        <f aca="false">K13+K14</f>
        <v>1150000</v>
      </c>
      <c r="L15" s="5" t="n">
        <f aca="false">L13+L14</f>
        <v>1125000</v>
      </c>
      <c r="M15" s="5" t="n">
        <f aca="false">M13+M14</f>
        <v>700000</v>
      </c>
      <c r="N15" s="19" t="n">
        <f aca="false">N13+N14</f>
        <v>550000</v>
      </c>
      <c r="O15" s="19" t="n">
        <f aca="false">O13+O14</f>
        <v>487500</v>
      </c>
      <c r="Q15" s="0"/>
      <c r="R15" s="0"/>
      <c r="S15" s="0"/>
      <c r="T15" s="3" t="s">
        <v>16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4"/>
      <c r="C16" s="1" t="s">
        <v>18</v>
      </c>
      <c r="G16" s="0"/>
      <c r="H16" s="3" t="n">
        <f aca="false">(H10-H13)+(H11-H14)</f>
        <v>2925000</v>
      </c>
      <c r="I16" s="3" t="n">
        <f aca="false">(I10-I13)+(I11-I14)</f>
        <v>3000000</v>
      </c>
      <c r="J16" s="3" t="n">
        <f aca="false">(J10-J13)+(J11-J14)</f>
        <v>3300000</v>
      </c>
      <c r="K16" s="3" t="n">
        <f aca="false">(K10-K13)+(K11-K14)</f>
        <v>3450000</v>
      </c>
      <c r="L16" s="3" t="n">
        <f aca="false">(L10-L13)+(L11-L14)</f>
        <v>3375000</v>
      </c>
      <c r="M16" s="3" t="n">
        <f aca="false">(M10-M13)+(M11-M14)</f>
        <v>2100000</v>
      </c>
      <c r="N16" s="11" t="n">
        <f aca="false">(N10-N13)+(N11-N14)</f>
        <v>1650000</v>
      </c>
      <c r="O16" s="11" t="n">
        <f aca="false">(O10-O13)+(O11-O14)</f>
        <v>1462500</v>
      </c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0"/>
      <c r="C17" s="2" t="s">
        <v>19</v>
      </c>
      <c r="D17" s="0"/>
      <c r="E17" s="0"/>
      <c r="F17" s="0"/>
      <c r="G17" s="0"/>
      <c r="H17" s="3" t="n">
        <v>0</v>
      </c>
      <c r="I17" s="3" t="n">
        <v>0</v>
      </c>
      <c r="J17" s="3" t="n">
        <v>0</v>
      </c>
      <c r="K17" s="3" t="n">
        <v>0</v>
      </c>
      <c r="L17" s="3" t="n">
        <v>0</v>
      </c>
      <c r="M17" s="3" t="n">
        <v>20000</v>
      </c>
      <c r="N17" s="11" t="n">
        <v>30000</v>
      </c>
      <c r="O17" s="11" t="n">
        <v>35000</v>
      </c>
      <c r="P17" s="0"/>
      <c r="Q17" s="0"/>
      <c r="R17" s="3" t="s">
        <v>2</v>
      </c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3" t="s">
        <v>2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0"/>
      <c r="C18" s="1" t="s">
        <v>20</v>
      </c>
      <c r="D18" s="0"/>
      <c r="E18" s="0"/>
      <c r="F18" s="0"/>
      <c r="G18" s="0"/>
      <c r="H18" s="5" t="n">
        <f aca="false">H16+H17</f>
        <v>2925000</v>
      </c>
      <c r="I18" s="5" t="n">
        <f aca="false">I16+I17</f>
        <v>3000000</v>
      </c>
      <c r="J18" s="5" t="n">
        <f aca="false">J16+J17</f>
        <v>3300000</v>
      </c>
      <c r="K18" s="5" t="n">
        <f aca="false">K16+K17</f>
        <v>3450000</v>
      </c>
      <c r="L18" s="5" t="n">
        <f aca="false">L16+L17</f>
        <v>3375000</v>
      </c>
      <c r="M18" s="5" t="n">
        <f aca="false">M16+M17</f>
        <v>2120000</v>
      </c>
      <c r="N18" s="19" t="n">
        <f aca="false">N16+N17</f>
        <v>1680000</v>
      </c>
      <c r="O18" s="19" t="n">
        <f aca="false">O16+O17</f>
        <v>1497500</v>
      </c>
      <c r="P18" s="0"/>
      <c r="Q18" s="0"/>
      <c r="R18" s="3" t="n">
        <v>1</v>
      </c>
      <c r="S18" s="3" t="n">
        <v>2</v>
      </c>
      <c r="T18" s="3" t="n">
        <v>3</v>
      </c>
      <c r="U18" s="3" t="n">
        <v>4</v>
      </c>
      <c r="V18" s="3" t="n">
        <v>5</v>
      </c>
      <c r="W18" s="3" t="n">
        <v>6</v>
      </c>
      <c r="X18" s="3" t="n">
        <v>7</v>
      </c>
      <c r="Y18" s="3" t="n">
        <v>8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20" customFormat="false" ht="15" hidden="false" customHeight="false" outlineLevel="0" collapsed="false">
      <c r="A20" s="0"/>
      <c r="B20" s="0"/>
      <c r="C20" s="2" t="s">
        <v>21</v>
      </c>
      <c r="D20" s="0"/>
      <c r="E20" s="0"/>
      <c r="F20" s="0"/>
      <c r="G20" s="0"/>
      <c r="H20" s="3" t="n">
        <f aca="false">R20</f>
        <v>10000</v>
      </c>
      <c r="I20" s="3" t="n">
        <f aca="false">S20</f>
        <v>10000</v>
      </c>
      <c r="J20" s="3" t="n">
        <f aca="false">T20</f>
        <v>10000</v>
      </c>
      <c r="K20" s="3" t="n">
        <f aca="false">U20</f>
        <v>10000</v>
      </c>
      <c r="L20" s="3" t="n">
        <f aca="false">V20</f>
        <v>10000</v>
      </c>
      <c r="M20" s="3" t="n">
        <f aca="false">W20</f>
        <v>10000</v>
      </c>
      <c r="N20" s="11" t="n">
        <f aca="false">X20</f>
        <v>10000</v>
      </c>
      <c r="O20" s="11" t="n">
        <f aca="false">Y20</f>
        <v>10000</v>
      </c>
      <c r="P20" s="0"/>
      <c r="Q20" s="0"/>
      <c r="R20" s="3" t="n">
        <v>10000</v>
      </c>
      <c r="S20" s="3" t="n">
        <v>10000</v>
      </c>
      <c r="T20" s="3" t="n">
        <v>10000</v>
      </c>
      <c r="U20" s="3" t="n">
        <v>10000</v>
      </c>
      <c r="V20" s="3" t="n">
        <v>10000</v>
      </c>
      <c r="W20" s="3" t="n">
        <v>10000</v>
      </c>
      <c r="X20" s="3" t="n">
        <v>10000</v>
      </c>
      <c r="Y20" s="3" t="n">
        <v>10000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0"/>
      <c r="C21" s="2" t="s">
        <v>22</v>
      </c>
      <c r="D21" s="0"/>
      <c r="E21" s="0"/>
      <c r="F21" s="0"/>
      <c r="G21" s="0"/>
      <c r="H21" s="3" t="n">
        <f aca="false">R21</f>
        <v>10000</v>
      </c>
      <c r="I21" s="3" t="n">
        <f aca="false">S21</f>
        <v>10000</v>
      </c>
      <c r="J21" s="3" t="n">
        <f aca="false">T21</f>
        <v>10000</v>
      </c>
      <c r="K21" s="3" t="n">
        <f aca="false">U21</f>
        <v>10000</v>
      </c>
      <c r="L21" s="3" t="n">
        <f aca="false">V21</f>
        <v>10000</v>
      </c>
      <c r="M21" s="3" t="n">
        <f aca="false">W21</f>
        <v>10000</v>
      </c>
      <c r="N21" s="11" t="n">
        <f aca="false">X21</f>
        <v>10000</v>
      </c>
      <c r="O21" s="11" t="n">
        <f aca="false">Y21</f>
        <v>10000</v>
      </c>
      <c r="P21" s="0"/>
      <c r="Q21" s="0"/>
      <c r="R21" s="3" t="n">
        <v>10000</v>
      </c>
      <c r="S21" s="3" t="n">
        <v>10000</v>
      </c>
      <c r="T21" s="3" t="n">
        <v>10000</v>
      </c>
      <c r="U21" s="3" t="n">
        <v>10000</v>
      </c>
      <c r="V21" s="3" t="n">
        <v>10000</v>
      </c>
      <c r="W21" s="3" t="n">
        <v>10000</v>
      </c>
      <c r="X21" s="3" t="n">
        <v>10000</v>
      </c>
      <c r="Y21" s="3" t="n">
        <v>10000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4" t="s">
        <v>23</v>
      </c>
      <c r="B22" s="0"/>
      <c r="C22" s="2" t="s">
        <v>24</v>
      </c>
      <c r="D22" s="0"/>
      <c r="E22" s="0"/>
      <c r="F22" s="0"/>
      <c r="G22" s="0"/>
      <c r="H22" s="8" t="n">
        <f aca="false">R22</f>
        <v>10000</v>
      </c>
      <c r="I22" s="8" t="n">
        <f aca="false">S22</f>
        <v>10000</v>
      </c>
      <c r="J22" s="8" t="n">
        <f aca="false">T22</f>
        <v>10000</v>
      </c>
      <c r="K22" s="8" t="n">
        <f aca="false">U22</f>
        <v>10000</v>
      </c>
      <c r="L22" s="8" t="n">
        <f aca="false">V22</f>
        <v>10000</v>
      </c>
      <c r="M22" s="8" t="n">
        <f aca="false">W22</f>
        <v>10000</v>
      </c>
      <c r="N22" s="30" t="n">
        <f aca="false">X22</f>
        <v>10000</v>
      </c>
      <c r="O22" s="30" t="n">
        <f aca="false">Y22</f>
        <v>10000</v>
      </c>
      <c r="P22" s="0"/>
      <c r="Q22" s="0"/>
      <c r="R22" s="3" t="n">
        <v>10000</v>
      </c>
      <c r="S22" s="3" t="n">
        <v>10000</v>
      </c>
      <c r="T22" s="3" t="n">
        <v>10000</v>
      </c>
      <c r="U22" s="3" t="n">
        <v>10000</v>
      </c>
      <c r="V22" s="3" t="n">
        <v>10000</v>
      </c>
      <c r="W22" s="3" t="n">
        <v>10000</v>
      </c>
      <c r="X22" s="3" t="n">
        <v>10000</v>
      </c>
      <c r="Y22" s="3" t="n">
        <v>10000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/>
      <c r="B23" s="0"/>
      <c r="C23" s="2" t="s">
        <v>25</v>
      </c>
      <c r="D23" s="0"/>
      <c r="E23" s="0"/>
      <c r="F23" s="0"/>
      <c r="G23" s="0"/>
      <c r="H23" s="3" t="n">
        <f aca="false">R23</f>
        <v>10000</v>
      </c>
      <c r="I23" s="3" t="n">
        <f aca="false">S23</f>
        <v>10000</v>
      </c>
      <c r="J23" s="3" t="n">
        <f aca="false">T23</f>
        <v>10000</v>
      </c>
      <c r="K23" s="3" t="n">
        <f aca="false">U23</f>
        <v>10000</v>
      </c>
      <c r="L23" s="3" t="n">
        <f aca="false">V23</f>
        <v>10000</v>
      </c>
      <c r="M23" s="3" t="n">
        <f aca="false">W23</f>
        <v>10000</v>
      </c>
      <c r="N23" s="11" t="n">
        <f aca="false">X23</f>
        <v>10000</v>
      </c>
      <c r="O23" s="11" t="n">
        <f aca="false">Y23</f>
        <v>10000</v>
      </c>
      <c r="P23" s="0"/>
      <c r="Q23" s="0"/>
      <c r="R23" s="3" t="n">
        <v>10000</v>
      </c>
      <c r="S23" s="3" t="n">
        <v>10000</v>
      </c>
      <c r="T23" s="3" t="n">
        <v>10000</v>
      </c>
      <c r="U23" s="3" t="n">
        <v>10000</v>
      </c>
      <c r="V23" s="3" t="n">
        <v>10000</v>
      </c>
      <c r="W23" s="3" t="n">
        <v>10000</v>
      </c>
      <c r="X23" s="3" t="n">
        <v>10000</v>
      </c>
      <c r="Y23" s="3" t="n">
        <v>10000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/>
      <c r="B24" s="0"/>
      <c r="C24" s="2" t="s">
        <v>26</v>
      </c>
      <c r="D24" s="0"/>
      <c r="E24" s="0"/>
      <c r="F24" s="0"/>
      <c r="G24" s="0"/>
      <c r="H24" s="3" t="n">
        <f aca="false">R24</f>
        <v>10000</v>
      </c>
      <c r="I24" s="3" t="n">
        <f aca="false">S24</f>
        <v>10000</v>
      </c>
      <c r="J24" s="3" t="n">
        <f aca="false">T24</f>
        <v>10000</v>
      </c>
      <c r="K24" s="3" t="n">
        <f aca="false">U24</f>
        <v>10000</v>
      </c>
      <c r="L24" s="3" t="n">
        <f aca="false">V24</f>
        <v>10000</v>
      </c>
      <c r="M24" s="3" t="n">
        <f aca="false">W24</f>
        <v>10000</v>
      </c>
      <c r="N24" s="11" t="n">
        <f aca="false">X24</f>
        <v>10000</v>
      </c>
      <c r="O24" s="11" t="n">
        <f aca="false">Y24</f>
        <v>10000</v>
      </c>
      <c r="P24" s="0"/>
      <c r="Q24" s="0"/>
      <c r="R24" s="3" t="n">
        <v>10000</v>
      </c>
      <c r="S24" s="3" t="n">
        <v>10000</v>
      </c>
      <c r="T24" s="3" t="n">
        <v>10000</v>
      </c>
      <c r="U24" s="3" t="n">
        <v>10000</v>
      </c>
      <c r="V24" s="3" t="n">
        <v>10000</v>
      </c>
      <c r="W24" s="3" t="n">
        <v>10000</v>
      </c>
      <c r="X24" s="3" t="n">
        <v>10000</v>
      </c>
      <c r="Y24" s="3" t="n">
        <v>10000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0" customFormat="true" ht="15" hidden="false" customHeight="false" outlineLevel="0" collapsed="false">
      <c r="A25" s="9"/>
      <c r="C25" s="10" t="s">
        <v>27</v>
      </c>
      <c r="E25" s="9" t="s">
        <v>28</v>
      </c>
      <c r="G25" s="11"/>
      <c r="H25" s="11" t="n">
        <f aca="false">R25</f>
        <v>10000</v>
      </c>
      <c r="I25" s="11" t="n">
        <f aca="false">S25</f>
        <v>10000</v>
      </c>
      <c r="J25" s="11" t="n">
        <f aca="false">T25</f>
        <v>10000</v>
      </c>
      <c r="K25" s="11" t="n">
        <f aca="false">U25</f>
        <v>10000</v>
      </c>
      <c r="L25" s="11" t="n">
        <f aca="false">V25</f>
        <v>10000</v>
      </c>
      <c r="M25" s="11" t="n">
        <f aca="false">W25</f>
        <v>10000</v>
      </c>
      <c r="N25" s="11" t="n">
        <f aca="false">X25</f>
        <v>10000</v>
      </c>
      <c r="O25" s="11" t="n">
        <f aca="false">Y25</f>
        <v>10000</v>
      </c>
      <c r="P25" s="11"/>
      <c r="Q25" s="11"/>
      <c r="R25" s="11" t="n">
        <v>10000</v>
      </c>
      <c r="S25" s="11" t="n">
        <v>10000</v>
      </c>
      <c r="T25" s="11" t="n">
        <v>10000</v>
      </c>
      <c r="U25" s="11" t="n">
        <v>10000</v>
      </c>
      <c r="V25" s="11" t="n">
        <v>10000</v>
      </c>
      <c r="W25" s="11" t="n">
        <v>10000</v>
      </c>
      <c r="X25" s="11" t="n">
        <v>10000</v>
      </c>
      <c r="Y25" s="11" t="n">
        <v>10000</v>
      </c>
      <c r="Z25" s="11"/>
    </row>
    <row r="26" customFormat="false" ht="15" hidden="false" customHeight="false" outlineLevel="0" collapsed="false">
      <c r="A26" s="0"/>
      <c r="B26" s="0"/>
      <c r="C26" s="2" t="s">
        <v>29</v>
      </c>
      <c r="D26" s="0"/>
      <c r="E26" s="0"/>
      <c r="F26" s="0"/>
      <c r="G26" s="0"/>
      <c r="H26" s="3" t="n">
        <f aca="false">R26</f>
        <v>10000</v>
      </c>
      <c r="I26" s="3" t="n">
        <f aca="false">S26</f>
        <v>10000</v>
      </c>
      <c r="J26" s="3" t="n">
        <f aca="false">T26</f>
        <v>10000</v>
      </c>
      <c r="K26" s="3" t="n">
        <f aca="false">U26</f>
        <v>10000</v>
      </c>
      <c r="L26" s="3" t="n">
        <f aca="false">V26</f>
        <v>10000</v>
      </c>
      <c r="M26" s="3" t="n">
        <f aca="false">W26</f>
        <v>10000</v>
      </c>
      <c r="N26" s="11" t="n">
        <f aca="false">X26</f>
        <v>10000</v>
      </c>
      <c r="O26" s="11" t="n">
        <f aca="false">Y26</f>
        <v>10000</v>
      </c>
      <c r="P26" s="0"/>
      <c r="Q26" s="0"/>
      <c r="R26" s="3" t="n">
        <v>10000</v>
      </c>
      <c r="S26" s="3" t="n">
        <v>10000</v>
      </c>
      <c r="T26" s="3" t="n">
        <v>10000</v>
      </c>
      <c r="U26" s="3" t="n">
        <v>10000</v>
      </c>
      <c r="V26" s="3" t="n">
        <v>10000</v>
      </c>
      <c r="W26" s="3" t="n">
        <v>10000</v>
      </c>
      <c r="X26" s="3" t="n">
        <v>10000</v>
      </c>
      <c r="Y26" s="3" t="n">
        <v>10000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1" customFormat="true" ht="15" hidden="false" customHeight="false" outlineLevel="0" collapsed="false">
      <c r="A27" s="4" t="s">
        <v>30</v>
      </c>
      <c r="C27" s="1" t="s">
        <v>31</v>
      </c>
      <c r="G27" s="5"/>
      <c r="H27" s="12" t="n">
        <f aca="false">H20+H23+H21+H24+H25+H26+H22</f>
        <v>70000</v>
      </c>
      <c r="I27" s="12" t="n">
        <f aca="false">I20+I23+I21+I24+I25+I26+I22</f>
        <v>70000</v>
      </c>
      <c r="J27" s="12" t="n">
        <f aca="false">J20+J23+J21+J24+J25+J26+J22</f>
        <v>70000</v>
      </c>
      <c r="K27" s="12" t="n">
        <f aca="false">K20+K23+K21+K24+K25+K26+K22</f>
        <v>70000</v>
      </c>
      <c r="L27" s="12" t="n">
        <f aca="false">L20+L23+L21+L24+L25+L26+L22</f>
        <v>70000</v>
      </c>
      <c r="M27" s="12" t="n">
        <f aca="false">M20+M23+M21+M24+M25+M26+M22</f>
        <v>70000</v>
      </c>
      <c r="N27" s="20" t="n">
        <f aca="false">N20+N23+N21+N24+N25+N26+N22</f>
        <v>70000</v>
      </c>
      <c r="O27" s="20" t="n">
        <f aca="false">O20+O23+O21+O24+O25+O26+O22</f>
        <v>70000</v>
      </c>
      <c r="P27" s="19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customFormat="false" ht="15" hidden="false" customHeight="false" outlineLevel="0" collapsed="false">
      <c r="A28" s="4"/>
      <c r="B28" s="1"/>
      <c r="C28" s="1" t="s">
        <v>32</v>
      </c>
      <c r="D28" s="1"/>
      <c r="E28" s="1"/>
      <c r="F28" s="1"/>
      <c r="G28" s="5"/>
      <c r="H28" s="5" t="n">
        <f aca="false">H18-H27</f>
        <v>2855000</v>
      </c>
      <c r="I28" s="5" t="n">
        <f aca="false">I18-I27</f>
        <v>2930000</v>
      </c>
      <c r="J28" s="5" t="n">
        <f aca="false">J18-J27</f>
        <v>3230000</v>
      </c>
      <c r="K28" s="5" t="n">
        <f aca="false">K18-K27</f>
        <v>3380000</v>
      </c>
      <c r="L28" s="5" t="n">
        <f aca="false">L18-L27</f>
        <v>3305000</v>
      </c>
      <c r="M28" s="5" t="n">
        <f aca="false">M18-M27</f>
        <v>2050000</v>
      </c>
      <c r="N28" s="19" t="n">
        <f aca="false">N18-N27</f>
        <v>1610000</v>
      </c>
      <c r="O28" s="19" t="n">
        <f aca="false">O18-O27</f>
        <v>1427500</v>
      </c>
      <c r="P28" s="19"/>
      <c r="Q28" s="5"/>
      <c r="R28" s="5"/>
      <c r="S28" s="5"/>
      <c r="T28" s="5"/>
      <c r="U28" s="5"/>
      <c r="V28" s="5"/>
      <c r="W28" s="5"/>
      <c r="X28" s="5"/>
      <c r="Y28" s="5"/>
      <c r="Z28" s="5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2" t="s">
        <v>33</v>
      </c>
      <c r="D29" s="0"/>
      <c r="E29" s="0"/>
      <c r="F29" s="0"/>
      <c r="G29" s="0"/>
      <c r="H29" s="3" t="n">
        <f aca="false">H72*0.05</f>
        <v>100000</v>
      </c>
      <c r="I29" s="3" t="n">
        <f aca="false">I72*0.05</f>
        <v>100005</v>
      </c>
      <c r="J29" s="3" t="n">
        <f aca="false">J72*0.05</f>
        <v>100005</v>
      </c>
      <c r="K29" s="3" t="n">
        <f aca="false">K72*0.05</f>
        <v>100005</v>
      </c>
      <c r="L29" s="3" t="n">
        <f aca="false">L72*0.05</f>
        <v>100005</v>
      </c>
      <c r="M29" s="3" t="n">
        <f aca="false">M72*0.05</f>
        <v>100005</v>
      </c>
      <c r="N29" s="11" t="n">
        <f aca="false">N72*0.05</f>
        <v>100005</v>
      </c>
      <c r="O29" s="11" t="n">
        <f aca="false">O72*0.05</f>
        <v>100005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0"/>
      <c r="C30" s="2" t="s">
        <v>34</v>
      </c>
      <c r="D30" s="0"/>
      <c r="E30" s="0"/>
      <c r="F30" s="0"/>
      <c r="G30" s="0"/>
      <c r="H30" s="3" t="n">
        <f aca="false">H28-H29</f>
        <v>2755000</v>
      </c>
      <c r="I30" s="3" t="n">
        <f aca="false">I28-I29</f>
        <v>2829995</v>
      </c>
      <c r="J30" s="3" t="n">
        <f aca="false">J28-J29</f>
        <v>3129995</v>
      </c>
      <c r="K30" s="3" t="n">
        <f aca="false">K28-K29</f>
        <v>3279995</v>
      </c>
      <c r="L30" s="3" t="n">
        <f aca="false">L28-L29</f>
        <v>3204995</v>
      </c>
      <c r="M30" s="3" t="n">
        <f aca="false">M28-M29</f>
        <v>1949995</v>
      </c>
      <c r="N30" s="11" t="n">
        <f aca="false">N28-N29</f>
        <v>1509995</v>
      </c>
      <c r="O30" s="11" t="n">
        <f aca="false">O28-O29</f>
        <v>1327495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/>
      <c r="B31" s="0"/>
      <c r="C31" s="2" t="s">
        <v>35</v>
      </c>
      <c r="D31" s="0"/>
      <c r="E31" s="0"/>
      <c r="F31" s="0"/>
      <c r="G31" s="0"/>
      <c r="H31" s="3" t="n">
        <f aca="false">G52*0.12</f>
        <v>0</v>
      </c>
      <c r="I31" s="3" t="n">
        <f aca="false">H52*0.12</f>
        <v>360000</v>
      </c>
      <c r="J31" s="3" t="n">
        <f aca="false">I52*0.12</f>
        <v>360000</v>
      </c>
      <c r="K31" s="3" t="n">
        <f aca="false">J52*0.12</f>
        <v>360000</v>
      </c>
      <c r="L31" s="3" t="n">
        <f aca="false">K52*0.12</f>
        <v>360000</v>
      </c>
      <c r="M31" s="3" t="n">
        <f aca="false">L52*0.12</f>
        <v>360000</v>
      </c>
      <c r="N31" s="11" t="n">
        <f aca="false">M52*0.12</f>
        <v>360000</v>
      </c>
      <c r="O31" s="11" t="n">
        <f aca="false">N52*0.12</f>
        <v>360000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/>
      <c r="B32" s="0"/>
      <c r="C32" s="2" t="s">
        <v>36</v>
      </c>
      <c r="D32" s="0"/>
      <c r="E32" s="0"/>
      <c r="F32" s="0"/>
      <c r="G32" s="0"/>
      <c r="H32" s="3" t="n">
        <f aca="false">H30-H31</f>
        <v>2755000</v>
      </c>
      <c r="I32" s="3" t="n">
        <f aca="false">I30-I31</f>
        <v>2469995</v>
      </c>
      <c r="J32" s="3" t="n">
        <f aca="false">J30-J31</f>
        <v>2769995</v>
      </c>
      <c r="K32" s="3" t="n">
        <f aca="false">K30-K31</f>
        <v>2919995</v>
      </c>
      <c r="L32" s="3" t="n">
        <f aca="false">L30-L31</f>
        <v>2844995</v>
      </c>
      <c r="M32" s="3" t="n">
        <f aca="false">M30-M31</f>
        <v>1589995</v>
      </c>
      <c r="N32" s="11" t="n">
        <f aca="false">N30-N31</f>
        <v>1149995</v>
      </c>
      <c r="O32" s="11" t="n">
        <f aca="false">O30-O31</f>
        <v>967495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/>
      <c r="B33" s="0"/>
      <c r="C33" s="2" t="s">
        <v>37</v>
      </c>
      <c r="D33" s="0"/>
      <c r="E33" s="0"/>
      <c r="F33" s="0"/>
      <c r="G33" s="0"/>
      <c r="H33" s="3" t="n">
        <f aca="false">(H30-H31)*0.2</f>
        <v>551000</v>
      </c>
      <c r="I33" s="3" t="n">
        <f aca="false">(I30-I31)*0.2</f>
        <v>493999</v>
      </c>
      <c r="J33" s="3" t="n">
        <f aca="false">(J30-J31)*0.2</f>
        <v>553999</v>
      </c>
      <c r="K33" s="3" t="n">
        <f aca="false">(K30-K31)*0.2</f>
        <v>583999</v>
      </c>
      <c r="L33" s="3" t="n">
        <f aca="false">(L30-L31)*0.2</f>
        <v>568999</v>
      </c>
      <c r="M33" s="3" t="n">
        <f aca="false">(M30-M31)*0.2</f>
        <v>317999</v>
      </c>
      <c r="N33" s="11" t="n">
        <f aca="false">(N30-N31)*0.2</f>
        <v>229999</v>
      </c>
      <c r="O33" s="11" t="n">
        <f aca="false">(O30-O31)*0.2</f>
        <v>193499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4" customFormat="true" ht="15" hidden="false" customHeight="false" outlineLevel="0" collapsed="false">
      <c r="A34" s="13"/>
      <c r="C34" s="15" t="s">
        <v>38</v>
      </c>
      <c r="D34" s="15"/>
      <c r="E34" s="15"/>
      <c r="F34" s="15"/>
      <c r="G34" s="16"/>
      <c r="H34" s="16" t="n">
        <f aca="false">H30-H31-H33</f>
        <v>2204000</v>
      </c>
      <c r="I34" s="16" t="n">
        <f aca="false">I30-I31-I33</f>
        <v>1975996</v>
      </c>
      <c r="J34" s="16" t="n">
        <f aca="false">J30-J31-J33</f>
        <v>2215996</v>
      </c>
      <c r="K34" s="16" t="n">
        <f aca="false">K30-K31-K33</f>
        <v>2335996</v>
      </c>
      <c r="L34" s="17" t="n">
        <f aca="false">L30-L31-L33</f>
        <v>2275996</v>
      </c>
      <c r="M34" s="17" t="n">
        <f aca="false">M30-M31-M33</f>
        <v>1271996</v>
      </c>
      <c r="N34" s="11" t="n">
        <f aca="false">N30-N31-N33</f>
        <v>919996</v>
      </c>
      <c r="O34" s="11" t="n">
        <f aca="false">O30-O31-O33</f>
        <v>773996</v>
      </c>
      <c r="P34" s="11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5" t="s">
        <v>39</v>
      </c>
      <c r="I38" s="5"/>
      <c r="J38" s="5"/>
      <c r="K38" s="5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0"/>
      <c r="C39" s="0"/>
      <c r="D39" s="0"/>
      <c r="E39" s="0"/>
      <c r="F39" s="0"/>
      <c r="G39" s="0"/>
      <c r="H39" s="5"/>
      <c r="I39" s="5" t="s">
        <v>40</v>
      </c>
      <c r="J39" s="5"/>
      <c r="K39" s="5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/>
      <c r="B40" s="0"/>
      <c r="C40" s="0"/>
      <c r="D40" s="0"/>
      <c r="E40" s="0"/>
      <c r="F40" s="0"/>
      <c r="G40" s="0"/>
      <c r="H40" s="5" t="s">
        <v>2</v>
      </c>
      <c r="I40" s="5" t="s">
        <v>2</v>
      </c>
      <c r="J40" s="5" t="s">
        <v>41</v>
      </c>
      <c r="K40" s="5" t="s">
        <v>2</v>
      </c>
      <c r="L40" s="3" t="s">
        <v>2</v>
      </c>
      <c r="M40" s="3" t="s">
        <v>2</v>
      </c>
      <c r="N40" s="11" t="s">
        <v>2</v>
      </c>
      <c r="O40" s="11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/>
      <c r="B41" s="0"/>
      <c r="C41" s="0"/>
      <c r="D41" s="0"/>
      <c r="E41" s="0"/>
      <c r="F41" s="0"/>
      <c r="G41" s="5" t="s">
        <v>42</v>
      </c>
      <c r="H41" s="5" t="n">
        <v>1</v>
      </c>
      <c r="I41" s="5" t="n">
        <v>2</v>
      </c>
      <c r="J41" s="5" t="n">
        <v>3</v>
      </c>
      <c r="K41" s="5" t="n">
        <v>4</v>
      </c>
      <c r="L41" s="3" t="n">
        <v>5</v>
      </c>
      <c r="M41" s="3" t="n">
        <v>6</v>
      </c>
      <c r="N41" s="11" t="n">
        <v>7</v>
      </c>
      <c r="O41" s="11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/>
      <c r="B42" s="0"/>
      <c r="C42" s="0"/>
      <c r="D42" s="0"/>
      <c r="E42" s="0"/>
      <c r="F42" s="0"/>
      <c r="G42" s="5" t="s">
        <v>43</v>
      </c>
      <c r="H42" s="0"/>
      <c r="I42" s="3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/>
      <c r="B43" s="1" t="s">
        <v>45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/>
      <c r="B44" s="0"/>
      <c r="C44" s="2" t="s">
        <v>46</v>
      </c>
      <c r="D44" s="0"/>
      <c r="E44" s="0"/>
      <c r="F44" s="0"/>
      <c r="G44" s="5" t="n">
        <v>2000000</v>
      </c>
      <c r="H44" s="3" t="n">
        <f aca="false">H123</f>
        <v>5323300</v>
      </c>
      <c r="I44" s="3" t="n">
        <f aca="false">I123</f>
        <v>7303596.8</v>
      </c>
      <c r="J44" s="3" t="n">
        <f aca="false">J123</f>
        <v>9596393.6</v>
      </c>
      <c r="K44" s="3" t="n">
        <f aca="false">K123</f>
        <v>11905190.4</v>
      </c>
      <c r="L44" s="3" t="n">
        <f aca="false">L123</f>
        <v>14045987.2</v>
      </c>
      <c r="M44" s="3" t="n">
        <f aca="false">M123</f>
        <v>14743584</v>
      </c>
      <c r="N44" s="11" t="n">
        <f aca="false">N123</f>
        <v>15599580.8</v>
      </c>
      <c r="O44" s="11" t="n">
        <f aca="false">O123</f>
        <v>16478777.6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/>
      <c r="B45" s="0"/>
      <c r="C45" s="2" t="s">
        <v>47</v>
      </c>
      <c r="D45" s="0"/>
      <c r="E45" s="0"/>
      <c r="F45" s="0"/>
      <c r="G45" s="5"/>
      <c r="H45" s="3" t="n">
        <f aca="false">H10*0.1</f>
        <v>200000</v>
      </c>
      <c r="I45" s="3" t="n">
        <f aca="false">I10*0.1</f>
        <v>210000</v>
      </c>
      <c r="J45" s="3" t="n">
        <f aca="false">J10*0.1</f>
        <v>230000</v>
      </c>
      <c r="K45" s="3" t="n">
        <f aca="false">K10*0.1</f>
        <v>250000</v>
      </c>
      <c r="L45" s="3" t="n">
        <f aca="false">L10*0.1</f>
        <v>250000</v>
      </c>
      <c r="M45" s="3" t="n">
        <f aca="false">M10*0.1</f>
        <v>180000</v>
      </c>
      <c r="N45" s="11" t="n">
        <f aca="false">N10*0.1</f>
        <v>170000</v>
      </c>
      <c r="O45" s="11" t="n">
        <f aca="false">O10*0.1</f>
        <v>170000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/>
      <c r="B46" s="0"/>
      <c r="C46" s="2" t="s">
        <v>48</v>
      </c>
      <c r="D46" s="0"/>
      <c r="E46" s="0"/>
      <c r="F46" s="0"/>
      <c r="G46" s="5"/>
      <c r="H46" s="3" t="n">
        <f aca="false">H11*0.1</f>
        <v>190000</v>
      </c>
      <c r="I46" s="3" t="n">
        <f aca="false">I11*0.1</f>
        <v>190000</v>
      </c>
      <c r="J46" s="3" t="n">
        <f aca="false">J11*0.1</f>
        <v>210000</v>
      </c>
      <c r="K46" s="3" t="n">
        <f aca="false">K11*0.1</f>
        <v>210000</v>
      </c>
      <c r="L46" s="3" t="n">
        <f aca="false">L11*0.1</f>
        <v>200000</v>
      </c>
      <c r="M46" s="3" t="n">
        <f aca="false">M11*0.1</f>
        <v>100000</v>
      </c>
      <c r="N46" s="11" t="n">
        <f aca="false">N11*0.1</f>
        <v>50000</v>
      </c>
      <c r="O46" s="11" t="n">
        <f aca="false">O11*0.1</f>
        <v>25000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2" t="s">
        <v>49</v>
      </c>
      <c r="D47" s="0"/>
      <c r="E47" s="0"/>
      <c r="F47" s="0"/>
      <c r="G47" s="5"/>
      <c r="H47" s="3" t="n">
        <f aca="false">H13*0.1</f>
        <v>50000</v>
      </c>
      <c r="I47" s="3" t="n">
        <f aca="false">I13*0.1</f>
        <v>52500</v>
      </c>
      <c r="J47" s="3" t="n">
        <f aca="false">J13*0.1</f>
        <v>57500</v>
      </c>
      <c r="K47" s="3" t="n">
        <f aca="false">K13*0.1</f>
        <v>62500</v>
      </c>
      <c r="L47" s="3" t="n">
        <f aca="false">L13*0.1</f>
        <v>62500</v>
      </c>
      <c r="M47" s="3" t="n">
        <f aca="false">M13*0.1</f>
        <v>45000</v>
      </c>
      <c r="N47" s="11" t="n">
        <f aca="false">N13*0.1</f>
        <v>42500</v>
      </c>
      <c r="O47" s="11" t="n">
        <f aca="false">O13*0.1</f>
        <v>42500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0"/>
      <c r="C48" s="2" t="s">
        <v>50</v>
      </c>
      <c r="D48" s="0"/>
      <c r="E48" s="0"/>
      <c r="F48" s="0"/>
      <c r="G48" s="5"/>
      <c r="H48" s="3" t="n">
        <f aca="false">H14*0.1</f>
        <v>47500</v>
      </c>
      <c r="I48" s="3" t="n">
        <f aca="false">I14*0.1</f>
        <v>47500</v>
      </c>
      <c r="J48" s="3" t="n">
        <f aca="false">J14*0.1</f>
        <v>52500</v>
      </c>
      <c r="K48" s="3" t="n">
        <f aca="false">K14*0.1</f>
        <v>52500</v>
      </c>
      <c r="L48" s="3" t="n">
        <f aca="false">L14*0.1</f>
        <v>50000</v>
      </c>
      <c r="M48" s="3" t="n">
        <f aca="false">M14*0.1</f>
        <v>25000</v>
      </c>
      <c r="N48" s="11" t="n">
        <f aca="false">N14*0.1</f>
        <v>12500</v>
      </c>
      <c r="O48" s="11" t="n">
        <f aca="false">O14*0.1</f>
        <v>6250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/>
      <c r="B49" s="1" t="s">
        <v>51</v>
      </c>
      <c r="C49" s="0"/>
      <c r="D49" s="0"/>
      <c r="E49" s="0"/>
      <c r="F49" s="0"/>
      <c r="G49" s="5" t="n">
        <f aca="false">SUM(G44:G48)</f>
        <v>2000000</v>
      </c>
      <c r="H49" s="3" t="n">
        <f aca="false">SUM(H44:H48)</f>
        <v>5810800</v>
      </c>
      <c r="I49" s="3" t="n">
        <f aca="false">SUM(I44:I48)</f>
        <v>7803596.8</v>
      </c>
      <c r="J49" s="3" t="n">
        <f aca="false">SUM(J44:J48)</f>
        <v>10146393.6</v>
      </c>
      <c r="K49" s="3" t="n">
        <f aca="false">SUM(K44:K48)</f>
        <v>12480190.4</v>
      </c>
      <c r="L49" s="3" t="n">
        <f aca="false">SUM(L44:L48)</f>
        <v>14608487.2</v>
      </c>
      <c r="M49" s="3" t="n">
        <f aca="false">SUM(M44:M48)</f>
        <v>15093584</v>
      </c>
      <c r="N49" s="11" t="n">
        <f aca="false">SUM(N44:N48)</f>
        <v>15874580.8</v>
      </c>
      <c r="O49" s="11" t="n">
        <f aca="false">SUM(O44:O48)</f>
        <v>16722527.6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0" customFormat="true" ht="15" hidden="false" customHeight="false" outlineLevel="0" collapsed="false">
      <c r="A50" s="9"/>
      <c r="B50" s="18" t="s">
        <v>52</v>
      </c>
      <c r="G50" s="19"/>
      <c r="H50" s="11" t="n">
        <f aca="false">G50+G51</f>
        <v>3000000</v>
      </c>
      <c r="I50" s="11" t="n">
        <f aca="false">H50+H51</f>
        <v>3000000</v>
      </c>
      <c r="J50" s="11" t="n">
        <f aca="false">I50+I51</f>
        <v>3000000</v>
      </c>
      <c r="K50" s="11" t="n">
        <f aca="false">J50+J51</f>
        <v>3000000</v>
      </c>
      <c r="L50" s="11" t="n">
        <f aca="false">K50+K51</f>
        <v>3000000</v>
      </c>
      <c r="M50" s="11" t="n">
        <f aca="false">L50+L51</f>
        <v>3000000</v>
      </c>
      <c r="N50" s="11" t="n">
        <f aca="false">M50+M51</f>
        <v>3000000</v>
      </c>
      <c r="O50" s="11" t="n">
        <f aca="false">N50+N51</f>
        <v>3000000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customFormat="false" ht="15" hidden="false" customHeight="false" outlineLevel="0" collapsed="false">
      <c r="A51" s="9"/>
      <c r="B51" s="0"/>
      <c r="C51" s="10" t="s">
        <v>53</v>
      </c>
      <c r="D51" s="0"/>
      <c r="E51" s="0"/>
      <c r="F51" s="0"/>
      <c r="G51" s="19" t="n">
        <v>3000000</v>
      </c>
      <c r="H51" s="11"/>
      <c r="I51" s="20"/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0</v>
      </c>
      <c r="O51" s="11" t="n">
        <v>0</v>
      </c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/>
      <c r="B52" s="0"/>
      <c r="C52" s="2" t="s">
        <v>54</v>
      </c>
      <c r="D52" s="0"/>
      <c r="E52" s="0"/>
      <c r="F52" s="0"/>
      <c r="G52" s="5"/>
      <c r="H52" s="3" t="n">
        <f aca="false">H50+H51</f>
        <v>3000000</v>
      </c>
      <c r="I52" s="3" t="n">
        <f aca="false">I50+I51</f>
        <v>3000000</v>
      </c>
      <c r="J52" s="3" t="n">
        <f aca="false">J50+J51</f>
        <v>3000000</v>
      </c>
      <c r="K52" s="3" t="n">
        <f aca="false">K50+K51</f>
        <v>3000000</v>
      </c>
      <c r="L52" s="3" t="n">
        <f aca="false">L50+L51</f>
        <v>3000000</v>
      </c>
      <c r="M52" s="3" t="n">
        <f aca="false">M50+M51</f>
        <v>3000000</v>
      </c>
      <c r="N52" s="11" t="n">
        <f aca="false">N50+N51</f>
        <v>3000000</v>
      </c>
      <c r="O52" s="11" t="n">
        <f aca="false">O50+O51</f>
        <v>3000000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/>
      <c r="B53" s="0"/>
      <c r="C53" s="2" t="s">
        <v>55</v>
      </c>
      <c r="D53" s="0"/>
      <c r="E53" s="0"/>
      <c r="F53" s="0"/>
      <c r="G53" s="5"/>
      <c r="H53" s="3" t="n">
        <f aca="false">H31</f>
        <v>0</v>
      </c>
      <c r="I53" s="3" t="n">
        <f aca="false">I31</f>
        <v>360000</v>
      </c>
      <c r="J53" s="3" t="n">
        <f aca="false">J31+I53</f>
        <v>720000</v>
      </c>
      <c r="K53" s="3" t="n">
        <f aca="false">K31+J53</f>
        <v>1080000</v>
      </c>
      <c r="L53" s="3" t="n">
        <f aca="false">L31+K53</f>
        <v>1440000</v>
      </c>
      <c r="M53" s="3" t="n">
        <f aca="false">M31+L53</f>
        <v>1800000</v>
      </c>
      <c r="N53" s="11" t="n">
        <f aca="false">N31+M53</f>
        <v>2160000</v>
      </c>
      <c r="O53" s="11" t="n">
        <f aca="false">O31+N53</f>
        <v>2520000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/>
      <c r="B54" s="1" t="s">
        <v>56</v>
      </c>
      <c r="C54" s="0"/>
      <c r="D54" s="0"/>
      <c r="E54" s="0"/>
      <c r="F54" s="0"/>
      <c r="G54" s="12" t="n">
        <f aca="false">G50+G51-G53</f>
        <v>3000000</v>
      </c>
      <c r="H54" s="11" t="n">
        <f aca="false">H52-H53</f>
        <v>3000000</v>
      </c>
      <c r="I54" s="3" t="n">
        <f aca="false">I52-I53</f>
        <v>2640000</v>
      </c>
      <c r="J54" s="3" t="n">
        <f aca="false">J52-J53</f>
        <v>2280000</v>
      </c>
      <c r="K54" s="3" t="n">
        <f aca="false">K52-K53</f>
        <v>1920000</v>
      </c>
      <c r="L54" s="3" t="n">
        <f aca="false">L52-L53</f>
        <v>1560000</v>
      </c>
      <c r="M54" s="3" t="n">
        <f aca="false">M52-M53</f>
        <v>1200000</v>
      </c>
      <c r="N54" s="11" t="n">
        <f aca="false">N52-N53</f>
        <v>840000</v>
      </c>
      <c r="O54" s="11" t="n">
        <f aca="false">O52-O53</f>
        <v>480000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/>
      <c r="B55" s="1" t="s">
        <v>57</v>
      </c>
      <c r="C55" s="0"/>
      <c r="D55" s="0"/>
      <c r="E55" s="0"/>
      <c r="F55" s="0"/>
      <c r="G55" s="5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2" t="s">
        <v>58</v>
      </c>
      <c r="D56" s="0"/>
      <c r="E56" s="0"/>
      <c r="F56" s="0"/>
      <c r="G56" s="5"/>
      <c r="H56" s="3" t="n">
        <f aca="false">G56+G57</f>
        <v>0</v>
      </c>
      <c r="I56" s="3" t="n">
        <f aca="false">H56+H57</f>
        <v>2000000</v>
      </c>
      <c r="J56" s="3" t="n">
        <f aca="false">I56+I57</f>
        <v>2000500</v>
      </c>
      <c r="K56" s="3" t="n">
        <f aca="false">J56+J57</f>
        <v>2000500</v>
      </c>
      <c r="L56" s="3" t="n">
        <f aca="false">K56+K57</f>
        <v>2000500</v>
      </c>
      <c r="M56" s="3" t="n">
        <f aca="false">L56+L57</f>
        <v>2000500</v>
      </c>
      <c r="N56" s="11" t="n">
        <f aca="false">M56+M57</f>
        <v>2000500</v>
      </c>
      <c r="O56" s="11" t="n">
        <f aca="false">N56+N57</f>
        <v>2000500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0"/>
      <c r="C57" s="2" t="s">
        <v>59</v>
      </c>
      <c r="D57" s="0"/>
      <c r="E57" s="0"/>
      <c r="F57" s="0"/>
      <c r="G57" s="5" t="n">
        <v>0</v>
      </c>
      <c r="H57" s="3" t="n">
        <v>2000000</v>
      </c>
      <c r="I57" s="3" t="n">
        <v>500</v>
      </c>
      <c r="J57" s="0"/>
      <c r="K57" s="3" t="n">
        <v>0</v>
      </c>
      <c r="L57" s="3" t="n">
        <v>0</v>
      </c>
      <c r="M57" s="3" t="n">
        <v>0</v>
      </c>
      <c r="N57" s="11" t="n">
        <v>0</v>
      </c>
      <c r="O57" s="11" t="n">
        <v>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/>
      <c r="B58" s="0"/>
      <c r="C58" s="2" t="s">
        <v>60</v>
      </c>
      <c r="D58" s="0"/>
      <c r="E58" s="0"/>
      <c r="F58" s="0"/>
      <c r="G58" s="5"/>
      <c r="H58" s="3" t="n">
        <f aca="false">H56+H57</f>
        <v>2000000</v>
      </c>
      <c r="I58" s="3" t="n">
        <f aca="false">I56+I57</f>
        <v>2000500</v>
      </c>
      <c r="J58" s="3" t="n">
        <f aca="false">J56+J57</f>
        <v>2000500</v>
      </c>
      <c r="K58" s="3" t="n">
        <f aca="false">K56+K57</f>
        <v>2000500</v>
      </c>
      <c r="L58" s="3" t="n">
        <f aca="false">L56+L57</f>
        <v>2000500</v>
      </c>
      <c r="M58" s="3" t="n">
        <f aca="false">M56+M57</f>
        <v>2000500</v>
      </c>
      <c r="N58" s="11" t="n">
        <f aca="false">N56+N57</f>
        <v>2000500</v>
      </c>
      <c r="O58" s="11" t="n">
        <f aca="false">O56+O57</f>
        <v>2000500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61" customFormat="false" ht="15" hidden="false" customHeight="false" outlineLevel="0" collapsed="false">
      <c r="A61" s="0"/>
      <c r="B61" s="1" t="s">
        <v>61</v>
      </c>
      <c r="C61" s="0"/>
      <c r="D61" s="1"/>
      <c r="E61" s="1"/>
      <c r="F61" s="1"/>
      <c r="G61" s="5" t="n">
        <f aca="false">G49+G54+G58</f>
        <v>5000000</v>
      </c>
      <c r="H61" s="5" t="n">
        <f aca="false">H49+H54+H58</f>
        <v>10810800</v>
      </c>
      <c r="I61" s="5" t="n">
        <f aca="false">I49+I54+I58</f>
        <v>12444096.8</v>
      </c>
      <c r="J61" s="5" t="n">
        <f aca="false">J49+J54+J58</f>
        <v>14426893.6</v>
      </c>
      <c r="K61" s="5" t="n">
        <f aca="false">K49+K54+K58</f>
        <v>16400690.4</v>
      </c>
      <c r="L61" s="3" t="n">
        <f aca="false">L49+L54+L58</f>
        <v>18168987.2</v>
      </c>
      <c r="M61" s="3" t="n">
        <f aca="false">M49+M54+M58</f>
        <v>18294084</v>
      </c>
      <c r="N61" s="11" t="n">
        <f aca="false">N49+N54+N58</f>
        <v>18715080.8</v>
      </c>
      <c r="O61" s="11" t="n">
        <f aca="false">O49+O54+O58</f>
        <v>19203027.6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3" customFormat="false" ht="15" hidden="false" customHeight="false" outlineLevel="0" collapsed="false">
      <c r="A63" s="0"/>
      <c r="B63" s="1" t="s">
        <v>62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21" customFormat="true" ht="15" hidden="false" customHeight="false" outlineLevel="0" collapsed="false">
      <c r="A64" s="4"/>
      <c r="C64" s="21" t="s">
        <v>63</v>
      </c>
      <c r="G64" s="22"/>
      <c r="H64" s="22" t="n">
        <f aca="false">H13*0.1</f>
        <v>50000</v>
      </c>
      <c r="I64" s="22" t="n">
        <f aca="false">I13*0.1</f>
        <v>52500</v>
      </c>
      <c r="J64" s="22" t="n">
        <f aca="false">J13*0.1</f>
        <v>57500</v>
      </c>
      <c r="K64" s="22" t="n">
        <f aca="false">K13*0.1</f>
        <v>62500</v>
      </c>
      <c r="L64" s="22" t="n">
        <f aca="false">L13*0.1</f>
        <v>62500</v>
      </c>
      <c r="M64" s="22" t="n">
        <f aca="false">M13*0.1</f>
        <v>45000</v>
      </c>
      <c r="N64" s="31" t="n">
        <f aca="false">N13*0.1</f>
        <v>42500</v>
      </c>
      <c r="O64" s="31" t="n">
        <f aca="false">O13*0.1</f>
        <v>42500</v>
      </c>
      <c r="P64" s="31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="21" customFormat="true" ht="15" hidden="false" customHeight="false" outlineLevel="0" collapsed="false">
      <c r="A65" s="4"/>
      <c r="C65" s="21" t="s">
        <v>64</v>
      </c>
      <c r="G65" s="22"/>
      <c r="H65" s="22" t="n">
        <f aca="false">H14*0.1</f>
        <v>47500</v>
      </c>
      <c r="I65" s="22" t="n">
        <f aca="false">I14*0.1</f>
        <v>47500</v>
      </c>
      <c r="J65" s="22" t="n">
        <f aca="false">J14*0.1</f>
        <v>52500</v>
      </c>
      <c r="K65" s="22" t="n">
        <f aca="false">K14*0.1</f>
        <v>52500</v>
      </c>
      <c r="L65" s="22" t="n">
        <f aca="false">L14*0.1</f>
        <v>50000</v>
      </c>
      <c r="M65" s="22" t="n">
        <f aca="false">M14*0.1</f>
        <v>25000</v>
      </c>
      <c r="N65" s="31" t="n">
        <f aca="false">N14*0.1</f>
        <v>12500</v>
      </c>
      <c r="O65" s="31" t="n">
        <f aca="false">O14*0.1</f>
        <v>6250</v>
      </c>
      <c r="P65" s="31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="21" customFormat="true" ht="15" hidden="false" customHeight="false" outlineLevel="0" collapsed="false">
      <c r="A66" s="4"/>
      <c r="C66" s="21" t="s">
        <v>65</v>
      </c>
      <c r="G66" s="22"/>
      <c r="H66" s="22"/>
      <c r="I66" s="22"/>
      <c r="J66" s="22"/>
      <c r="K66" s="22"/>
      <c r="L66" s="22"/>
      <c r="M66" s="22"/>
      <c r="N66" s="31"/>
      <c r="O66" s="31"/>
      <c r="P66" s="31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="21" customFormat="true" ht="15" hidden="false" customHeight="false" outlineLevel="0" collapsed="false">
      <c r="A67" s="4"/>
      <c r="C67" s="21" t="s">
        <v>66</v>
      </c>
      <c r="G67" s="22"/>
      <c r="H67" s="22" t="n">
        <f aca="false">H10*0.5</f>
        <v>1000000</v>
      </c>
      <c r="I67" s="22" t="n">
        <f aca="false">I10*0.5</f>
        <v>1050000</v>
      </c>
      <c r="J67" s="22" t="n">
        <f aca="false">J10*0.5</f>
        <v>1150000</v>
      </c>
      <c r="K67" s="22" t="n">
        <f aca="false">K10*0.5</f>
        <v>1250000</v>
      </c>
      <c r="L67" s="22" t="n">
        <f aca="false">L10*0.5</f>
        <v>1250000</v>
      </c>
      <c r="M67" s="22" t="n">
        <f aca="false">M10*0.5</f>
        <v>900000</v>
      </c>
      <c r="N67" s="31" t="n">
        <f aca="false">N10*0.5</f>
        <v>850000</v>
      </c>
      <c r="O67" s="31" t="n">
        <f aca="false">O10*0.5</f>
        <v>850000</v>
      </c>
      <c r="P67" s="31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="21" customFormat="true" ht="15" hidden="false" customHeight="false" outlineLevel="0" collapsed="false">
      <c r="A68" s="4"/>
      <c r="C68" s="21" t="s">
        <v>67</v>
      </c>
      <c r="G68" s="22"/>
      <c r="H68" s="22" t="n">
        <f aca="false">H11*0.5</f>
        <v>950000</v>
      </c>
      <c r="I68" s="22" t="n">
        <f aca="false">I11*0.5</f>
        <v>950000</v>
      </c>
      <c r="J68" s="22" t="n">
        <f aca="false">J11*0.5</f>
        <v>1050000</v>
      </c>
      <c r="K68" s="22" t="n">
        <f aca="false">K11*0.5</f>
        <v>1050000</v>
      </c>
      <c r="L68" s="22" t="n">
        <f aca="false">L11*0.5</f>
        <v>1000000</v>
      </c>
      <c r="M68" s="22" t="n">
        <f aca="false">M11*0.5</f>
        <v>500000</v>
      </c>
      <c r="N68" s="31" t="n">
        <f aca="false">N11*0.5</f>
        <v>250000</v>
      </c>
      <c r="O68" s="31" t="n">
        <f aca="false">O11*0.5</f>
        <v>125000</v>
      </c>
      <c r="P68" s="31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="21" customFormat="true" ht="15" hidden="false" customHeight="false" outlineLevel="0" collapsed="false">
      <c r="A69" s="4"/>
      <c r="C69" s="21" t="s">
        <v>68</v>
      </c>
      <c r="G69" s="22"/>
      <c r="H69" s="22"/>
      <c r="I69" s="22"/>
      <c r="J69" s="22"/>
      <c r="K69" s="22"/>
      <c r="L69" s="22"/>
      <c r="M69" s="22"/>
      <c r="N69" s="31"/>
      <c r="O69" s="31"/>
      <c r="P69" s="31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customFormat="false" ht="15" hidden="false" customHeight="false" outlineLevel="0" collapsed="false">
      <c r="A70" s="0"/>
      <c r="B70" s="1" t="s">
        <v>69</v>
      </c>
      <c r="C70" s="0"/>
      <c r="D70" s="0"/>
      <c r="E70" s="0"/>
      <c r="F70" s="0"/>
      <c r="G70" s="0"/>
      <c r="H70" s="3" t="n">
        <f aca="false">H64+H66+H65+H67+H68+H69</f>
        <v>2047500</v>
      </c>
      <c r="I70" s="3" t="n">
        <f aca="false">I64+I66+I65+I67+I68+I69</f>
        <v>2100000</v>
      </c>
      <c r="J70" s="3" t="n">
        <f aca="false">J64+J66+J65+J67+J68+J69</f>
        <v>2310000</v>
      </c>
      <c r="K70" s="3" t="n">
        <f aca="false">K64+K66+K65+K67+K68+K69</f>
        <v>2415000</v>
      </c>
      <c r="L70" s="3" t="n">
        <f aca="false">L64+L66+L65+L67+L68+L69</f>
        <v>2362500</v>
      </c>
      <c r="M70" s="3" t="n">
        <f aca="false">M64+M66+M65+M67+M68+M69</f>
        <v>1470000</v>
      </c>
      <c r="N70" s="11" t="n">
        <f aca="false">N64+N66+N65+N67+N68+N69</f>
        <v>1155000</v>
      </c>
      <c r="O70" s="11" t="n">
        <f aca="false">O64+O66+O65+O67+O68+O69</f>
        <v>1023750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3" t="s">
        <v>70</v>
      </c>
      <c r="R71" s="0"/>
      <c r="S71" s="3" t="n">
        <v>1000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2" t="s">
        <v>71</v>
      </c>
      <c r="D72" s="0"/>
      <c r="E72" s="0"/>
      <c r="F72" s="0"/>
      <c r="G72" s="8" t="n">
        <v>2000000</v>
      </c>
      <c r="H72" s="3" t="n">
        <f aca="false">G74</f>
        <v>2000000</v>
      </c>
      <c r="I72" s="3" t="n">
        <f aca="false">H74</f>
        <v>2000100</v>
      </c>
      <c r="J72" s="3" t="n">
        <f aca="false">I74</f>
        <v>2000100</v>
      </c>
      <c r="K72" s="3" t="n">
        <f aca="false">J74</f>
        <v>2000100</v>
      </c>
      <c r="L72" s="3" t="n">
        <f aca="false">K74</f>
        <v>2000100</v>
      </c>
      <c r="M72" s="3" t="n">
        <f aca="false">L74</f>
        <v>2000100</v>
      </c>
      <c r="N72" s="11" t="n">
        <f aca="false">M74</f>
        <v>2000100</v>
      </c>
      <c r="O72" s="11" t="n">
        <f aca="false">N74</f>
        <v>2000100</v>
      </c>
      <c r="P72" s="0"/>
      <c r="Q72" s="3" t="s">
        <v>72</v>
      </c>
      <c r="R72" s="2"/>
      <c r="S72" s="3" t="n">
        <v>1000</v>
      </c>
      <c r="T72" s="3" t="s">
        <v>73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0"/>
      <c r="C73" s="2" t="s">
        <v>74</v>
      </c>
      <c r="D73" s="0"/>
      <c r="E73" s="0"/>
      <c r="F73" s="0"/>
      <c r="G73" s="3" t="n">
        <v>0</v>
      </c>
      <c r="H73" s="3" t="n">
        <v>100</v>
      </c>
      <c r="I73" s="3" t="n">
        <v>0</v>
      </c>
      <c r="J73" s="3" t="n">
        <v>0</v>
      </c>
      <c r="K73" s="3" t="n">
        <v>0</v>
      </c>
      <c r="L73" s="3" t="n">
        <v>0</v>
      </c>
      <c r="M73" s="3" t="n">
        <v>0</v>
      </c>
      <c r="N73" s="11" t="n">
        <v>0</v>
      </c>
      <c r="O73" s="11" t="n">
        <v>0</v>
      </c>
      <c r="P73" s="0"/>
      <c r="Q73" s="0"/>
      <c r="R73" s="0"/>
      <c r="S73" s="0"/>
      <c r="T73" s="3" t="n">
        <v>5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1" t="s">
        <v>75</v>
      </c>
      <c r="C74" s="0"/>
      <c r="D74" s="0"/>
      <c r="E74" s="0"/>
      <c r="F74" s="0"/>
      <c r="G74" s="3" t="n">
        <f aca="false">G73+G72</f>
        <v>2000000</v>
      </c>
      <c r="H74" s="3" t="n">
        <f aca="false">H72+H73</f>
        <v>2000100</v>
      </c>
      <c r="I74" s="3" t="n">
        <f aca="false">I72+I73</f>
        <v>2000100</v>
      </c>
      <c r="J74" s="3" t="n">
        <f aca="false">J72+J73</f>
        <v>2000100</v>
      </c>
      <c r="K74" s="3" t="n">
        <f aca="false">K72+K73</f>
        <v>2000100</v>
      </c>
      <c r="L74" s="3" t="n">
        <f aca="false">L72+L73</f>
        <v>2000100</v>
      </c>
      <c r="M74" s="3" t="n">
        <f aca="false">M72+M73</f>
        <v>2000100</v>
      </c>
      <c r="N74" s="11" t="n">
        <f aca="false">N72+N73</f>
        <v>2000100</v>
      </c>
      <c r="O74" s="11" t="n">
        <f aca="false">O72+O73</f>
        <v>2000100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3" t="s">
        <v>76</v>
      </c>
      <c r="S75" s="3" t="n">
        <f aca="false">S71+S72</f>
        <v>2000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1" t="s">
        <v>77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10" customFormat="true" ht="15" hidden="false" customHeight="false" outlineLevel="0" collapsed="false">
      <c r="A77" s="9"/>
      <c r="C77" s="10" t="s">
        <v>78</v>
      </c>
      <c r="E77" s="23" t="s">
        <v>79</v>
      </c>
      <c r="G77" s="19" t="n">
        <v>3000000</v>
      </c>
      <c r="H77" s="11" t="n">
        <f aca="false">G77</f>
        <v>3000000</v>
      </c>
      <c r="I77" s="11" t="n">
        <f aca="false">H77+H78</f>
        <v>5000000</v>
      </c>
      <c r="J77" s="11" t="n">
        <f aca="false">I77+I78</f>
        <v>5000000</v>
      </c>
      <c r="K77" s="11" t="n">
        <f aca="false">J77+J78</f>
        <v>5000000</v>
      </c>
      <c r="L77" s="11" t="n">
        <f aca="false">K77+K78</f>
        <v>5000000</v>
      </c>
      <c r="M77" s="11" t="n">
        <f aca="false">L77+L78</f>
        <v>5000000</v>
      </c>
      <c r="N77" s="11" t="n">
        <f aca="false">M77+M78</f>
        <v>5000000</v>
      </c>
      <c r="O77" s="11" t="n">
        <f aca="false">N77+N78</f>
        <v>5000000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customFormat="false" ht="15" hidden="false" customHeight="false" outlineLevel="0" collapsed="false">
      <c r="A78" s="9"/>
      <c r="B78" s="10"/>
      <c r="C78" s="10" t="s">
        <v>80</v>
      </c>
      <c r="D78" s="10"/>
      <c r="E78" s="23"/>
      <c r="F78" s="10" t="s">
        <v>154</v>
      </c>
      <c r="G78" s="19" t="n">
        <v>0</v>
      </c>
      <c r="H78" s="11" t="n">
        <v>2000000</v>
      </c>
      <c r="I78" s="11"/>
      <c r="J78" s="11"/>
      <c r="K78" s="11"/>
      <c r="L78" s="11"/>
      <c r="M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0"/>
      <c r="B79" s="0"/>
      <c r="C79" s="2" t="s">
        <v>81</v>
      </c>
      <c r="D79" s="0"/>
      <c r="E79" s="0"/>
      <c r="F79" s="0"/>
      <c r="G79" s="0"/>
      <c r="H79" s="3" t="n">
        <f aca="false">G79+H34</f>
        <v>2204000</v>
      </c>
      <c r="I79" s="3" t="n">
        <f aca="false">H79+I34</f>
        <v>4179996</v>
      </c>
      <c r="J79" s="3" t="n">
        <f aca="false">I79+J34</f>
        <v>6395992</v>
      </c>
      <c r="K79" s="3" t="n">
        <f aca="false">J79+K34</f>
        <v>8731988</v>
      </c>
      <c r="L79" s="3" t="n">
        <f aca="false">K79+L34</f>
        <v>11007984</v>
      </c>
      <c r="M79" s="3" t="n">
        <f aca="false">L79+M34</f>
        <v>12279980</v>
      </c>
      <c r="N79" s="11" t="n">
        <f aca="false">M79+N34</f>
        <v>13199976</v>
      </c>
      <c r="O79" s="11" t="n">
        <f aca="false">N79+O34</f>
        <v>13973972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/>
      <c r="B80" s="0"/>
      <c r="C80" s="2" t="s">
        <v>82</v>
      </c>
      <c r="D80" s="0"/>
      <c r="E80" s="0"/>
      <c r="F80" s="0"/>
      <c r="G80" s="0"/>
      <c r="H80" s="3" t="n">
        <f aca="false">G80+H81</f>
        <v>440800</v>
      </c>
      <c r="I80" s="3" t="n">
        <f aca="false">H80+I81</f>
        <v>835999.2</v>
      </c>
      <c r="J80" s="3" t="n">
        <f aca="false">I80+J81</f>
        <v>1279198.4</v>
      </c>
      <c r="K80" s="3" t="n">
        <f aca="false">J80+K81</f>
        <v>1746397.6</v>
      </c>
      <c r="L80" s="3" t="n">
        <f aca="false">K80+L81</f>
        <v>2201596.8</v>
      </c>
      <c r="M80" s="3" t="n">
        <f aca="false">L80+M81</f>
        <v>2455996</v>
      </c>
      <c r="N80" s="11" t="n">
        <f aca="false">M80+N81</f>
        <v>2639995.2</v>
      </c>
      <c r="O80" s="11" t="n">
        <f aca="false">N80+O81</f>
        <v>2794794.4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0"/>
      <c r="C81" s="2" t="s">
        <v>83</v>
      </c>
      <c r="D81" s="0"/>
      <c r="E81" s="0"/>
      <c r="F81" s="0"/>
      <c r="G81" s="0"/>
      <c r="H81" s="3" t="n">
        <f aca="false">H34*0.2</f>
        <v>440800</v>
      </c>
      <c r="I81" s="3" t="n">
        <f aca="false">I34*0.2</f>
        <v>395199.2</v>
      </c>
      <c r="J81" s="3" t="n">
        <f aca="false">J34*0.2</f>
        <v>443199.2</v>
      </c>
      <c r="K81" s="3" t="n">
        <f aca="false">K34*0.2</f>
        <v>467199.2</v>
      </c>
      <c r="L81" s="3" t="n">
        <f aca="false">L34*0.2</f>
        <v>455199.2</v>
      </c>
      <c r="M81" s="3" t="n">
        <f aca="false">M34*0.2</f>
        <v>254399.2</v>
      </c>
      <c r="N81" s="11" t="n">
        <f aca="false">N34*0.2</f>
        <v>183999.2</v>
      </c>
      <c r="O81" s="11" t="n">
        <f aca="false">O34*0.2</f>
        <v>154799.2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/>
      <c r="B82" s="1" t="s">
        <v>84</v>
      </c>
      <c r="C82" s="0"/>
      <c r="D82" s="0"/>
      <c r="E82" s="0"/>
      <c r="F82" s="0"/>
      <c r="G82" s="3" t="n">
        <f aca="false">G77+G79</f>
        <v>3000000</v>
      </c>
      <c r="H82" s="3" t="n">
        <f aca="false">H77+H79-H80+H78</f>
        <v>6763200</v>
      </c>
      <c r="I82" s="3" t="n">
        <f aca="false">I77+I79-I80+I78</f>
        <v>8343996.8</v>
      </c>
      <c r="J82" s="3" t="n">
        <f aca="false">J77+J79-J80+J78</f>
        <v>10116793.6</v>
      </c>
      <c r="K82" s="3" t="n">
        <f aca="false">K77+K79-K80+K78</f>
        <v>11985590.4</v>
      </c>
      <c r="L82" s="3" t="n">
        <f aca="false">L77+L79-L80+L78</f>
        <v>13806387.2</v>
      </c>
      <c r="M82" s="3" t="n">
        <f aca="false">M77+M79-M80+M78</f>
        <v>14823984</v>
      </c>
      <c r="N82" s="11" t="n">
        <f aca="false">N77+N79-N80+N78</f>
        <v>15559980.8</v>
      </c>
      <c r="O82" s="11" t="n">
        <f aca="false">O77+O79-O80+O78</f>
        <v>16179177.6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4" customFormat="false" ht="15" hidden="false" customHeight="false" outlineLevel="0" collapsed="false">
      <c r="A84" s="0"/>
      <c r="B84" s="0"/>
      <c r="C84" s="1" t="s">
        <v>85</v>
      </c>
      <c r="D84" s="1"/>
      <c r="E84" s="1"/>
      <c r="F84" s="1"/>
      <c r="G84" s="5" t="n">
        <f aca="false">G74+G70+G82</f>
        <v>5000000</v>
      </c>
      <c r="H84" s="5" t="n">
        <f aca="false">H70+H74+H82</f>
        <v>10810800</v>
      </c>
      <c r="I84" s="5" t="n">
        <f aca="false">I70+I74+I82</f>
        <v>12444096.8</v>
      </c>
      <c r="J84" s="5" t="n">
        <f aca="false">J70+J74+J82</f>
        <v>14426893.6</v>
      </c>
      <c r="K84" s="5" t="n">
        <f aca="false">K70+K74+K82</f>
        <v>16400690.4</v>
      </c>
      <c r="L84" s="3" t="n">
        <f aca="false">L70+L74+L82</f>
        <v>18168987.2</v>
      </c>
      <c r="M84" s="3" t="n">
        <f aca="false">M70+M74+M82</f>
        <v>18294084</v>
      </c>
      <c r="N84" s="11" t="n">
        <f aca="false">N70+N74+N82</f>
        <v>18715080.8</v>
      </c>
      <c r="O84" s="11" t="n">
        <f aca="false">O70+O74+O82</f>
        <v>19203027.6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/>
      <c r="B85" s="3" t="s">
        <v>86</v>
      </c>
      <c r="C85" s="0"/>
      <c r="D85" s="0"/>
      <c r="E85" s="0"/>
      <c r="F85" s="0"/>
      <c r="G85" s="3" t="n">
        <v>0</v>
      </c>
      <c r="H85" s="3" t="n">
        <f aca="false">H61-H84</f>
        <v>0</v>
      </c>
      <c r="I85" s="3" t="n">
        <f aca="false">I61-I84</f>
        <v>0</v>
      </c>
      <c r="J85" s="3" t="n">
        <f aca="false">J61-J84</f>
        <v>0</v>
      </c>
      <c r="K85" s="3" t="n">
        <f aca="false">K61-K84</f>
        <v>0</v>
      </c>
      <c r="L85" s="3" t="n">
        <f aca="false">L61-L84</f>
        <v>0</v>
      </c>
      <c r="M85" s="3" t="n">
        <f aca="false">M61-M84</f>
        <v>0</v>
      </c>
      <c r="N85" s="11" t="n">
        <f aca="false">N61-N84</f>
        <v>0</v>
      </c>
      <c r="O85" s="11" t="n">
        <f aca="false">O61-O84</f>
        <v>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/>
      <c r="B86" s="0"/>
      <c r="C86" s="0"/>
      <c r="D86" s="0"/>
      <c r="E86" s="0"/>
      <c r="F86" s="0"/>
      <c r="G86" s="0"/>
      <c r="H86" s="3" t="n">
        <f aca="false">H85-G85</f>
        <v>0</v>
      </c>
      <c r="I86" s="3" t="n">
        <f aca="false">I85-H85</f>
        <v>0</v>
      </c>
      <c r="J86" s="3" t="n">
        <f aca="false">J85-I85</f>
        <v>0</v>
      </c>
      <c r="K86" s="3" t="n">
        <f aca="false">K85-J85</f>
        <v>0</v>
      </c>
      <c r="L86" s="3" t="n">
        <f aca="false">L85-K85</f>
        <v>0</v>
      </c>
      <c r="M86" s="3" t="n">
        <f aca="false">M85-L85</f>
        <v>0</v>
      </c>
      <c r="N86" s="11" t="n">
        <f aca="false">N85-M85</f>
        <v>0</v>
      </c>
      <c r="O86" s="11" t="n">
        <f aca="false">O85-N85</f>
        <v>0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3" t="s">
        <v>87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/>
      <c r="B88" s="2" t="s">
        <v>88</v>
      </c>
      <c r="C88" s="0"/>
      <c r="D88" s="0"/>
      <c r="E88" s="0"/>
      <c r="F88" s="0"/>
      <c r="G88" s="2"/>
      <c r="H88" s="2"/>
      <c r="I88" s="2"/>
      <c r="J88" s="2"/>
      <c r="K88" s="2"/>
      <c r="L88" s="2"/>
      <c r="M88" s="2"/>
      <c r="N88" s="10"/>
      <c r="O88" s="10"/>
      <c r="P88" s="0"/>
      <c r="Q88" s="3" t="s">
        <v>89</v>
      </c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/>
      <c r="B89" s="2" t="s">
        <v>90</v>
      </c>
      <c r="C89" s="0"/>
      <c r="D89" s="0"/>
      <c r="E89" s="0"/>
      <c r="F89" s="0"/>
      <c r="G89" s="0"/>
      <c r="H89" s="24"/>
      <c r="I89" s="24" t="s">
        <v>91</v>
      </c>
      <c r="J89" s="24"/>
      <c r="K89" s="24"/>
      <c r="L89" s="24"/>
      <c r="M89" s="24"/>
      <c r="N89" s="32"/>
      <c r="O89" s="32"/>
      <c r="P89" s="0"/>
      <c r="Q89" s="3" t="s">
        <v>92</v>
      </c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0"/>
      <c r="B90" s="0"/>
      <c r="C90" s="0"/>
      <c r="D90" s="0"/>
      <c r="E90" s="0"/>
      <c r="F90" s="0"/>
      <c r="G90" s="0"/>
      <c r="H90" s="24"/>
      <c r="I90" s="24" t="s">
        <v>93</v>
      </c>
      <c r="J90" s="24"/>
      <c r="K90" s="24"/>
      <c r="L90" s="24"/>
      <c r="M90" s="24"/>
      <c r="N90" s="32"/>
      <c r="O90" s="32"/>
      <c r="P90" s="0"/>
      <c r="Q90" s="3" t="s">
        <v>94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0"/>
      <c r="B91" s="2" t="s">
        <v>95</v>
      </c>
      <c r="C91" s="0"/>
      <c r="D91" s="0"/>
      <c r="E91" s="0"/>
      <c r="F91" s="0"/>
      <c r="G91" s="0"/>
      <c r="H91" s="24" t="s">
        <v>2</v>
      </c>
      <c r="I91" s="24" t="s">
        <v>2</v>
      </c>
      <c r="J91" s="24" t="s">
        <v>41</v>
      </c>
      <c r="K91" s="24" t="s">
        <v>2</v>
      </c>
      <c r="L91" s="24" t="s">
        <v>2</v>
      </c>
      <c r="M91" s="24" t="s">
        <v>2</v>
      </c>
      <c r="N91" s="32" t="s">
        <v>2</v>
      </c>
      <c r="O91" s="32" t="s">
        <v>2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0"/>
      <c r="B92" s="0"/>
      <c r="C92" s="0"/>
      <c r="D92" s="0"/>
      <c r="E92" s="0"/>
      <c r="F92" s="0"/>
      <c r="G92" s="0"/>
      <c r="H92" s="24" t="n">
        <v>1</v>
      </c>
      <c r="I92" s="24" t="n">
        <v>2</v>
      </c>
      <c r="J92" s="24" t="n">
        <v>3</v>
      </c>
      <c r="K92" s="24" t="n">
        <v>4</v>
      </c>
      <c r="L92" s="24" t="n">
        <v>5</v>
      </c>
      <c r="M92" s="24" t="n">
        <v>6</v>
      </c>
      <c r="N92" s="32" t="n">
        <v>7</v>
      </c>
      <c r="O92" s="32" t="n">
        <v>8</v>
      </c>
      <c r="P92" s="0"/>
      <c r="Q92" s="3" t="s">
        <v>96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0"/>
      <c r="B93" s="2" t="s">
        <v>97</v>
      </c>
      <c r="C93" s="0"/>
      <c r="D93" s="0"/>
      <c r="E93" s="0"/>
      <c r="F93" s="0"/>
      <c r="G93" s="0"/>
      <c r="H93" s="3" t="s">
        <v>98</v>
      </c>
      <c r="I93" s="0"/>
      <c r="J93" s="0"/>
      <c r="K93" s="0"/>
      <c r="L93" s="0"/>
      <c r="M93" s="0"/>
      <c r="N93" s="0"/>
      <c r="O93" s="0"/>
      <c r="P93" s="0"/>
      <c r="Q93" s="3" t="s">
        <v>99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5" s="3" customFormat="true" ht="15" hidden="false" customHeight="false" outlineLevel="0" collapsed="false">
      <c r="A95" s="4"/>
      <c r="B95" s="1" t="s">
        <v>100</v>
      </c>
      <c r="C95" s="2"/>
      <c r="D95" s="2"/>
      <c r="E95" s="2"/>
      <c r="F95" s="2"/>
      <c r="H95" s="7" t="n">
        <f aca="false">G44</f>
        <v>2000000</v>
      </c>
      <c r="I95" s="3" t="n">
        <f aca="false">H123</f>
        <v>5323300</v>
      </c>
      <c r="J95" s="3" t="n">
        <f aca="false">I123</f>
        <v>7303596.8</v>
      </c>
      <c r="K95" s="3" t="n">
        <f aca="false">J123</f>
        <v>9596393.6</v>
      </c>
      <c r="L95" s="3" t="n">
        <f aca="false">K123</f>
        <v>11905190.4</v>
      </c>
      <c r="M95" s="3" t="n">
        <f aca="false">L123</f>
        <v>14045987.2</v>
      </c>
      <c r="N95" s="11" t="n">
        <f aca="false">M123</f>
        <v>14743584</v>
      </c>
      <c r="O95" s="11" t="n">
        <f aca="false">N123</f>
        <v>15599580.8</v>
      </c>
      <c r="P95" s="11"/>
    </row>
    <row r="96" s="3" customFormat="true" ht="15" hidden="false" customHeight="false" outlineLevel="0" collapsed="false">
      <c r="A96" s="4"/>
      <c r="B96" s="1" t="s">
        <v>101</v>
      </c>
      <c r="C96" s="2"/>
      <c r="D96" s="2"/>
      <c r="E96" s="2"/>
      <c r="F96" s="2"/>
      <c r="H96" s="0"/>
      <c r="I96" s="0"/>
      <c r="J96" s="0"/>
      <c r="K96" s="0"/>
      <c r="L96" s="0"/>
      <c r="M96" s="0"/>
      <c r="N96" s="11"/>
      <c r="O96" s="11"/>
      <c r="P96" s="11"/>
    </row>
    <row r="97" customFormat="false" ht="15" hidden="false" customHeight="false" outlineLevel="0" collapsed="false">
      <c r="A97" s="4"/>
      <c r="C97" s="2" t="s">
        <v>38</v>
      </c>
      <c r="G97" s="0"/>
      <c r="H97" s="3" t="n">
        <f aca="false">H34</f>
        <v>2204000</v>
      </c>
      <c r="I97" s="3" t="n">
        <f aca="false">I34</f>
        <v>1975996</v>
      </c>
      <c r="J97" s="3" t="n">
        <f aca="false">J34</f>
        <v>2215996</v>
      </c>
      <c r="K97" s="3" t="n">
        <f aca="false">K34</f>
        <v>2335996</v>
      </c>
      <c r="L97" s="3" t="n">
        <f aca="false">L34</f>
        <v>2275996</v>
      </c>
      <c r="M97" s="3" t="n">
        <f aca="false">M34</f>
        <v>1271996</v>
      </c>
      <c r="N97" s="11" t="n">
        <f aca="false">N34</f>
        <v>919996</v>
      </c>
      <c r="O97" s="11" t="n">
        <f aca="false">O34</f>
        <v>773996</v>
      </c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4"/>
      <c r="C98" s="2" t="s">
        <v>102</v>
      </c>
      <c r="G98" s="0"/>
      <c r="H98" s="0"/>
      <c r="I98" s="0"/>
      <c r="J98" s="0"/>
      <c r="K98" s="0"/>
      <c r="L98" s="0"/>
      <c r="M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4"/>
      <c r="C99" s="2" t="s">
        <v>35</v>
      </c>
      <c r="G99" s="0"/>
      <c r="H99" s="3" t="n">
        <f aca="false">H31</f>
        <v>0</v>
      </c>
      <c r="I99" s="3" t="n">
        <f aca="false">I31</f>
        <v>360000</v>
      </c>
      <c r="J99" s="3" t="n">
        <f aca="false">J31</f>
        <v>360000</v>
      </c>
      <c r="K99" s="3" t="n">
        <f aca="false">K31</f>
        <v>360000</v>
      </c>
      <c r="L99" s="3" t="n">
        <f aca="false">L31</f>
        <v>360000</v>
      </c>
      <c r="M99" s="3" t="n">
        <f aca="false">M31</f>
        <v>360000</v>
      </c>
      <c r="N99" s="11" t="n">
        <f aca="false">N31</f>
        <v>360000</v>
      </c>
      <c r="O99" s="11" t="n">
        <f aca="false">O31</f>
        <v>360000</v>
      </c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4"/>
      <c r="C100" s="2" t="s">
        <v>103</v>
      </c>
      <c r="G100" s="0"/>
      <c r="H100" s="3" t="n">
        <f aca="false">(G45-H45)</f>
        <v>-200000</v>
      </c>
      <c r="I100" s="3" t="n">
        <f aca="false">(H45-I45)</f>
        <v>-10000</v>
      </c>
      <c r="J100" s="3" t="n">
        <f aca="false">(I45-J45)</f>
        <v>-20000</v>
      </c>
      <c r="K100" s="3" t="n">
        <f aca="false">(J45-K45)</f>
        <v>-20000</v>
      </c>
      <c r="L100" s="3" t="n">
        <f aca="false">(K45-L45)</f>
        <v>0</v>
      </c>
      <c r="M100" s="3" t="n">
        <f aca="false">(L45-M45)</f>
        <v>70000</v>
      </c>
      <c r="N100" s="11" t="n">
        <f aca="false">(M45-N45)</f>
        <v>10000</v>
      </c>
      <c r="O100" s="11" t="n">
        <f aca="false">(N45-O45)</f>
        <v>0</v>
      </c>
      <c r="P100" s="11" t="s">
        <v>104</v>
      </c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4"/>
      <c r="C101" s="2" t="s">
        <v>105</v>
      </c>
      <c r="G101" s="0"/>
      <c r="H101" s="3" t="n">
        <f aca="false">(G46-H46)</f>
        <v>-190000</v>
      </c>
      <c r="I101" s="3" t="n">
        <f aca="false">(H46-I46)</f>
        <v>0</v>
      </c>
      <c r="J101" s="3" t="n">
        <f aca="false">(I46-J46)</f>
        <v>-20000</v>
      </c>
      <c r="K101" s="3" t="n">
        <f aca="false">(J46-K46)</f>
        <v>0</v>
      </c>
      <c r="L101" s="3" t="n">
        <f aca="false">(K46-L46)</f>
        <v>10000</v>
      </c>
      <c r="M101" s="3" t="n">
        <f aca="false">(L46-M46)</f>
        <v>100000</v>
      </c>
      <c r="N101" s="11" t="n">
        <f aca="false">(M46-N46)</f>
        <v>50000</v>
      </c>
      <c r="O101" s="11" t="n">
        <f aca="false">(N46-O46)</f>
        <v>25000</v>
      </c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4"/>
      <c r="C102" s="2" t="s">
        <v>106</v>
      </c>
      <c r="G102" s="0"/>
      <c r="H102" s="3" t="n">
        <f aca="false">(G47-H47)</f>
        <v>-50000</v>
      </c>
      <c r="I102" s="3" t="n">
        <f aca="false">(H47-I47)</f>
        <v>-2500</v>
      </c>
      <c r="J102" s="3" t="n">
        <f aca="false">(I47-J47)</f>
        <v>-5000</v>
      </c>
      <c r="K102" s="3" t="n">
        <f aca="false">(J47-K47)</f>
        <v>-5000</v>
      </c>
      <c r="L102" s="3" t="n">
        <f aca="false">(K47-L47)</f>
        <v>0</v>
      </c>
      <c r="M102" s="3" t="n">
        <f aca="false">(L47-M47)</f>
        <v>17500</v>
      </c>
      <c r="N102" s="11" t="n">
        <f aca="false">(M47-N47)</f>
        <v>2500</v>
      </c>
      <c r="O102" s="11" t="n">
        <f aca="false">(N47-O47)</f>
        <v>0</v>
      </c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4"/>
      <c r="C103" s="2" t="s">
        <v>106</v>
      </c>
      <c r="G103" s="0"/>
      <c r="H103" s="3" t="n">
        <f aca="false">(G48-H48)</f>
        <v>-47500</v>
      </c>
      <c r="I103" s="3" t="n">
        <f aca="false">(H48-I48)</f>
        <v>0</v>
      </c>
      <c r="J103" s="3" t="n">
        <f aca="false">(I48-J48)</f>
        <v>-5000</v>
      </c>
      <c r="K103" s="3" t="n">
        <f aca="false">(J48-K48)</f>
        <v>0</v>
      </c>
      <c r="L103" s="3" t="n">
        <f aca="false">(K48-L48)</f>
        <v>2500</v>
      </c>
      <c r="M103" s="3" t="n">
        <f aca="false">(L48-M48)</f>
        <v>25000</v>
      </c>
      <c r="N103" s="11" t="n">
        <f aca="false">(M48-N48)</f>
        <v>12500</v>
      </c>
      <c r="O103" s="11" t="n">
        <f aca="false">(N48-O48)</f>
        <v>6250</v>
      </c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4"/>
      <c r="C104" s="21" t="s">
        <v>107</v>
      </c>
      <c r="D104" s="21"/>
      <c r="E104" s="21"/>
      <c r="F104" s="21"/>
      <c r="G104" s="22"/>
      <c r="H104" s="22" t="n">
        <f aca="false">(G64-H64)*-1</f>
        <v>50000</v>
      </c>
      <c r="I104" s="22" t="n">
        <f aca="false">(H64-I64)*-1</f>
        <v>2500</v>
      </c>
      <c r="J104" s="22" t="n">
        <f aca="false">(I64-J64)*-1</f>
        <v>5000</v>
      </c>
      <c r="K104" s="22" t="n">
        <f aca="false">(J64-K64)*-1</f>
        <v>5000</v>
      </c>
      <c r="L104" s="22" t="n">
        <f aca="false">(K64-L64)*-1</f>
        <v>-0</v>
      </c>
      <c r="M104" s="3" t="n">
        <f aca="false">(L64-M64)*-1</f>
        <v>-17500</v>
      </c>
      <c r="N104" s="11" t="n">
        <f aca="false">(M64-N64)*-1</f>
        <v>-2500</v>
      </c>
      <c r="O104" s="11" t="n">
        <f aca="false">(N64-O64)*-1</f>
        <v>-0</v>
      </c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4"/>
      <c r="C105" s="21" t="s">
        <v>108</v>
      </c>
      <c r="D105" s="21"/>
      <c r="E105" s="21"/>
      <c r="F105" s="21"/>
      <c r="G105" s="22"/>
      <c r="H105" s="22" t="n">
        <f aca="false">(G65-H65)*-1</f>
        <v>47500</v>
      </c>
      <c r="I105" s="22" t="n">
        <f aca="false">(H65-I65)*-1</f>
        <v>-0</v>
      </c>
      <c r="J105" s="22" t="n">
        <f aca="false">(I65-J65)*-1</f>
        <v>5000</v>
      </c>
      <c r="K105" s="22" t="n">
        <f aca="false">(J65-K65)*-1</f>
        <v>-0</v>
      </c>
      <c r="L105" s="22" t="n">
        <f aca="false">(K65-L65)*-1</f>
        <v>-2500</v>
      </c>
      <c r="M105" s="3" t="n">
        <f aca="false">(L65-M65)*-1</f>
        <v>-25000</v>
      </c>
      <c r="N105" s="11" t="n">
        <f aca="false">(M65-N65)*-1</f>
        <v>-12500</v>
      </c>
      <c r="O105" s="11" t="n">
        <f aca="false">(N65-O65)*-1</f>
        <v>-6250</v>
      </c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4"/>
      <c r="C106" s="21" t="s">
        <v>66</v>
      </c>
      <c r="D106" s="21"/>
      <c r="E106" s="21"/>
      <c r="F106" s="21"/>
      <c r="G106" s="22"/>
      <c r="H106" s="22" t="n">
        <f aca="false">(G67-H67)*-1</f>
        <v>1000000</v>
      </c>
      <c r="I106" s="22" t="n">
        <f aca="false">(H67-I67)*-1</f>
        <v>50000</v>
      </c>
      <c r="J106" s="22" t="n">
        <f aca="false">(I67-J67)*-1</f>
        <v>100000</v>
      </c>
      <c r="K106" s="22" t="n">
        <f aca="false">(J67-K67)*-1</f>
        <v>100000</v>
      </c>
      <c r="L106" s="22" t="n">
        <f aca="false">(K67-L67)*-1</f>
        <v>-0</v>
      </c>
      <c r="M106" s="3" t="n">
        <f aca="false">(L67-M67)*-1</f>
        <v>-350000</v>
      </c>
      <c r="N106" s="11" t="n">
        <f aca="false">(M67-N67)*-1</f>
        <v>-50000</v>
      </c>
      <c r="O106" s="11" t="n">
        <f aca="false">(N67-O67)*-1</f>
        <v>-0</v>
      </c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4"/>
      <c r="C107" s="21" t="s">
        <v>67</v>
      </c>
      <c r="D107" s="21"/>
      <c r="E107" s="21"/>
      <c r="F107" s="21"/>
      <c r="G107" s="22"/>
      <c r="H107" s="22" t="n">
        <f aca="false">(G68-H68)*-1</f>
        <v>950000</v>
      </c>
      <c r="I107" s="22" t="n">
        <f aca="false">(H68-I68)*-1</f>
        <v>-0</v>
      </c>
      <c r="J107" s="22" t="n">
        <f aca="false">(I68-J68)*-1</f>
        <v>100000</v>
      </c>
      <c r="K107" s="22" t="n">
        <f aca="false">(J68-K68)*-1</f>
        <v>-0</v>
      </c>
      <c r="L107" s="22" t="n">
        <f aca="false">(K68-L68)*-1</f>
        <v>-50000</v>
      </c>
      <c r="M107" s="3" t="n">
        <f aca="false">(L68-M68)*-1</f>
        <v>-500000</v>
      </c>
      <c r="N107" s="11" t="n">
        <f aca="false">(M68-N68)*-1</f>
        <v>-250000</v>
      </c>
      <c r="O107" s="11" t="n">
        <f aca="false">(N68-O68)*-1</f>
        <v>-125000</v>
      </c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4"/>
      <c r="C108" s="21" t="s">
        <v>109</v>
      </c>
      <c r="D108" s="21"/>
      <c r="E108" s="21"/>
      <c r="F108" s="21"/>
      <c r="G108" s="22"/>
      <c r="H108" s="22" t="n">
        <f aca="false">(F66-H66)*-1</f>
        <v>-0</v>
      </c>
      <c r="I108" s="22" t="n">
        <f aca="false">(G66-I66)*-1</f>
        <v>-0</v>
      </c>
      <c r="J108" s="22" t="n">
        <f aca="false">(H66-J66)*-1</f>
        <v>-0</v>
      </c>
      <c r="K108" s="22" t="n">
        <f aca="false">(I66-K66)*-1</f>
        <v>-0</v>
      </c>
      <c r="L108" s="22" t="n">
        <f aca="false">(J66-L66)*-1</f>
        <v>-0</v>
      </c>
      <c r="M108" s="3" t="n">
        <f aca="false">(K66-M66)*-1</f>
        <v>-0</v>
      </c>
      <c r="N108" s="11" t="n">
        <f aca="false">(L66-N66)*-1</f>
        <v>-0</v>
      </c>
      <c r="O108" s="11" t="n">
        <f aca="false">(M66-O66)*-1</f>
        <v>-0</v>
      </c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4"/>
      <c r="C109" s="21"/>
      <c r="D109" s="21"/>
      <c r="E109" s="21"/>
      <c r="F109" s="21"/>
      <c r="G109" s="22"/>
      <c r="H109" s="22"/>
      <c r="I109" s="22"/>
      <c r="J109" s="22"/>
      <c r="K109" s="22"/>
      <c r="L109" s="22"/>
      <c r="M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4"/>
      <c r="B110" s="1" t="s">
        <v>110</v>
      </c>
      <c r="G110" s="0"/>
      <c r="H110" s="3" t="n">
        <f aca="false">H97+H99+H100+H101+H102+H103+H104+H105+H108+H106+H107</f>
        <v>3764000</v>
      </c>
      <c r="I110" s="3" t="n">
        <f aca="false">I97+I99+I100+I101+I102+I103+I104+I105+I108+I106+I107</f>
        <v>2375996</v>
      </c>
      <c r="J110" s="3" t="n">
        <f aca="false">J97+J99+J100+J101+J102+J103+J104+J105+J108+J106+J107</f>
        <v>2735996</v>
      </c>
      <c r="K110" s="3" t="n">
        <f aca="false">K97+K99+K100+K101+K102+K103+K104+K105+K108+K106+K107</f>
        <v>2775996</v>
      </c>
      <c r="L110" s="3" t="n">
        <f aca="false">L97+L99+L100+L101+L102+L103+L104+L105+L108+L106+L107</f>
        <v>2595996</v>
      </c>
      <c r="M110" s="3" t="n">
        <f aca="false">M97+M99+M100+M101+M102+M103+M104+M105+M108+M106+M107</f>
        <v>951996</v>
      </c>
      <c r="N110" s="11" t="n">
        <f aca="false">N97+N99+N100+N101+N102+N103+N104+N105+N108+N106+N107</f>
        <v>1039996</v>
      </c>
      <c r="O110" s="11" t="n">
        <f aca="false">O97+O99+O100+O101+O102+O103+O104+O105+O108+O106+O107</f>
        <v>1033996</v>
      </c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2" s="3" customFormat="true" ht="15" hidden="false" customHeight="false" outlineLevel="0" collapsed="false">
      <c r="A112" s="4"/>
      <c r="B112" s="2"/>
      <c r="C112" s="2" t="s">
        <v>111</v>
      </c>
      <c r="D112" s="2"/>
      <c r="E112" s="2"/>
      <c r="F112" s="2"/>
      <c r="H112" s="3" t="n">
        <f aca="false">H51*-1</f>
        <v>-0</v>
      </c>
      <c r="I112" s="3" t="n">
        <f aca="false">I51*-1</f>
        <v>-0</v>
      </c>
      <c r="J112" s="3" t="n">
        <f aca="false">J51*-1</f>
        <v>-0</v>
      </c>
      <c r="K112" s="3" t="n">
        <f aca="false">K51*-1</f>
        <v>-0</v>
      </c>
      <c r="L112" s="3" t="n">
        <f aca="false">L51*-1</f>
        <v>-0</v>
      </c>
      <c r="M112" s="3" t="n">
        <f aca="false">M51*-1</f>
        <v>-0</v>
      </c>
      <c r="N112" s="11" t="n">
        <f aca="false">N51*-1</f>
        <v>-0</v>
      </c>
      <c r="O112" s="11" t="n">
        <f aca="false">O51*-1</f>
        <v>-0</v>
      </c>
      <c r="P112" s="11"/>
    </row>
    <row r="114" customFormat="false" ht="15" hidden="false" customHeight="false" outlineLevel="0" collapsed="false">
      <c r="A114" s="0"/>
      <c r="B114" s="0"/>
      <c r="C114" s="2" t="s">
        <v>112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0"/>
      <c r="B115" s="0"/>
      <c r="C115" s="2" t="s">
        <v>113</v>
      </c>
      <c r="D115" s="0"/>
      <c r="E115" s="0"/>
      <c r="F115" s="0"/>
      <c r="G115" s="0"/>
      <c r="H115" s="3" t="n">
        <f aca="false">H73</f>
        <v>100</v>
      </c>
      <c r="I115" s="3" t="n">
        <f aca="false">I73</f>
        <v>0</v>
      </c>
      <c r="J115" s="3" t="n">
        <f aca="false">J73</f>
        <v>0</v>
      </c>
      <c r="K115" s="3" t="n">
        <f aca="false">K73</f>
        <v>0</v>
      </c>
      <c r="L115" s="3" t="n">
        <f aca="false">L73</f>
        <v>0</v>
      </c>
      <c r="M115" s="3" t="n">
        <f aca="false">M73</f>
        <v>0</v>
      </c>
      <c r="N115" s="11" t="n">
        <f aca="false">N73</f>
        <v>0</v>
      </c>
      <c r="O115" s="11" t="n">
        <f aca="false">O73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0"/>
      <c r="B116" s="0"/>
      <c r="C116" s="2" t="s">
        <v>114</v>
      </c>
      <c r="D116" s="0"/>
      <c r="E116" s="0"/>
      <c r="F116" s="0"/>
      <c r="G116" s="0"/>
      <c r="H116" s="3" t="n">
        <f aca="false">H78</f>
        <v>2000000</v>
      </c>
      <c r="I116" s="3" t="n">
        <f aca="false">I78</f>
        <v>0</v>
      </c>
      <c r="J116" s="3" t="n">
        <f aca="false">J78</f>
        <v>0</v>
      </c>
      <c r="K116" s="3" t="n">
        <f aca="false">K78</f>
        <v>0</v>
      </c>
      <c r="L116" s="3" t="n">
        <f aca="false">L78</f>
        <v>0</v>
      </c>
      <c r="M116" s="3" t="n">
        <f aca="false">M78</f>
        <v>0</v>
      </c>
      <c r="N116" s="11" t="n">
        <f aca="false">N78</f>
        <v>0</v>
      </c>
      <c r="O116" s="11" t="n">
        <f aca="false">O78</f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0"/>
      <c r="B117" s="0"/>
      <c r="C117" s="2" t="s">
        <v>115</v>
      </c>
      <c r="D117" s="0"/>
      <c r="E117" s="0"/>
      <c r="F117" s="0"/>
      <c r="G117" s="0"/>
      <c r="H117" s="3" t="n">
        <f aca="false">H81</f>
        <v>440800</v>
      </c>
      <c r="I117" s="3" t="n">
        <f aca="false">I81</f>
        <v>395199.2</v>
      </c>
      <c r="J117" s="3" t="n">
        <f aca="false">J81</f>
        <v>443199.2</v>
      </c>
      <c r="K117" s="3" t="n">
        <f aca="false">K81</f>
        <v>467199.2</v>
      </c>
      <c r="L117" s="3" t="n">
        <f aca="false">L81</f>
        <v>455199.2</v>
      </c>
      <c r="M117" s="3" t="n">
        <f aca="false">M81</f>
        <v>254399.2</v>
      </c>
      <c r="N117" s="11" t="n">
        <f aca="false">N81</f>
        <v>183999.2</v>
      </c>
      <c r="O117" s="11" t="n">
        <f aca="false">O81</f>
        <v>154799.2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9" customFormat="false" ht="15" hidden="false" customHeight="false" outlineLevel="0" collapsed="false">
      <c r="A119" s="0"/>
      <c r="B119" s="1" t="s">
        <v>116</v>
      </c>
      <c r="C119" s="0"/>
      <c r="D119" s="0"/>
      <c r="E119" s="0"/>
      <c r="F119" s="0"/>
      <c r="G119" s="0"/>
      <c r="H119" s="3" t="n">
        <f aca="false">H123-H121-H117</f>
        <v>6882500</v>
      </c>
      <c r="I119" s="3" t="n">
        <f aca="false">I123-I121-I117</f>
        <v>6908897.6</v>
      </c>
      <c r="J119" s="3" t="n">
        <f aca="false">J123-J121-J117</f>
        <v>9153194.4</v>
      </c>
      <c r="K119" s="3" t="n">
        <f aca="false">K123-K121-K117</f>
        <v>11437991.2</v>
      </c>
      <c r="L119" s="3" t="n">
        <f aca="false">L123-L121-L117</f>
        <v>13590788</v>
      </c>
      <c r="M119" s="3" t="n">
        <f aca="false">M123-M121-M117</f>
        <v>14489184.8</v>
      </c>
      <c r="N119" s="11" t="n">
        <f aca="false">N123-N121-N117</f>
        <v>15415581.6</v>
      </c>
      <c r="O119" s="11" t="n">
        <f aca="false">O123-O121-O117</f>
        <v>16323978.4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1" s="25" customFormat="true" ht="15" hidden="false" customHeight="false" outlineLevel="0" collapsed="false">
      <c r="A121" s="4"/>
      <c r="C121" s="25" t="s">
        <v>117</v>
      </c>
      <c r="G121" s="8"/>
      <c r="H121" s="8" t="n">
        <f aca="false">H57*-1</f>
        <v>-2000000</v>
      </c>
      <c r="I121" s="8" t="n">
        <f aca="false">I57*-1</f>
        <v>-500</v>
      </c>
      <c r="J121" s="8" t="n">
        <f aca="false">J57*-1</f>
        <v>-0</v>
      </c>
      <c r="K121" s="8" t="n">
        <f aca="false">K57*-1</f>
        <v>-0</v>
      </c>
      <c r="L121" s="8" t="n">
        <f aca="false">L57*-1</f>
        <v>-0</v>
      </c>
      <c r="M121" s="8" t="n">
        <f aca="false">M57*-1</f>
        <v>-0</v>
      </c>
      <c r="N121" s="30" t="n">
        <f aca="false">N57*-1</f>
        <v>-0</v>
      </c>
      <c r="O121" s="30" t="n">
        <f aca="false">O57*-1</f>
        <v>-0</v>
      </c>
      <c r="P121" s="30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3" customFormat="false" ht="15" hidden="false" customHeight="false" outlineLevel="0" collapsed="false">
      <c r="A123" s="4" t="s">
        <v>118</v>
      </c>
      <c r="B123" s="1" t="s">
        <v>119</v>
      </c>
      <c r="C123" s="0"/>
      <c r="D123" s="0"/>
      <c r="E123" s="0"/>
      <c r="F123" s="0"/>
      <c r="G123" s="0"/>
      <c r="H123" s="3" t="n">
        <f aca="false">H95+H110+H112+H115+H116+H121-H117</f>
        <v>5323300</v>
      </c>
      <c r="I123" s="3" t="n">
        <f aca="false">I95+I110+I112+I115+I116+I121-I117</f>
        <v>7303596.8</v>
      </c>
      <c r="J123" s="3" t="n">
        <f aca="false">J95+J110+J112+J115+J116+J121-J117</f>
        <v>9596393.6</v>
      </c>
      <c r="K123" s="3" t="n">
        <f aca="false">K95+K110+K112+K115+K116+K121-K117</f>
        <v>11905190.4</v>
      </c>
      <c r="L123" s="3" t="n">
        <f aca="false">L95+L110+L112+L115+L116+L121-L117</f>
        <v>14045987.2</v>
      </c>
      <c r="M123" s="3" t="n">
        <f aca="false">M95+M110+M112+M115+M116+M121-M117</f>
        <v>14743584</v>
      </c>
      <c r="N123" s="11" t="n">
        <f aca="false">N95+N110+N112+N115+N116+N121-N117</f>
        <v>15599580.8</v>
      </c>
      <c r="O123" s="11" t="n">
        <f aca="false">O95+O110+O112+O115+O116+O121-O117</f>
        <v>16478777.6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5" customFormat="false" ht="15" hidden="false" customHeight="false" outlineLevel="0" collapsed="false">
      <c r="A125" s="0"/>
      <c r="B125" s="0"/>
      <c r="C125" s="0"/>
      <c r="D125" s="2" t="s">
        <v>120</v>
      </c>
      <c r="E125" s="0"/>
      <c r="F125" s="2" t="n">
        <v>0.5</v>
      </c>
      <c r="G125" s="0"/>
      <c r="H125" s="3" t="n">
        <f aca="false">H95+(G16*$F$125)</f>
        <v>2000000</v>
      </c>
      <c r="I125" s="3" t="n">
        <f aca="false">I95+(H16*$F$125)</f>
        <v>6785800</v>
      </c>
      <c r="J125" s="3" t="n">
        <f aca="false">J95+(I16*$F$125)</f>
        <v>8803596.8</v>
      </c>
      <c r="K125" s="3" t="n">
        <f aca="false">K95+(J16*$F$125)</f>
        <v>11246393.6</v>
      </c>
      <c r="L125" s="3" t="n">
        <f aca="false">L95+(K16*$F$125)</f>
        <v>13630190.4</v>
      </c>
      <c r="M125" s="3" t="n">
        <f aca="false">M95+(L16*$F$125)</f>
        <v>15733487.2</v>
      </c>
      <c r="N125" s="11" t="n">
        <f aca="false">N95+(M16*$F$125)</f>
        <v>15793584</v>
      </c>
      <c r="O125" s="11" t="n">
        <f aca="false">O95+(N16*$F$125)</f>
        <v>16424580.8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32" customFormat="false" ht="15" hidden="false" customHeight="false" outlineLevel="0" collapsed="false">
      <c r="A132" s="0"/>
      <c r="B132" s="0"/>
      <c r="C132" s="4" t="s">
        <v>121</v>
      </c>
      <c r="D132" s="0"/>
      <c r="E132" s="0"/>
      <c r="F132" s="0"/>
      <c r="G132" s="0"/>
      <c r="H132" s="24" t="s">
        <v>2</v>
      </c>
      <c r="I132" s="24" t="s">
        <v>2</v>
      </c>
      <c r="J132" s="24" t="s">
        <v>41</v>
      </c>
      <c r="K132" s="24" t="s">
        <v>2</v>
      </c>
      <c r="L132" s="3" t="s">
        <v>2</v>
      </c>
      <c r="M132" s="3" t="s">
        <v>2</v>
      </c>
      <c r="N132" s="11" t="s">
        <v>2</v>
      </c>
      <c r="O132" s="11" t="s">
        <v>2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0"/>
      <c r="B133" s="0"/>
      <c r="C133" s="0"/>
      <c r="D133" s="0"/>
      <c r="E133" s="0"/>
      <c r="F133" s="0"/>
      <c r="G133" s="0"/>
      <c r="H133" s="24" t="n">
        <v>1</v>
      </c>
      <c r="I133" s="24" t="n">
        <v>2</v>
      </c>
      <c r="J133" s="24" t="n">
        <v>3</v>
      </c>
      <c r="K133" s="24" t="n">
        <v>4</v>
      </c>
      <c r="L133" s="3" t="n">
        <v>5</v>
      </c>
      <c r="M133" s="3" t="n">
        <v>6</v>
      </c>
      <c r="N133" s="11" t="n">
        <v>7</v>
      </c>
      <c r="O133" s="11" t="n">
        <v>8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0"/>
      <c r="B134" s="0"/>
      <c r="C134" s="1" t="s">
        <v>10</v>
      </c>
      <c r="D134" s="1"/>
      <c r="E134" s="0"/>
      <c r="F134" s="0"/>
      <c r="G134" s="0"/>
      <c r="H134" s="3" t="n">
        <f aca="false">H12</f>
        <v>3900000</v>
      </c>
      <c r="I134" s="3" t="n">
        <f aca="false">I12</f>
        <v>4000000</v>
      </c>
      <c r="J134" s="3" t="n">
        <f aca="false">J12</f>
        <v>4400000</v>
      </c>
      <c r="K134" s="3" t="n">
        <f aca="false">K12</f>
        <v>4600000</v>
      </c>
      <c r="L134" s="3" t="n">
        <f aca="false">L12</f>
        <v>4500000</v>
      </c>
      <c r="M134" s="3" t="n">
        <f aca="false">M12</f>
        <v>2800000</v>
      </c>
      <c r="N134" s="11" t="n">
        <f aca="false">N12</f>
        <v>2200000</v>
      </c>
      <c r="O134" s="11" t="n">
        <f aca="false">O12</f>
        <v>1950000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0"/>
      <c r="B135" s="0"/>
      <c r="C135" s="1" t="s">
        <v>18</v>
      </c>
      <c r="D135" s="1"/>
      <c r="E135" s="0"/>
      <c r="F135" s="0"/>
      <c r="G135" s="0"/>
      <c r="H135" s="3" t="n">
        <f aca="false">H15</f>
        <v>975000</v>
      </c>
      <c r="I135" s="3" t="n">
        <f aca="false">I15</f>
        <v>1000000</v>
      </c>
      <c r="J135" s="3" t="n">
        <f aca="false">J15</f>
        <v>1100000</v>
      </c>
      <c r="K135" s="3" t="n">
        <f aca="false">K15</f>
        <v>1150000</v>
      </c>
      <c r="L135" s="3" t="n">
        <f aca="false">L15</f>
        <v>1125000</v>
      </c>
      <c r="M135" s="3" t="n">
        <f aca="false">M15</f>
        <v>700000</v>
      </c>
      <c r="N135" s="11" t="n">
        <f aca="false">N15</f>
        <v>550000</v>
      </c>
      <c r="O135" s="11" t="n">
        <f aca="false">O15</f>
        <v>487500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0"/>
      <c r="B136" s="0"/>
      <c r="C136" s="1" t="s">
        <v>122</v>
      </c>
      <c r="D136" s="1"/>
      <c r="E136" s="0"/>
      <c r="F136" s="0"/>
      <c r="G136" s="0"/>
      <c r="H136" s="3" t="n">
        <f aca="false">H27</f>
        <v>70000</v>
      </c>
      <c r="I136" s="3" t="n">
        <f aca="false">I27</f>
        <v>70000</v>
      </c>
      <c r="J136" s="3" t="n">
        <f aca="false">J27</f>
        <v>70000</v>
      </c>
      <c r="K136" s="3" t="n">
        <f aca="false">K27</f>
        <v>70000</v>
      </c>
      <c r="L136" s="3" t="n">
        <f aca="false">L27</f>
        <v>70000</v>
      </c>
      <c r="M136" s="3" t="n">
        <f aca="false">M27</f>
        <v>70000</v>
      </c>
      <c r="N136" s="11" t="n">
        <f aca="false">N27</f>
        <v>70000</v>
      </c>
      <c r="O136" s="11" t="n">
        <f aca="false">O27</f>
        <v>70000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0"/>
      <c r="B137" s="0"/>
      <c r="C137" s="1" t="s">
        <v>123</v>
      </c>
      <c r="D137" s="0"/>
      <c r="E137" s="0"/>
      <c r="F137" s="0"/>
      <c r="G137" s="0"/>
      <c r="H137" s="3" t="n">
        <f aca="false">H34</f>
        <v>2204000</v>
      </c>
      <c r="I137" s="3" t="n">
        <f aca="false">I34</f>
        <v>1975996</v>
      </c>
      <c r="J137" s="3" t="n">
        <f aca="false">J34</f>
        <v>2215996</v>
      </c>
      <c r="K137" s="3" t="n">
        <f aca="false">K34</f>
        <v>2335996</v>
      </c>
      <c r="L137" s="3" t="n">
        <f aca="false">L34</f>
        <v>2275996</v>
      </c>
      <c r="M137" s="3" t="n">
        <f aca="false">M34</f>
        <v>1271996</v>
      </c>
      <c r="N137" s="11" t="n">
        <f aca="false">N34</f>
        <v>919996</v>
      </c>
      <c r="O137" s="11" t="n">
        <f aca="false">O34</f>
        <v>773996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9" customFormat="false" ht="15" hidden="false" customHeight="false" outlineLevel="0" collapsed="false">
      <c r="A139" s="0"/>
      <c r="B139" s="0"/>
      <c r="C139" s="1" t="s">
        <v>124</v>
      </c>
      <c r="D139" s="1"/>
      <c r="E139" s="0"/>
      <c r="F139" s="0"/>
      <c r="G139" s="0"/>
      <c r="H139" s="3" t="n">
        <f aca="false">H17</f>
        <v>0</v>
      </c>
      <c r="I139" s="3" t="n">
        <f aca="false">I17</f>
        <v>0</v>
      </c>
      <c r="J139" s="3" t="n">
        <f aca="false">J17</f>
        <v>0</v>
      </c>
      <c r="K139" s="3" t="n">
        <f aca="false">K17</f>
        <v>0</v>
      </c>
      <c r="L139" s="3" t="n">
        <f aca="false">L17</f>
        <v>0</v>
      </c>
      <c r="M139" s="3" t="n">
        <f aca="false">M17</f>
        <v>20000</v>
      </c>
      <c r="N139" s="11" t="n">
        <f aca="false">N17</f>
        <v>30000</v>
      </c>
      <c r="O139" s="11" t="n">
        <f aca="false">O17</f>
        <v>35000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0"/>
      <c r="B140" s="0"/>
      <c r="C140" s="1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0"/>
      <c r="B141" s="0"/>
      <c r="C141" s="4" t="s">
        <v>125</v>
      </c>
      <c r="D141" s="0"/>
      <c r="E141" s="0"/>
      <c r="F141" s="0"/>
      <c r="G141" s="0"/>
      <c r="H141" s="3" t="s">
        <v>2</v>
      </c>
      <c r="I141" s="3" t="s">
        <v>2</v>
      </c>
      <c r="J141" s="3" t="s">
        <v>2</v>
      </c>
      <c r="K141" s="3" t="s">
        <v>2</v>
      </c>
      <c r="L141" s="3" t="s">
        <v>2</v>
      </c>
      <c r="M141" s="3" t="s">
        <v>2</v>
      </c>
      <c r="N141" s="11" t="s">
        <v>2</v>
      </c>
      <c r="O141" s="11" t="s">
        <v>2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0"/>
      <c r="B142" s="0"/>
      <c r="C142" s="0"/>
      <c r="D142" s="0"/>
      <c r="E142" s="0"/>
      <c r="F142" s="0"/>
      <c r="G142" s="0"/>
      <c r="H142" s="3" t="n">
        <v>1</v>
      </c>
      <c r="I142" s="3" t="n">
        <v>2</v>
      </c>
      <c r="J142" s="3" t="n">
        <v>3</v>
      </c>
      <c r="K142" s="3" t="n">
        <v>4</v>
      </c>
      <c r="L142" s="3" t="n">
        <v>5</v>
      </c>
      <c r="M142" s="3" t="n">
        <v>6</v>
      </c>
      <c r="N142" s="11" t="n">
        <v>7</v>
      </c>
      <c r="O142" s="11" t="n">
        <v>8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0"/>
      <c r="B143" s="0"/>
      <c r="C143" s="1" t="s">
        <v>126</v>
      </c>
      <c r="D143" s="1"/>
      <c r="E143" s="0"/>
      <c r="F143" s="0"/>
      <c r="G143" s="0"/>
      <c r="H143" s="3" t="n">
        <f aca="false">H95</f>
        <v>2000000</v>
      </c>
      <c r="I143" s="3" t="n">
        <f aca="false">I95</f>
        <v>5323300</v>
      </c>
      <c r="J143" s="3" t="n">
        <f aca="false">J95</f>
        <v>7303596.8</v>
      </c>
      <c r="K143" s="3" t="n">
        <f aca="false">K95</f>
        <v>9596393.6</v>
      </c>
      <c r="L143" s="3" t="n">
        <f aca="false">L95</f>
        <v>11905190.4</v>
      </c>
      <c r="M143" s="3" t="n">
        <f aca="false">M95</f>
        <v>14045987.2</v>
      </c>
      <c r="N143" s="11" t="n">
        <f aca="false">N95</f>
        <v>14743584</v>
      </c>
      <c r="O143" s="11" t="n">
        <f aca="false">O95</f>
        <v>15599580.8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/>
      <c r="B144" s="0"/>
      <c r="C144" s="1" t="s">
        <v>127</v>
      </c>
      <c r="D144" s="1"/>
      <c r="E144" s="0"/>
      <c r="F144" s="0"/>
      <c r="G144" s="0"/>
      <c r="H144" s="3" t="n">
        <f aca="false">H110</f>
        <v>3764000</v>
      </c>
      <c r="I144" s="3" t="n">
        <f aca="false">I110</f>
        <v>2375996</v>
      </c>
      <c r="J144" s="3" t="n">
        <f aca="false">J110</f>
        <v>2735996</v>
      </c>
      <c r="K144" s="3" t="n">
        <f aca="false">K110</f>
        <v>2775996</v>
      </c>
      <c r="L144" s="3" t="n">
        <f aca="false">L110</f>
        <v>2595996</v>
      </c>
      <c r="M144" s="3" t="n">
        <f aca="false">M110</f>
        <v>951996</v>
      </c>
      <c r="N144" s="11" t="n">
        <f aca="false">N110</f>
        <v>1039996</v>
      </c>
      <c r="O144" s="11" t="n">
        <f aca="false">O110</f>
        <v>1033996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0"/>
      <c r="B145" s="0"/>
      <c r="C145" s="0"/>
      <c r="D145" s="26" t="s">
        <v>128</v>
      </c>
      <c r="E145" s="26"/>
      <c r="F145" s="26"/>
      <c r="G145" s="27"/>
      <c r="H145" s="27" t="n">
        <f aca="false">H34</f>
        <v>2204000</v>
      </c>
      <c r="I145" s="27" t="n">
        <f aca="false">I34</f>
        <v>1975996</v>
      </c>
      <c r="J145" s="27" t="n">
        <f aca="false">J34</f>
        <v>2215996</v>
      </c>
      <c r="K145" s="27" t="n">
        <f aca="false">K34</f>
        <v>2335996</v>
      </c>
      <c r="L145" s="27" t="n">
        <f aca="false">L34</f>
        <v>2275996</v>
      </c>
      <c r="M145" s="27" t="n">
        <f aca="false">M34</f>
        <v>1271996</v>
      </c>
      <c r="N145" s="33" t="n">
        <f aca="false">N34</f>
        <v>919996</v>
      </c>
      <c r="O145" s="33" t="n">
        <f aca="false">O34</f>
        <v>773996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0"/>
      <c r="B146" s="0"/>
      <c r="C146" s="0"/>
      <c r="D146" s="26" t="s">
        <v>129</v>
      </c>
      <c r="E146" s="26"/>
      <c r="F146" s="26"/>
      <c r="G146" s="27"/>
      <c r="H146" s="27" t="n">
        <f aca="false">H97-H110</f>
        <v>-1560000</v>
      </c>
      <c r="I146" s="27" t="n">
        <f aca="false">I97-I110</f>
        <v>-400000</v>
      </c>
      <c r="J146" s="27" t="n">
        <f aca="false">J97-J110</f>
        <v>-520000</v>
      </c>
      <c r="K146" s="27" t="n">
        <f aca="false">K97-K110</f>
        <v>-440000</v>
      </c>
      <c r="L146" s="27" t="n">
        <f aca="false">L97-L110</f>
        <v>-320000</v>
      </c>
      <c r="M146" s="27" t="n">
        <f aca="false">M97-M110</f>
        <v>320000</v>
      </c>
      <c r="N146" s="33" t="n">
        <f aca="false">N97-N110</f>
        <v>-120000</v>
      </c>
      <c r="O146" s="33" t="n">
        <f aca="false">O97-O110</f>
        <v>-260000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0"/>
      <c r="B147" s="0"/>
      <c r="C147" s="1" t="s">
        <v>130</v>
      </c>
      <c r="D147" s="1"/>
      <c r="E147" s="0"/>
      <c r="F147" s="0"/>
      <c r="G147" s="0"/>
      <c r="H147" s="3" t="n">
        <f aca="false">H112</f>
        <v>-0</v>
      </c>
      <c r="I147" s="3" t="n">
        <f aca="false">I112</f>
        <v>-0</v>
      </c>
      <c r="J147" s="3" t="n">
        <f aca="false">J112</f>
        <v>-0</v>
      </c>
      <c r="K147" s="3" t="n">
        <f aca="false">K112</f>
        <v>-0</v>
      </c>
      <c r="L147" s="3" t="n">
        <f aca="false">L112</f>
        <v>-0</v>
      </c>
      <c r="M147" s="3" t="n">
        <f aca="false">M112</f>
        <v>-0</v>
      </c>
      <c r="N147" s="11" t="n">
        <f aca="false">N112</f>
        <v>-0</v>
      </c>
      <c r="O147" s="11" t="n">
        <f aca="false">O112</f>
        <v>-0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0"/>
      <c r="B148" s="0"/>
      <c r="C148" s="1" t="s">
        <v>131</v>
      </c>
      <c r="D148" s="1"/>
      <c r="E148" s="0"/>
      <c r="F148" s="0"/>
      <c r="G148" s="0"/>
      <c r="H148" s="3" t="n">
        <f aca="false">H115+H116</f>
        <v>2000100</v>
      </c>
      <c r="I148" s="3" t="n">
        <f aca="false">I115+I116</f>
        <v>0</v>
      </c>
      <c r="J148" s="3" t="n">
        <f aca="false">J115+J116</f>
        <v>0</v>
      </c>
      <c r="K148" s="3" t="n">
        <f aca="false">K115+K116</f>
        <v>0</v>
      </c>
      <c r="L148" s="3" t="n">
        <f aca="false">L115+L116</f>
        <v>0</v>
      </c>
      <c r="M148" s="3" t="n">
        <f aca="false">M115+M116</f>
        <v>0</v>
      </c>
      <c r="N148" s="11" t="n">
        <f aca="false">N115+N116</f>
        <v>0</v>
      </c>
      <c r="O148" s="11" t="n">
        <f aca="false">O115+O116</f>
        <v>0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" customFormat="true" ht="15" hidden="false" customHeight="false" outlineLevel="0" collapsed="false">
      <c r="A149" s="4"/>
      <c r="C149" s="1" t="s">
        <v>132</v>
      </c>
      <c r="G149" s="5"/>
      <c r="H149" s="5" t="n">
        <f aca="false">H123-H153</f>
        <v>3323300</v>
      </c>
      <c r="I149" s="5" t="n">
        <f aca="false">I123-I153</f>
        <v>7303096.8</v>
      </c>
      <c r="J149" s="5" t="n">
        <f aca="false">J123-J153</f>
        <v>9596393.6</v>
      </c>
      <c r="K149" s="5" t="n">
        <f aca="false">K123-K153</f>
        <v>11905190.4</v>
      </c>
      <c r="L149" s="5" t="n">
        <f aca="false">L123-L153</f>
        <v>14045987.2</v>
      </c>
      <c r="M149" s="5" t="n">
        <f aca="false">M123-M153</f>
        <v>14743584</v>
      </c>
      <c r="N149" s="19" t="n">
        <f aca="false">N123-N153</f>
        <v>15599580.8</v>
      </c>
      <c r="O149" s="19" t="n">
        <f aca="false">O123-O153</f>
        <v>16478777.6</v>
      </c>
      <c r="P149" s="19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customFormat="false" ht="15" hidden="false" customHeight="false" outlineLevel="0" collapsed="false">
      <c r="A150" s="0"/>
      <c r="B150" s="0"/>
      <c r="C150" s="1"/>
      <c r="D150" s="1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0"/>
      <c r="B151" s="0"/>
      <c r="C151" s="1" t="s">
        <v>133</v>
      </c>
      <c r="D151" s="1"/>
      <c r="E151" s="0"/>
      <c r="F151" s="0"/>
      <c r="G151" s="0"/>
      <c r="H151" s="3" t="n">
        <f aca="false">H149-H143</f>
        <v>1323300</v>
      </c>
      <c r="I151" s="3" t="n">
        <f aca="false">I149-I143</f>
        <v>1979796.8</v>
      </c>
      <c r="J151" s="3" t="n">
        <f aca="false">J149-J143</f>
        <v>2292796.8</v>
      </c>
      <c r="K151" s="3" t="n">
        <f aca="false">K149-K143</f>
        <v>2308796.8</v>
      </c>
      <c r="L151" s="3" t="n">
        <f aca="false">L149-L143</f>
        <v>2140796.8</v>
      </c>
      <c r="M151" s="3" t="n">
        <f aca="false">M149-M143</f>
        <v>697596.800000001</v>
      </c>
      <c r="N151" s="11" t="n">
        <f aca="false">N149-N143</f>
        <v>855996.800000001</v>
      </c>
      <c r="O151" s="11" t="n">
        <f aca="false">O149-O143</f>
        <v>879196.800000001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/>
      <c r="B152" s="0"/>
      <c r="C152" s="1"/>
      <c r="D152" s="1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0"/>
      <c r="C153" s="1" t="s">
        <v>134</v>
      </c>
      <c r="D153" s="0"/>
      <c r="E153" s="0"/>
      <c r="F153" s="0"/>
      <c r="G153" s="0"/>
      <c r="H153" s="3" t="n">
        <f aca="false">H57</f>
        <v>2000000</v>
      </c>
      <c r="I153" s="3" t="n">
        <f aca="false">I57</f>
        <v>500</v>
      </c>
      <c r="J153" s="3" t="n">
        <f aca="false">J57</f>
        <v>0</v>
      </c>
      <c r="K153" s="3" t="n">
        <f aca="false">K57</f>
        <v>0</v>
      </c>
      <c r="L153" s="3" t="n">
        <f aca="false">L57</f>
        <v>0</v>
      </c>
      <c r="M153" s="3" t="n">
        <f aca="false">M57</f>
        <v>0</v>
      </c>
      <c r="N153" s="11" t="n">
        <f aca="false">N57</f>
        <v>0</v>
      </c>
      <c r="O153" s="11" t="n">
        <f aca="false">O57</f>
        <v>0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/>
      <c r="B154" s="0"/>
      <c r="C154" s="1" t="s">
        <v>135</v>
      </c>
      <c r="D154" s="0"/>
      <c r="E154" s="0"/>
      <c r="F154" s="0"/>
      <c r="G154" s="0"/>
      <c r="H154" s="3" t="n">
        <f aca="false">H117</f>
        <v>440800</v>
      </c>
      <c r="I154" s="3" t="e">
        <f aca="false">#REF!</f>
        <v>#REF!</v>
      </c>
      <c r="J154" s="3" t="e">
        <f aca="false">#REF!</f>
        <v>#REF!</v>
      </c>
      <c r="K154" s="3" t="e">
        <f aca="false">#REF!</f>
        <v>#REF!</v>
      </c>
      <c r="L154" s="3" t="e">
        <f aca="false">#REF!</f>
        <v>#REF!</v>
      </c>
      <c r="M154" s="3" t="e">
        <f aca="false">#REF!</f>
        <v>#REF!</v>
      </c>
      <c r="N154" s="11" t="e">
        <f aca="false">#REF!</f>
        <v>#REF!</v>
      </c>
      <c r="O154" s="11" t="e">
        <f aca="false">#REF!</f>
        <v>#REF!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/>
      <c r="B155" s="0"/>
      <c r="C155" s="1"/>
      <c r="D155" s="1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/>
      <c r="B156" s="0"/>
      <c r="C156" s="1"/>
      <c r="D156" s="1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/>
      <c r="B157" s="0"/>
      <c r="C157" s="1" t="s">
        <v>136</v>
      </c>
      <c r="D157" s="0"/>
      <c r="E157" s="0"/>
      <c r="F157" s="0"/>
      <c r="G157" s="0"/>
      <c r="H157" s="3" t="n">
        <f aca="false">H125</f>
        <v>2000000</v>
      </c>
      <c r="I157" s="3" t="n">
        <f aca="false">I125</f>
        <v>6785800</v>
      </c>
      <c r="J157" s="3" t="n">
        <f aca="false">J125</f>
        <v>8803596.8</v>
      </c>
      <c r="K157" s="3" t="n">
        <f aca="false">K125</f>
        <v>11246393.6</v>
      </c>
      <c r="L157" s="3" t="n">
        <f aca="false">L125</f>
        <v>13630190.4</v>
      </c>
      <c r="M157" s="3" t="n">
        <f aca="false">M125</f>
        <v>15733487.2</v>
      </c>
      <c r="N157" s="11" t="n">
        <f aca="false">N125</f>
        <v>15793584</v>
      </c>
      <c r="O157" s="11" t="n">
        <f aca="false">O125</f>
        <v>16424580.8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0"/>
      <c r="B158" s="0"/>
      <c r="C158" s="0"/>
      <c r="D158" s="1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0"/>
      <c r="B159" s="0"/>
      <c r="C159" s="1" t="s">
        <v>137</v>
      </c>
      <c r="D159" s="1"/>
      <c r="E159" s="0"/>
      <c r="F159" s="0"/>
      <c r="G159" s="0"/>
      <c r="H159" s="3" t="s">
        <v>138</v>
      </c>
      <c r="I159" s="0"/>
      <c r="J159" s="2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/>
      <c r="B160" s="0"/>
      <c r="C160" s="0"/>
      <c r="D160" s="1"/>
      <c r="E160" s="0"/>
      <c r="F160" s="0"/>
      <c r="G160" s="0"/>
      <c r="H160" s="2"/>
      <c r="I160" s="0"/>
      <c r="J160" s="2"/>
      <c r="K160" s="0"/>
      <c r="L160" s="0"/>
      <c r="M160" s="0"/>
      <c r="N160" s="0"/>
      <c r="O160" s="0"/>
      <c r="P160" s="0"/>
      <c r="Q160" s="3" t="s">
        <v>139</v>
      </c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0"/>
      <c r="B161" s="0"/>
      <c r="C161" s="0"/>
      <c r="D161" s="0"/>
      <c r="E161" s="0"/>
      <c r="F161" s="0"/>
      <c r="G161" s="0"/>
      <c r="H161" s="3" t="s">
        <v>2</v>
      </c>
      <c r="I161" s="3" t="s">
        <v>2</v>
      </c>
      <c r="J161" s="3" t="s">
        <v>2</v>
      </c>
      <c r="K161" s="3" t="s">
        <v>2</v>
      </c>
      <c r="L161" s="3" t="s">
        <v>2</v>
      </c>
      <c r="M161" s="3" t="s">
        <v>2</v>
      </c>
      <c r="N161" s="11" t="s">
        <v>2</v>
      </c>
      <c r="O161" s="11" t="s">
        <v>2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0"/>
      <c r="B162" s="0"/>
      <c r="C162" s="1" t="s">
        <v>140</v>
      </c>
      <c r="D162" s="0"/>
      <c r="E162" s="0"/>
      <c r="F162" s="0"/>
      <c r="G162" s="0"/>
      <c r="H162" s="3" t="n">
        <v>1</v>
      </c>
      <c r="I162" s="3" t="n">
        <v>2</v>
      </c>
      <c r="J162" s="3" t="n">
        <v>3</v>
      </c>
      <c r="K162" s="3" t="n">
        <v>4</v>
      </c>
      <c r="L162" s="3" t="n">
        <v>5</v>
      </c>
      <c r="M162" s="3" t="n">
        <v>6</v>
      </c>
      <c r="N162" s="11" t="n">
        <v>7</v>
      </c>
      <c r="O162" s="11" t="n">
        <v>8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0"/>
      <c r="B163" s="0"/>
      <c r="C163" s="0"/>
      <c r="D163" s="3" t="s">
        <v>78</v>
      </c>
      <c r="E163" s="0"/>
      <c r="F163" s="0"/>
      <c r="G163" s="0"/>
      <c r="H163" s="3" t="n">
        <f aca="false">G77+G79</f>
        <v>3000000</v>
      </c>
      <c r="I163" s="3" t="n">
        <f aca="false">H77+H79</f>
        <v>5204000</v>
      </c>
      <c r="J163" s="3" t="n">
        <f aca="false">I77+I79</f>
        <v>9179996</v>
      </c>
      <c r="K163" s="3" t="n">
        <f aca="false">J77+J79</f>
        <v>11395992</v>
      </c>
      <c r="L163" s="3" t="n">
        <f aca="false">K77+K79</f>
        <v>13731988</v>
      </c>
      <c r="M163" s="3" t="n">
        <f aca="false">L77+L79</f>
        <v>16007984</v>
      </c>
      <c r="N163" s="11" t="n">
        <f aca="false">M77+M79</f>
        <v>17279980</v>
      </c>
      <c r="O163" s="11" t="n">
        <f aca="false">N77+N79</f>
        <v>18199976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0"/>
      <c r="B164" s="0"/>
      <c r="C164" s="0"/>
      <c r="D164" s="3" t="s">
        <v>141</v>
      </c>
      <c r="E164" s="0"/>
      <c r="F164" s="0"/>
      <c r="G164" s="0"/>
      <c r="H164" s="3" t="n">
        <f aca="false">((H34+H31)/(H163))*100</f>
        <v>73.4666666666667</v>
      </c>
      <c r="I164" s="3" t="n">
        <f aca="false">((I34+I31)/(I163))*100</f>
        <v>44.8884704073789</v>
      </c>
      <c r="J164" s="3" t="n">
        <f aca="false">((J34+J31)/(J163))*100</f>
        <v>28.060970832667</v>
      </c>
      <c r="K164" s="3" t="n">
        <f aca="false">((K34+K31)/(K163))*100</f>
        <v>23.6574051649036</v>
      </c>
      <c r="L164" s="3" t="n">
        <f aca="false">((L34+L31)/(L163))*100</f>
        <v>19.1960260961486</v>
      </c>
      <c r="M164" s="3" t="n">
        <f aca="false">((M34+M31)/(M163))*100</f>
        <v>10.1948877510122</v>
      </c>
      <c r="N164" s="11" t="n">
        <f aca="false">((N34+N31)/(N163))*100</f>
        <v>7.40739283263059</v>
      </c>
      <c r="O164" s="11" t="n">
        <f aca="false">((O34+O31)/(O163))*100</f>
        <v>6.23075546912809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0"/>
      <c r="B165" s="0"/>
      <c r="C165" s="0"/>
      <c r="D165" s="3" t="s">
        <v>142</v>
      </c>
      <c r="E165" s="0"/>
      <c r="F165" s="0"/>
      <c r="G165" s="0"/>
      <c r="H165" s="3" t="n">
        <f aca="false">(H28/H61)*100</f>
        <v>26.4087764087764</v>
      </c>
      <c r="I165" s="3" t="n">
        <f aca="false">(I28/I61)*100</f>
        <v>23.5453006119335</v>
      </c>
      <c r="J165" s="3" t="n">
        <f aca="false">(J28/J61)*100</f>
        <v>22.3887420920606</v>
      </c>
      <c r="K165" s="3" t="n">
        <f aca="false">(K28/K61)*100</f>
        <v>20.6088885136201</v>
      </c>
      <c r="L165" s="3" t="n">
        <f aca="false">(L28/L61)*100</f>
        <v>18.1903369935777</v>
      </c>
      <c r="M165" s="3" t="n">
        <f aca="false">(M28/M61)*100</f>
        <v>11.2058083913904</v>
      </c>
      <c r="N165" s="11" t="n">
        <f aca="false">(N28/N61)*100</f>
        <v>8.60268794564862</v>
      </c>
      <c r="O165" s="11" t="n">
        <f aca="false">(O28/O61)*100</f>
        <v>7.43372362803874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0"/>
      <c r="B166" s="0"/>
      <c r="C166" s="0"/>
      <c r="D166" s="3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0"/>
      <c r="B167" s="0"/>
      <c r="C167" s="0"/>
      <c r="D167" s="3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0"/>
      <c r="B168" s="0"/>
      <c r="C168" s="0"/>
      <c r="D168" s="2" t="s">
        <v>143</v>
      </c>
      <c r="E168" s="0"/>
      <c r="F168" s="0"/>
      <c r="G168" s="0"/>
      <c r="H168" s="28" t="n">
        <f aca="false">H49/H70</f>
        <v>2.83799755799756</v>
      </c>
      <c r="I168" s="28" t="n">
        <f aca="false">I49/I70</f>
        <v>3.71599847619048</v>
      </c>
      <c r="J168" s="28" t="n">
        <f aca="false">J49/J70</f>
        <v>4.39237818181818</v>
      </c>
      <c r="K168" s="28" t="n">
        <f aca="false">K49/K70</f>
        <v>5.16778070393375</v>
      </c>
      <c r="L168" s="28" t="n">
        <f aca="false">L49/L70</f>
        <v>6.18348664550265</v>
      </c>
      <c r="M168" s="28" t="n">
        <f aca="false">M49/M70</f>
        <v>10.2677442176871</v>
      </c>
      <c r="N168" s="34" t="n">
        <f aca="false">N49/N70</f>
        <v>13.7442258008658</v>
      </c>
      <c r="O168" s="34" t="n">
        <f aca="false">O49/O70</f>
        <v>16.3345812942613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0"/>
      <c r="B169" s="0"/>
      <c r="C169" s="0"/>
      <c r="D169" s="3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0"/>
      <c r="B170" s="0"/>
      <c r="C170" s="0"/>
      <c r="D170" s="3" t="s">
        <v>144</v>
      </c>
      <c r="E170" s="0"/>
      <c r="F170" s="0"/>
      <c r="G170" s="0"/>
      <c r="H170" s="3" t="n">
        <f aca="false">(H15/H12)*100</f>
        <v>25</v>
      </c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0"/>
      <c r="B171" s="0"/>
      <c r="C171" s="0"/>
      <c r="D171" s="3" t="s">
        <v>145</v>
      </c>
      <c r="E171" s="0"/>
      <c r="F171" s="0"/>
      <c r="G171" s="0"/>
      <c r="H171" s="3" t="n">
        <f aca="false">(H28/H12)*100</f>
        <v>73.2051282051282</v>
      </c>
      <c r="I171" s="3" t="n">
        <f aca="false">(I28/I12)*100</f>
        <v>73.25</v>
      </c>
      <c r="J171" s="3" t="n">
        <f aca="false">(J28/J12)*100</f>
        <v>73.4090909090909</v>
      </c>
      <c r="K171" s="3" t="n">
        <f aca="false">(K28/K12)*100</f>
        <v>73.4782608695652</v>
      </c>
      <c r="L171" s="3" t="n">
        <f aca="false">(L28/L12)*100</f>
        <v>73.4444444444444</v>
      </c>
      <c r="M171" s="3" t="n">
        <f aca="false">(M28/M12)*100</f>
        <v>73.2142857142857</v>
      </c>
      <c r="N171" s="11" t="n">
        <f aca="false">(N28/N12)*100</f>
        <v>73.1818181818182</v>
      </c>
      <c r="O171" s="11" t="n">
        <f aca="false">(O28/O12)*100</f>
        <v>73.2051282051282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0"/>
      <c r="B172" s="0"/>
      <c r="C172" s="0"/>
      <c r="D172" s="3" t="s">
        <v>146</v>
      </c>
      <c r="E172" s="0"/>
      <c r="F172" s="0"/>
      <c r="G172" s="0"/>
      <c r="H172" s="3" t="n">
        <f aca="false">(H28/(H50+H49-H70))*100</f>
        <v>42.2131208138039</v>
      </c>
      <c r="I172" s="3" t="n">
        <f aca="false">(I28/(I50+I49-I70))*100</f>
        <v>33.6642432700927</v>
      </c>
      <c r="J172" s="3" t="n">
        <f aca="false">(J28/(J50+J49-J70))*100</f>
        <v>29.8069645606081</v>
      </c>
      <c r="K172" s="3" t="n">
        <f aca="false">(K28/(K50+K49-K70))*100</f>
        <v>25.8702697512927</v>
      </c>
      <c r="L172" s="3" t="n">
        <f aca="false">(L28/(L50+L49-L70))*100</f>
        <v>21.677835332303</v>
      </c>
      <c r="M172" s="3" t="n">
        <f aca="false">(M28/(M50+M49-M70))*100</f>
        <v>12.3318774098293</v>
      </c>
      <c r="N172" s="11" t="n">
        <f aca="false">(N28/(N50+N49-N70))*100</f>
        <v>9.08599372734596</v>
      </c>
      <c r="O172" s="11" t="n">
        <f aca="false">(O28/(O50+O49-O70))*100</f>
        <v>7.63418887874253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0"/>
      <c r="B173" s="0"/>
      <c r="C173" s="0"/>
      <c r="D173" s="3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3" customFormat="true" ht="15" hidden="false" customHeight="false" outlineLevel="0" collapsed="false">
      <c r="A174" s="4"/>
      <c r="B174" s="2"/>
      <c r="C174" s="2"/>
      <c r="D174" s="3" t="s">
        <v>147</v>
      </c>
      <c r="E174" s="2"/>
      <c r="F174" s="2"/>
      <c r="H174" s="28" t="n">
        <f aca="false">H34/H61</f>
        <v>0.203870203870204</v>
      </c>
      <c r="I174" s="28" t="n">
        <f aca="false">I28/I61</f>
        <v>0.235453006119335</v>
      </c>
      <c r="J174" s="28" t="n">
        <f aca="false">J28/J61</f>
        <v>0.223887420920606</v>
      </c>
      <c r="K174" s="28" t="n">
        <f aca="false">K28/K61</f>
        <v>0.206088885136201</v>
      </c>
      <c r="L174" s="28" t="n">
        <f aca="false">L28/L61</f>
        <v>0.181903369935777</v>
      </c>
      <c r="M174" s="28" t="n">
        <f aca="false">M28/M61</f>
        <v>0.112058083913904</v>
      </c>
      <c r="N174" s="34" t="n">
        <f aca="false">N28/N61</f>
        <v>0.0860268794564862</v>
      </c>
      <c r="O174" s="34" t="n">
        <f aca="false">O28/O61</f>
        <v>0.0743372362803874</v>
      </c>
      <c r="P174" s="11"/>
    </row>
    <row r="175" customFormat="false" ht="15" hidden="false" customHeight="false" outlineLevel="0" collapsed="false">
      <c r="A175" s="4"/>
      <c r="G175" s="0"/>
      <c r="H175" s="0"/>
      <c r="I175" s="0"/>
      <c r="J175" s="0"/>
      <c r="K175" s="0"/>
      <c r="L175" s="0"/>
      <c r="M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4"/>
      <c r="G176" s="0"/>
      <c r="H176" s="3" t="s">
        <v>148</v>
      </c>
      <c r="I176" s="0"/>
      <c r="J176" s="0"/>
      <c r="K176" s="0"/>
      <c r="L176" s="0"/>
      <c r="M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94" s="3" customFormat="true" ht="15" hidden="false" customHeight="false" outlineLevel="0" collapsed="false">
      <c r="A194" s="4"/>
      <c r="B194" s="2"/>
      <c r="C194" s="2"/>
      <c r="D194" s="2"/>
      <c r="E194" s="2"/>
      <c r="F194" s="2" t="s">
        <v>149</v>
      </c>
      <c r="N194" s="11"/>
      <c r="O194" s="11"/>
      <c r="P194" s="11"/>
    </row>
    <row r="195" s="3" customFormat="true" ht="15" hidden="false" customHeight="false" outlineLevel="0" collapsed="false">
      <c r="A195" s="4"/>
      <c r="B195" s="2"/>
      <c r="C195" s="2"/>
      <c r="D195" s="2"/>
      <c r="E195" s="2"/>
      <c r="F195" s="2" t="s">
        <v>150</v>
      </c>
      <c r="N195" s="11"/>
      <c r="O195" s="11"/>
      <c r="P195" s="11"/>
    </row>
    <row r="196" s="3" customFormat="true" ht="15" hidden="false" customHeight="false" outlineLevel="0" collapsed="false">
      <c r="A196" s="4"/>
      <c r="B196" s="2"/>
      <c r="C196" s="2"/>
      <c r="D196" s="2"/>
      <c r="E196" s="2"/>
      <c r="F196" s="2" t="s">
        <v>151</v>
      </c>
      <c r="N196" s="11"/>
      <c r="O196" s="11"/>
      <c r="P196" s="11"/>
    </row>
  </sheetData>
  <hyperlinks>
    <hyperlink ref="E77" r:id="rId1" display="10m@3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95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78" activeCellId="0" sqref="A78"/>
    </sheetView>
  </sheetViews>
  <sheetFormatPr defaultRowHeight="15"/>
  <cols>
    <col collapsed="false" hidden="false" max="1" min="1" style="1" width="9.10526315789474"/>
    <col collapsed="false" hidden="false" max="2" min="2" style="2" width="9.10526315789474"/>
    <col collapsed="false" hidden="false" max="6" min="3" style="0" width="8.57085020242915"/>
    <col collapsed="false" hidden="false" max="7" min="7" style="35" width="15.1052631578947"/>
    <col collapsed="false" hidden="false" max="8" min="8" style="35" width="10.1781376518219"/>
    <col collapsed="false" hidden="false" max="9" min="9" style="35" width="10.9271255060729"/>
    <col collapsed="false" hidden="false" max="15" min="10" style="35" width="11.0323886639676"/>
    <col collapsed="false" hidden="false" max="26" min="16" style="35" width="9.10526315789474"/>
    <col collapsed="false" hidden="false" max="1025" min="27" style="0" width="8.57085020242915"/>
  </cols>
  <sheetData>
    <row r="1" customFormat="false" ht="15" hidden="false" customHeight="false" outlineLevel="0" collapsed="false">
      <c r="A1" s="0"/>
      <c r="B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4" customFormat="false" ht="15" hidden="false" customHeight="false" outlineLevel="0" collapsed="false">
      <c r="A4" s="0"/>
      <c r="B4" s="0"/>
      <c r="G4" s="0"/>
      <c r="H4" s="36" t="s">
        <v>0</v>
      </c>
      <c r="I4" s="36"/>
      <c r="J4" s="36"/>
      <c r="K4" s="36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customFormat="false" ht="15" hidden="false" customHeight="false" outlineLevel="0" collapsed="false">
      <c r="A5" s="0"/>
      <c r="B5" s="0"/>
      <c r="G5" s="0"/>
      <c r="H5" s="36"/>
      <c r="I5" s="36" t="s">
        <v>1</v>
      </c>
      <c r="J5" s="36"/>
      <c r="K5" s="36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customFormat="false" ht="15" hidden="false" customHeight="false" outlineLevel="0" collapsed="false">
      <c r="A6" s="0"/>
      <c r="B6" s="0"/>
      <c r="G6" s="0"/>
      <c r="H6" s="36" t="s">
        <v>2</v>
      </c>
      <c r="I6" s="36" t="s">
        <v>2</v>
      </c>
      <c r="J6" s="36" t="s">
        <v>2</v>
      </c>
      <c r="K6" s="36" t="s">
        <v>2</v>
      </c>
      <c r="L6" s="35" t="s">
        <v>2</v>
      </c>
      <c r="M6" s="35" t="s">
        <v>2</v>
      </c>
      <c r="N6" s="35" t="s">
        <v>2</v>
      </c>
      <c r="O6" s="35" t="s">
        <v>2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customFormat="false" ht="15" hidden="false" customHeight="false" outlineLevel="0" collapsed="false">
      <c r="A7" s="0"/>
      <c r="B7" s="0"/>
      <c r="G7" s="0"/>
      <c r="H7" s="36" t="n">
        <v>1</v>
      </c>
      <c r="I7" s="36" t="n">
        <v>2</v>
      </c>
      <c r="J7" s="36" t="n">
        <v>3</v>
      </c>
      <c r="K7" s="36" t="n">
        <v>4</v>
      </c>
      <c r="L7" s="35" t="n">
        <v>5</v>
      </c>
      <c r="M7" s="35" t="n">
        <v>6</v>
      </c>
      <c r="N7" s="35" t="n">
        <v>7</v>
      </c>
      <c r="O7" s="35" t="n">
        <v>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customFormat="false" ht="15" hidden="false" customHeight="false" outlineLevel="0" collapsed="false">
      <c r="A8" s="0"/>
      <c r="B8" s="0"/>
      <c r="G8" s="0"/>
      <c r="H8" s="0"/>
      <c r="I8" s="35" t="s">
        <v>3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10" customFormat="false" ht="15" hidden="false" customHeight="false" outlineLevel="0" collapsed="false">
      <c r="A10" s="0"/>
      <c r="B10" s="0"/>
      <c r="C10" s="0" t="s">
        <v>5</v>
      </c>
      <c r="E10" s="0" t="s">
        <v>6</v>
      </c>
      <c r="G10" s="0"/>
      <c r="H10" s="11" t="n">
        <v>2000000</v>
      </c>
      <c r="I10" s="11" t="n">
        <v>2100000</v>
      </c>
      <c r="J10" s="11" t="n">
        <v>2300000</v>
      </c>
      <c r="K10" s="11" t="n">
        <v>2500000</v>
      </c>
      <c r="L10" s="11" t="n">
        <v>2500000</v>
      </c>
      <c r="M10" s="11" t="n">
        <v>1800000</v>
      </c>
      <c r="N10" s="11" t="n">
        <v>1700000</v>
      </c>
      <c r="O10" s="11" t="n">
        <v>1700000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customFormat="false" ht="15" hidden="false" customHeight="false" outlineLevel="0" collapsed="false">
      <c r="A11" s="0"/>
      <c r="B11" s="0"/>
      <c r="E11" s="0" t="s">
        <v>8</v>
      </c>
      <c r="G11" s="0"/>
      <c r="H11" s="11" t="n">
        <v>1900000</v>
      </c>
      <c r="I11" s="11" t="n">
        <v>1900000</v>
      </c>
      <c r="J11" s="11" t="n">
        <v>2100000</v>
      </c>
      <c r="K11" s="11" t="n">
        <v>2100000</v>
      </c>
      <c r="L11" s="11" t="n">
        <v>2000000</v>
      </c>
      <c r="M11" s="11" t="n">
        <v>1000000</v>
      </c>
      <c r="N11" s="11" t="n">
        <v>500000</v>
      </c>
      <c r="O11" s="11" t="n">
        <v>250000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customFormat="false" ht="15" hidden="false" customHeight="false" outlineLevel="0" collapsed="false">
      <c r="A12" s="0"/>
      <c r="B12" s="0"/>
      <c r="C12" s="37" t="s">
        <v>10</v>
      </c>
      <c r="D12" s="37"/>
      <c r="E12" s="37"/>
      <c r="F12" s="37"/>
      <c r="G12" s="38"/>
      <c r="H12" s="38" t="n">
        <f aca="false">H10+H11</f>
        <v>3900000</v>
      </c>
      <c r="I12" s="38" t="n">
        <f aca="false">I10+I11</f>
        <v>4000000</v>
      </c>
      <c r="J12" s="38" t="n">
        <f aca="false">J10+J11</f>
        <v>4400000</v>
      </c>
      <c r="K12" s="38" t="n">
        <f aca="false">K10+K11</f>
        <v>4600000</v>
      </c>
      <c r="L12" s="38" t="n">
        <f aca="false">L10+L11</f>
        <v>4500000</v>
      </c>
      <c r="M12" s="38" t="n">
        <f aca="false">M10+M11</f>
        <v>2800000</v>
      </c>
      <c r="N12" s="38" t="n">
        <f aca="false">N10+N11</f>
        <v>2200000</v>
      </c>
      <c r="O12" s="38" t="n">
        <f aca="false">O10+O11</f>
        <v>1950000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customFormat="false" ht="15" hidden="false" customHeight="false" outlineLevel="0" collapsed="false">
      <c r="A13" s="0"/>
      <c r="B13" s="0"/>
      <c r="C13" s="0" t="s">
        <v>12</v>
      </c>
      <c r="E13" s="0" t="s">
        <v>6</v>
      </c>
      <c r="G13" s="0"/>
      <c r="H13" s="35" t="n">
        <f aca="false">H10*0.25</f>
        <v>500000</v>
      </c>
      <c r="I13" s="35" t="n">
        <f aca="false">I10*0.25</f>
        <v>525000</v>
      </c>
      <c r="J13" s="35" t="n">
        <f aca="false">J10*0.25</f>
        <v>575000</v>
      </c>
      <c r="K13" s="35" t="n">
        <f aca="false">K10*0.25</f>
        <v>625000</v>
      </c>
      <c r="L13" s="35" t="n">
        <f aca="false">L10*0.25</f>
        <v>625000</v>
      </c>
      <c r="M13" s="35" t="n">
        <f aca="false">M10*0.25</f>
        <v>450000</v>
      </c>
      <c r="N13" s="35" t="n">
        <f aca="false">N10*0.25</f>
        <v>425000</v>
      </c>
      <c r="O13" s="35" t="n">
        <f aca="false">O10*0.25</f>
        <v>425000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customFormat="false" ht="15" hidden="false" customHeight="false" outlineLevel="0" collapsed="false">
      <c r="A14" s="0"/>
      <c r="B14" s="0"/>
      <c r="E14" s="0" t="s">
        <v>8</v>
      </c>
      <c r="G14" s="0"/>
      <c r="H14" s="35" t="n">
        <f aca="false">H11*0.25</f>
        <v>475000</v>
      </c>
      <c r="I14" s="35" t="n">
        <f aca="false">I11*0.25</f>
        <v>475000</v>
      </c>
      <c r="J14" s="35" t="n">
        <f aca="false">J11*0.25</f>
        <v>525000</v>
      </c>
      <c r="K14" s="35" t="n">
        <f aca="false">K11*0.25</f>
        <v>525000</v>
      </c>
      <c r="L14" s="35" t="n">
        <f aca="false">L11*0.25</f>
        <v>500000</v>
      </c>
      <c r="M14" s="35" t="n">
        <f aca="false">M11*0.25</f>
        <v>250000</v>
      </c>
      <c r="N14" s="35" t="n">
        <f aca="false">N11*0.25</f>
        <v>125000</v>
      </c>
      <c r="O14" s="35" t="n">
        <f aca="false">O11*0.25</f>
        <v>62500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customFormat="false" ht="15" hidden="false" customHeight="false" outlineLevel="0" collapsed="false">
      <c r="A15" s="0"/>
      <c r="B15" s="0"/>
      <c r="C15" s="39" t="s">
        <v>15</v>
      </c>
      <c r="D15" s="39"/>
      <c r="E15" s="39"/>
      <c r="F15" s="39"/>
      <c r="G15" s="36"/>
      <c r="H15" s="36" t="n">
        <f aca="false">H13+H14</f>
        <v>975000</v>
      </c>
      <c r="I15" s="36" t="n">
        <f aca="false">I13+I14</f>
        <v>1000000</v>
      </c>
      <c r="J15" s="36" t="n">
        <f aca="false">J13+J14</f>
        <v>1100000</v>
      </c>
      <c r="K15" s="36" t="n">
        <f aca="false">K13+K14</f>
        <v>1150000</v>
      </c>
      <c r="L15" s="36" t="n">
        <f aca="false">L13+L14</f>
        <v>1125000</v>
      </c>
      <c r="M15" s="36" t="n">
        <f aca="false">M13+M14</f>
        <v>700000</v>
      </c>
      <c r="N15" s="36" t="n">
        <f aca="false">N13+N14</f>
        <v>550000</v>
      </c>
      <c r="O15" s="36" t="n">
        <f aca="false">O13+O14</f>
        <v>487500</v>
      </c>
      <c r="P15" s="0"/>
      <c r="Q15" s="0"/>
      <c r="R15" s="0"/>
      <c r="S15" s="0"/>
      <c r="T15" s="35" t="s">
        <v>16</v>
      </c>
      <c r="U15" s="0"/>
      <c r="V15" s="0"/>
      <c r="W15" s="0"/>
      <c r="X15" s="0"/>
      <c r="Y15" s="0"/>
      <c r="Z15" s="0"/>
    </row>
    <row r="16" customFormat="false" ht="15" hidden="false" customHeight="false" outlineLevel="0" collapsed="false">
      <c r="A16" s="0"/>
      <c r="B16" s="0"/>
      <c r="C16" s="39" t="s">
        <v>18</v>
      </c>
      <c r="G16" s="0"/>
      <c r="H16" s="35" t="n">
        <f aca="false">(H10-H13)+(H11-H14)</f>
        <v>2925000</v>
      </c>
      <c r="I16" s="35" t="n">
        <f aca="false">(I10-I13)+(I11-I14)</f>
        <v>3000000</v>
      </c>
      <c r="J16" s="35" t="n">
        <f aca="false">(J10-J13)+(J11-J14)</f>
        <v>3300000</v>
      </c>
      <c r="K16" s="35" t="n">
        <f aca="false">(K10-K13)+(K11-K14)</f>
        <v>3450000</v>
      </c>
      <c r="L16" s="35" t="n">
        <f aca="false">(L10-L13)+(L11-L14)</f>
        <v>3375000</v>
      </c>
      <c r="M16" s="35" t="n">
        <f aca="false">(M10-M13)+(M11-M14)</f>
        <v>2100000</v>
      </c>
      <c r="N16" s="35" t="n">
        <f aca="false">(N10-N13)+(N11-N14)</f>
        <v>1650000</v>
      </c>
      <c r="O16" s="35" t="n">
        <f aca="false">(O10-O13)+(O11-O14)</f>
        <v>1462500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customFormat="false" ht="15" hidden="false" customHeight="false" outlineLevel="0" collapsed="false">
      <c r="A17" s="0"/>
      <c r="B17" s="0"/>
      <c r="C17" s="40" t="s">
        <v>19</v>
      </c>
      <c r="G17" s="0"/>
      <c r="H17" s="35" t="n">
        <v>0</v>
      </c>
      <c r="I17" s="35" t="n">
        <v>0</v>
      </c>
      <c r="J17" s="35" t="n">
        <v>0</v>
      </c>
      <c r="K17" s="35" t="n">
        <v>0</v>
      </c>
      <c r="L17" s="35" t="n">
        <v>0</v>
      </c>
      <c r="M17" s="35" t="n">
        <v>20000</v>
      </c>
      <c r="N17" s="35" t="n">
        <v>30000</v>
      </c>
      <c r="O17" s="35" t="n">
        <v>35000</v>
      </c>
      <c r="P17" s="0"/>
      <c r="Q17" s="0"/>
      <c r="R17" s="35" t="s">
        <v>2</v>
      </c>
      <c r="S17" s="35" t="s">
        <v>2</v>
      </c>
      <c r="T17" s="35" t="s">
        <v>2</v>
      </c>
      <c r="U17" s="35" t="s">
        <v>2</v>
      </c>
      <c r="V17" s="35" t="s">
        <v>2</v>
      </c>
      <c r="W17" s="35" t="s">
        <v>2</v>
      </c>
      <c r="X17" s="35" t="s">
        <v>2</v>
      </c>
      <c r="Y17" s="35" t="s">
        <v>2</v>
      </c>
      <c r="Z17" s="0"/>
    </row>
    <row r="18" customFormat="false" ht="15" hidden="false" customHeight="false" outlineLevel="0" collapsed="false">
      <c r="A18" s="0"/>
      <c r="B18" s="0"/>
      <c r="C18" s="41" t="s">
        <v>20</v>
      </c>
      <c r="D18" s="42"/>
      <c r="E18" s="42"/>
      <c r="F18" s="42"/>
      <c r="G18" s="43"/>
      <c r="H18" s="44" t="n">
        <f aca="false">H16+H17</f>
        <v>2925000</v>
      </c>
      <c r="I18" s="44" t="n">
        <f aca="false">I16+I17</f>
        <v>3000000</v>
      </c>
      <c r="J18" s="44" t="n">
        <f aca="false">J16+J17</f>
        <v>3300000</v>
      </c>
      <c r="K18" s="44" t="n">
        <f aca="false">K16+K17</f>
        <v>3450000</v>
      </c>
      <c r="L18" s="44" t="n">
        <f aca="false">L16+L17</f>
        <v>3375000</v>
      </c>
      <c r="M18" s="44" t="n">
        <f aca="false">M16+M17</f>
        <v>2120000</v>
      </c>
      <c r="N18" s="44" t="n">
        <f aca="false">N16+N17</f>
        <v>1680000</v>
      </c>
      <c r="O18" s="44" t="n">
        <f aca="false">O16+O17</f>
        <v>1497500</v>
      </c>
      <c r="P18" s="43"/>
      <c r="Q18" s="0"/>
      <c r="R18" s="35" t="n">
        <v>1</v>
      </c>
      <c r="S18" s="35" t="n">
        <v>2</v>
      </c>
      <c r="T18" s="35" t="n">
        <v>3</v>
      </c>
      <c r="U18" s="35" t="n">
        <v>4</v>
      </c>
      <c r="V18" s="35" t="n">
        <v>5</v>
      </c>
      <c r="W18" s="35" t="n">
        <v>6</v>
      </c>
      <c r="X18" s="35" t="n">
        <v>7</v>
      </c>
      <c r="Y18" s="35" t="n">
        <v>8</v>
      </c>
      <c r="Z18" s="0"/>
    </row>
    <row r="19" customFormat="false" ht="15" hidden="false" customHeight="false" outlineLevel="0" collapsed="false">
      <c r="A19" s="0"/>
      <c r="B19" s="0"/>
      <c r="C19" s="42"/>
      <c r="D19" s="42"/>
      <c r="E19" s="42"/>
      <c r="G19" s="0"/>
      <c r="H19" s="43"/>
      <c r="I19" s="43"/>
      <c r="J19" s="43"/>
      <c r="K19" s="43"/>
      <c r="L19" s="43"/>
      <c r="M19" s="43"/>
      <c r="N19" s="43"/>
      <c r="O19" s="43"/>
      <c r="P19" s="43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customFormat="false" ht="15" hidden="false" customHeight="false" outlineLevel="0" collapsed="false">
      <c r="A20" s="0"/>
      <c r="B20" s="0"/>
      <c r="C20" s="42" t="s">
        <v>21</v>
      </c>
      <c r="D20" s="42"/>
      <c r="E20" s="42"/>
      <c r="G20" s="0"/>
      <c r="H20" s="11" t="n">
        <f aca="false">R20</f>
        <v>10000</v>
      </c>
      <c r="I20" s="11" t="n">
        <f aca="false">S20</f>
        <v>10000</v>
      </c>
      <c r="J20" s="11" t="n">
        <f aca="false">T20</f>
        <v>10000</v>
      </c>
      <c r="K20" s="11" t="n">
        <f aca="false">U20</f>
        <v>10000</v>
      </c>
      <c r="L20" s="11" t="n">
        <f aca="false">V20</f>
        <v>10000</v>
      </c>
      <c r="M20" s="11" t="n">
        <f aca="false">W20</f>
        <v>10000</v>
      </c>
      <c r="N20" s="11" t="n">
        <f aca="false">X20</f>
        <v>10000</v>
      </c>
      <c r="O20" s="11" t="n">
        <f aca="false">Y20</f>
        <v>10000</v>
      </c>
      <c r="P20" s="43"/>
      <c r="Q20" s="0"/>
      <c r="R20" s="35" t="n">
        <v>10000</v>
      </c>
      <c r="S20" s="35" t="n">
        <v>10000</v>
      </c>
      <c r="T20" s="35" t="n">
        <v>10000</v>
      </c>
      <c r="U20" s="35" t="n">
        <v>10000</v>
      </c>
      <c r="V20" s="35" t="n">
        <v>10000</v>
      </c>
      <c r="W20" s="35" t="n">
        <v>10000</v>
      </c>
      <c r="X20" s="35" t="n">
        <v>10000</v>
      </c>
      <c r="Y20" s="35" t="n">
        <v>10000</v>
      </c>
      <c r="Z20" s="0"/>
    </row>
    <row r="21" customFormat="false" ht="15" hidden="false" customHeight="false" outlineLevel="0" collapsed="false">
      <c r="A21" s="0"/>
      <c r="B21" s="0"/>
      <c r="C21" s="42" t="s">
        <v>22</v>
      </c>
      <c r="D21" s="42"/>
      <c r="E21" s="42"/>
      <c r="G21" s="0"/>
      <c r="H21" s="11" t="n">
        <f aca="false">R21</f>
        <v>10000</v>
      </c>
      <c r="I21" s="11" t="n">
        <f aca="false">S21</f>
        <v>10000</v>
      </c>
      <c r="J21" s="11" t="n">
        <f aca="false">T21</f>
        <v>10000</v>
      </c>
      <c r="K21" s="11" t="n">
        <f aca="false">U21</f>
        <v>10000</v>
      </c>
      <c r="L21" s="11" t="n">
        <f aca="false">V21</f>
        <v>10000</v>
      </c>
      <c r="M21" s="11" t="n">
        <f aca="false">W21</f>
        <v>10000</v>
      </c>
      <c r="N21" s="11" t="n">
        <f aca="false">X21</f>
        <v>10000</v>
      </c>
      <c r="O21" s="11" t="n">
        <f aca="false">Y21</f>
        <v>10000</v>
      </c>
      <c r="P21" s="43"/>
      <c r="Q21" s="0"/>
      <c r="R21" s="35" t="n">
        <v>10000</v>
      </c>
      <c r="S21" s="35" t="n">
        <v>10000</v>
      </c>
      <c r="T21" s="35" t="n">
        <v>10000</v>
      </c>
      <c r="U21" s="35" t="n">
        <v>10000</v>
      </c>
      <c r="V21" s="35" t="n">
        <v>10000</v>
      </c>
      <c r="W21" s="35" t="n">
        <v>10000</v>
      </c>
      <c r="X21" s="35" t="n">
        <v>10000</v>
      </c>
      <c r="Y21" s="35" t="n">
        <v>10000</v>
      </c>
      <c r="Z21" s="0"/>
    </row>
    <row r="22" customFormat="false" ht="15" hidden="false" customHeight="false" outlineLevel="0" collapsed="false">
      <c r="A22" s="4" t="s">
        <v>23</v>
      </c>
      <c r="B22" s="0"/>
      <c r="C22" s="42" t="s">
        <v>24</v>
      </c>
      <c r="D22" s="42"/>
      <c r="E22" s="42"/>
      <c r="F22" s="42"/>
      <c r="G22" s="43"/>
      <c r="H22" s="30" t="n">
        <f aca="false">R22</f>
        <v>10000</v>
      </c>
      <c r="I22" s="30" t="n">
        <f aca="false">S22</f>
        <v>10000</v>
      </c>
      <c r="J22" s="30" t="n">
        <f aca="false">T22</f>
        <v>10000</v>
      </c>
      <c r="K22" s="30" t="n">
        <f aca="false">U22</f>
        <v>10000</v>
      </c>
      <c r="L22" s="30" t="n">
        <f aca="false">V22</f>
        <v>10000</v>
      </c>
      <c r="M22" s="30" t="n">
        <f aca="false">W22</f>
        <v>10000</v>
      </c>
      <c r="N22" s="30" t="n">
        <f aca="false">X22</f>
        <v>10000</v>
      </c>
      <c r="O22" s="30" t="n">
        <f aca="false">Y22</f>
        <v>10000</v>
      </c>
      <c r="P22" s="43"/>
      <c r="Q22" s="0"/>
      <c r="R22" s="35" t="n">
        <v>10000</v>
      </c>
      <c r="S22" s="35" t="n">
        <v>10000</v>
      </c>
      <c r="T22" s="35" t="n">
        <v>10000</v>
      </c>
      <c r="U22" s="35" t="n">
        <v>10000</v>
      </c>
      <c r="V22" s="35" t="n">
        <v>10000</v>
      </c>
      <c r="W22" s="35" t="n">
        <v>10000</v>
      </c>
      <c r="X22" s="35" t="n">
        <v>10000</v>
      </c>
      <c r="Y22" s="35" t="n">
        <v>10000</v>
      </c>
      <c r="Z22" s="0"/>
    </row>
    <row r="23" customFormat="false" ht="15" hidden="false" customHeight="false" outlineLevel="0" collapsed="false">
      <c r="A23" s="0"/>
      <c r="B23" s="0"/>
      <c r="C23" s="42" t="s">
        <v>25</v>
      </c>
      <c r="D23" s="42"/>
      <c r="E23" s="42"/>
      <c r="F23" s="42"/>
      <c r="G23" s="43"/>
      <c r="H23" s="11" t="n">
        <f aca="false">R23</f>
        <v>10000</v>
      </c>
      <c r="I23" s="11" t="n">
        <f aca="false">S23</f>
        <v>10000</v>
      </c>
      <c r="J23" s="11" t="n">
        <f aca="false">T23</f>
        <v>10000</v>
      </c>
      <c r="K23" s="11" t="n">
        <f aca="false">U23</f>
        <v>10000</v>
      </c>
      <c r="L23" s="11" t="n">
        <f aca="false">V23</f>
        <v>10000</v>
      </c>
      <c r="M23" s="11" t="n">
        <f aca="false">W23</f>
        <v>10000</v>
      </c>
      <c r="N23" s="11" t="n">
        <f aca="false">X23</f>
        <v>10000</v>
      </c>
      <c r="O23" s="11" t="n">
        <f aca="false">Y23</f>
        <v>10000</v>
      </c>
      <c r="P23" s="43"/>
      <c r="Q23" s="0"/>
      <c r="R23" s="35" t="n">
        <v>10000</v>
      </c>
      <c r="S23" s="35" t="n">
        <v>10000</v>
      </c>
      <c r="T23" s="35" t="n">
        <v>10000</v>
      </c>
      <c r="U23" s="35" t="n">
        <v>10000</v>
      </c>
      <c r="V23" s="35" t="n">
        <v>10000</v>
      </c>
      <c r="W23" s="35" t="n">
        <v>10000</v>
      </c>
      <c r="X23" s="35" t="n">
        <v>10000</v>
      </c>
      <c r="Y23" s="35" t="n">
        <v>10000</v>
      </c>
      <c r="Z23" s="0"/>
    </row>
    <row r="24" customFormat="false" ht="15" hidden="false" customHeight="false" outlineLevel="0" collapsed="false">
      <c r="A24" s="0"/>
      <c r="B24" s="0"/>
      <c r="C24" s="42" t="s">
        <v>26</v>
      </c>
      <c r="D24" s="42"/>
      <c r="E24" s="42"/>
      <c r="F24" s="42"/>
      <c r="G24" s="43"/>
      <c r="H24" s="11" t="n">
        <f aca="false">R24</f>
        <v>10000</v>
      </c>
      <c r="I24" s="11" t="n">
        <f aca="false">S24</f>
        <v>10000</v>
      </c>
      <c r="J24" s="11" t="n">
        <f aca="false">T24</f>
        <v>10000</v>
      </c>
      <c r="K24" s="11" t="n">
        <f aca="false">U24</f>
        <v>10000</v>
      </c>
      <c r="L24" s="11" t="n">
        <f aca="false">V24</f>
        <v>10000</v>
      </c>
      <c r="M24" s="11" t="n">
        <f aca="false">W24</f>
        <v>10000</v>
      </c>
      <c r="N24" s="11" t="n">
        <f aca="false">X24</f>
        <v>10000</v>
      </c>
      <c r="O24" s="11" t="n">
        <f aca="false">Y24</f>
        <v>10000</v>
      </c>
      <c r="P24" s="43"/>
      <c r="Q24" s="0"/>
      <c r="R24" s="35" t="n">
        <v>10000</v>
      </c>
      <c r="S24" s="35" t="n">
        <v>10000</v>
      </c>
      <c r="T24" s="35" t="n">
        <v>10000</v>
      </c>
      <c r="U24" s="35" t="n">
        <v>10000</v>
      </c>
      <c r="V24" s="35" t="n">
        <v>10000</v>
      </c>
      <c r="W24" s="35" t="n">
        <v>10000</v>
      </c>
      <c r="X24" s="35" t="n">
        <v>10000</v>
      </c>
      <c r="Y24" s="35" t="n">
        <v>10000</v>
      </c>
      <c r="Z24" s="0"/>
    </row>
    <row r="25" customFormat="false" ht="15" hidden="false" customHeight="false" outlineLevel="0" collapsed="false">
      <c r="A25" s="0"/>
      <c r="B25" s="0"/>
      <c r="C25" s="42" t="s">
        <v>27</v>
      </c>
      <c r="D25" s="42"/>
      <c r="E25" s="42"/>
      <c r="F25" s="42"/>
      <c r="G25" s="43"/>
      <c r="H25" s="11" t="n">
        <f aca="false">R25</f>
        <v>10000</v>
      </c>
      <c r="I25" s="11" t="n">
        <f aca="false">S25</f>
        <v>10000</v>
      </c>
      <c r="J25" s="11" t="n">
        <f aca="false">T25</f>
        <v>10000</v>
      </c>
      <c r="K25" s="11" t="n">
        <f aca="false">U25</f>
        <v>10000</v>
      </c>
      <c r="L25" s="11" t="n">
        <f aca="false">V25</f>
        <v>10000</v>
      </c>
      <c r="M25" s="11" t="n">
        <f aca="false">W25</f>
        <v>10000</v>
      </c>
      <c r="N25" s="11" t="n">
        <f aca="false">X25</f>
        <v>10000</v>
      </c>
      <c r="O25" s="11" t="n">
        <f aca="false">Y25</f>
        <v>10000</v>
      </c>
      <c r="P25" s="43"/>
      <c r="Q25" s="0"/>
      <c r="R25" s="35" t="n">
        <v>10000</v>
      </c>
      <c r="S25" s="35" t="n">
        <v>10000</v>
      </c>
      <c r="T25" s="35" t="n">
        <v>10000</v>
      </c>
      <c r="U25" s="35" t="n">
        <v>10000</v>
      </c>
      <c r="V25" s="35" t="n">
        <v>10000</v>
      </c>
      <c r="W25" s="35" t="n">
        <v>10000</v>
      </c>
      <c r="X25" s="35" t="n">
        <v>10000</v>
      </c>
      <c r="Y25" s="35" t="n">
        <v>10000</v>
      </c>
      <c r="Z25" s="0"/>
    </row>
    <row r="26" customFormat="false" ht="15" hidden="false" customHeight="false" outlineLevel="0" collapsed="false">
      <c r="A26" s="0"/>
      <c r="B26" s="0"/>
      <c r="C26" s="42" t="s">
        <v>29</v>
      </c>
      <c r="D26" s="42"/>
      <c r="E26" s="42"/>
      <c r="F26" s="42"/>
      <c r="G26" s="43"/>
      <c r="H26" s="11" t="n">
        <f aca="false">R26</f>
        <v>10000</v>
      </c>
      <c r="I26" s="11" t="n">
        <f aca="false">S26</f>
        <v>10000</v>
      </c>
      <c r="J26" s="11" t="n">
        <f aca="false">T26</f>
        <v>10000</v>
      </c>
      <c r="K26" s="11" t="n">
        <f aca="false">U26</f>
        <v>10000</v>
      </c>
      <c r="L26" s="11" t="n">
        <f aca="false">V26</f>
        <v>10000</v>
      </c>
      <c r="M26" s="11" t="n">
        <f aca="false">W26</f>
        <v>10000</v>
      </c>
      <c r="N26" s="11" t="n">
        <f aca="false">X26</f>
        <v>10000</v>
      </c>
      <c r="O26" s="11" t="n">
        <f aca="false">Y26</f>
        <v>10000</v>
      </c>
      <c r="P26" s="43"/>
      <c r="Q26" s="0"/>
      <c r="R26" s="35" t="n">
        <v>10000</v>
      </c>
      <c r="S26" s="35" t="n">
        <v>10000</v>
      </c>
      <c r="T26" s="35" t="n">
        <v>10000</v>
      </c>
      <c r="U26" s="35" t="n">
        <v>10000</v>
      </c>
      <c r="V26" s="35" t="n">
        <v>10000</v>
      </c>
      <c r="W26" s="35" t="n">
        <v>10000</v>
      </c>
      <c r="X26" s="35" t="n">
        <v>10000</v>
      </c>
      <c r="Y26" s="35" t="n">
        <v>10000</v>
      </c>
      <c r="Z26" s="0"/>
    </row>
    <row r="27" s="39" customFormat="true" ht="15" hidden="false" customHeight="false" outlineLevel="0" collapsed="false">
      <c r="A27" s="4" t="s">
        <v>30</v>
      </c>
      <c r="B27" s="1"/>
      <c r="C27" s="41" t="s">
        <v>31</v>
      </c>
      <c r="D27" s="41"/>
      <c r="E27" s="41"/>
      <c r="F27" s="41"/>
      <c r="G27" s="44"/>
      <c r="H27" s="20" t="n">
        <f aca="false">H20+H23+H21+H24+H25+H26+H22</f>
        <v>70000</v>
      </c>
      <c r="I27" s="20" t="n">
        <f aca="false">I20+I23+I21+I24+I25+I26+I22</f>
        <v>70000</v>
      </c>
      <c r="J27" s="20" t="n">
        <f aca="false">J20+J23+J21+J24+J25+J26+J22</f>
        <v>70000</v>
      </c>
      <c r="K27" s="20" t="n">
        <f aca="false">K20+K23+K21+K24+K25+K26+K22</f>
        <v>70000</v>
      </c>
      <c r="L27" s="20" t="n">
        <f aca="false">L20+L23+L21+L24+L25+L26+L22</f>
        <v>70000</v>
      </c>
      <c r="M27" s="20" t="n">
        <f aca="false">M20+M23+M21+M24+M25+M26+M22</f>
        <v>70000</v>
      </c>
      <c r="N27" s="20" t="n">
        <f aca="false">N20+N23+N21+N24+N25+N26+N22</f>
        <v>70000</v>
      </c>
      <c r="O27" s="20" t="n">
        <f aca="false">O20+O23+O21+O24+O25+O26+O22</f>
        <v>70000</v>
      </c>
      <c r="P27" s="44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customFormat="false" ht="15" hidden="false" customHeight="false" outlineLevel="0" collapsed="false">
      <c r="A28" s="4"/>
      <c r="B28" s="1"/>
      <c r="C28" s="41" t="s">
        <v>32</v>
      </c>
      <c r="D28" s="41"/>
      <c r="E28" s="41"/>
      <c r="F28" s="41"/>
      <c r="G28" s="44"/>
      <c r="H28" s="44" t="n">
        <f aca="false">H18-H27</f>
        <v>2855000</v>
      </c>
      <c r="I28" s="44" t="n">
        <f aca="false">I18-I27</f>
        <v>2930000</v>
      </c>
      <c r="J28" s="44" t="n">
        <f aca="false">J18-J27</f>
        <v>3230000</v>
      </c>
      <c r="K28" s="44" t="n">
        <f aca="false">K18-K27</f>
        <v>3380000</v>
      </c>
      <c r="L28" s="44" t="n">
        <f aca="false">L18-L27</f>
        <v>3305000</v>
      </c>
      <c r="M28" s="44" t="n">
        <f aca="false">M18-M27</f>
        <v>2050000</v>
      </c>
      <c r="N28" s="44" t="n">
        <f aca="false">N18-N27</f>
        <v>1610000</v>
      </c>
      <c r="O28" s="44" t="n">
        <f aca="false">O18-O27</f>
        <v>1427500</v>
      </c>
      <c r="P28" s="44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customFormat="false" ht="15" hidden="false" customHeight="false" outlineLevel="0" collapsed="false">
      <c r="A29" s="0"/>
      <c r="B29" s="0"/>
      <c r="C29" s="42" t="s">
        <v>33</v>
      </c>
      <c r="D29" s="42"/>
      <c r="E29" s="42"/>
      <c r="F29" s="42"/>
      <c r="G29" s="43"/>
      <c r="H29" s="43" t="n">
        <f aca="false">H72*0.05</f>
        <v>100000</v>
      </c>
      <c r="I29" s="43" t="n">
        <f aca="false">I72*0.05</f>
        <v>100005</v>
      </c>
      <c r="J29" s="43" t="n">
        <f aca="false">J72*0.05</f>
        <v>100005</v>
      </c>
      <c r="K29" s="43" t="n">
        <f aca="false">K72*0.05</f>
        <v>100005</v>
      </c>
      <c r="L29" s="43" t="n">
        <f aca="false">L72*0.05</f>
        <v>100005</v>
      </c>
      <c r="M29" s="43" t="n">
        <f aca="false">M72*0.05</f>
        <v>100005</v>
      </c>
      <c r="N29" s="43" t="n">
        <f aca="false">N72*0.05</f>
        <v>100005</v>
      </c>
      <c r="O29" s="43" t="n">
        <f aca="false">O72*0.05</f>
        <v>100005</v>
      </c>
      <c r="P29" s="43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customFormat="false" ht="15" hidden="false" customHeight="false" outlineLevel="0" collapsed="false">
      <c r="A30" s="0"/>
      <c r="B30" s="0"/>
      <c r="C30" s="0" t="s">
        <v>34</v>
      </c>
      <c r="G30" s="0"/>
      <c r="H30" s="35" t="n">
        <f aca="false">H28-H29</f>
        <v>2755000</v>
      </c>
      <c r="I30" s="35" t="n">
        <f aca="false">I28-I29</f>
        <v>2829995</v>
      </c>
      <c r="J30" s="35" t="n">
        <f aca="false">J28-J29</f>
        <v>3129995</v>
      </c>
      <c r="K30" s="35" t="n">
        <f aca="false">K28-K29</f>
        <v>3279995</v>
      </c>
      <c r="L30" s="35" t="n">
        <f aca="false">L28-L29</f>
        <v>3204995</v>
      </c>
      <c r="M30" s="35" t="n">
        <f aca="false">M28-M29</f>
        <v>1949995</v>
      </c>
      <c r="N30" s="35" t="n">
        <f aca="false">N28-N29</f>
        <v>1509995</v>
      </c>
      <c r="O30" s="35" t="n">
        <f aca="false">O28-O29</f>
        <v>1327495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customFormat="false" ht="15" hidden="false" customHeight="false" outlineLevel="0" collapsed="false">
      <c r="A31" s="0"/>
      <c r="B31" s="0"/>
      <c r="C31" s="0" t="s">
        <v>35</v>
      </c>
      <c r="G31" s="0"/>
      <c r="H31" s="35" t="n">
        <f aca="false">G52*0.12</f>
        <v>0</v>
      </c>
      <c r="I31" s="35" t="n">
        <f aca="false">H52*0.12</f>
        <v>348007.2</v>
      </c>
      <c r="J31" s="35" t="n">
        <f aca="false">I52*0.12</f>
        <v>348091.2</v>
      </c>
      <c r="K31" s="35" t="n">
        <f aca="false">J52*0.12</f>
        <v>348091.2</v>
      </c>
      <c r="L31" s="35" t="n">
        <f aca="false">K52*0.12</f>
        <v>348091.2</v>
      </c>
      <c r="M31" s="35" t="n">
        <f aca="false">L52*0.12</f>
        <v>348091.2</v>
      </c>
      <c r="N31" s="35" t="n">
        <f aca="false">M52*0.12</f>
        <v>348091.2</v>
      </c>
      <c r="O31" s="35" t="n">
        <f aca="false">N52*0.12</f>
        <v>348091.2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customFormat="false" ht="15" hidden="false" customHeight="false" outlineLevel="0" collapsed="false">
      <c r="A32" s="0"/>
      <c r="B32" s="0"/>
      <c r="C32" s="0" t="s">
        <v>36</v>
      </c>
      <c r="G32" s="0"/>
      <c r="H32" s="35" t="n">
        <f aca="false">H30-H31</f>
        <v>2755000</v>
      </c>
      <c r="I32" s="35" t="n">
        <f aca="false">I30-I31</f>
        <v>2481987.8</v>
      </c>
      <c r="J32" s="35" t="n">
        <f aca="false">J30-J31</f>
        <v>2781903.8</v>
      </c>
      <c r="K32" s="35" t="n">
        <f aca="false">K30-K31</f>
        <v>2931903.8</v>
      </c>
      <c r="L32" s="35" t="n">
        <f aca="false">L30-L31</f>
        <v>2856903.8</v>
      </c>
      <c r="M32" s="35" t="n">
        <f aca="false">M30-M31</f>
        <v>1601903.8</v>
      </c>
      <c r="N32" s="35" t="n">
        <f aca="false">N30-N31</f>
        <v>1161903.8</v>
      </c>
      <c r="O32" s="35" t="n">
        <f aca="false">O30-O31</f>
        <v>979403.8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customFormat="false" ht="15" hidden="false" customHeight="false" outlineLevel="0" collapsed="false">
      <c r="A33" s="0"/>
      <c r="B33" s="0"/>
      <c r="C33" s="0" t="s">
        <v>37</v>
      </c>
      <c r="G33" s="0"/>
      <c r="H33" s="35" t="n">
        <f aca="false">(H30-H31)*0.2</f>
        <v>551000</v>
      </c>
      <c r="I33" s="35" t="n">
        <f aca="false">(I30-I31)*0.2</f>
        <v>496397.56</v>
      </c>
      <c r="J33" s="35" t="n">
        <f aca="false">(J30-J31)*0.2</f>
        <v>556380.76</v>
      </c>
      <c r="K33" s="35" t="n">
        <f aca="false">(K30-K31)*0.2</f>
        <v>586380.76</v>
      </c>
      <c r="L33" s="35" t="n">
        <f aca="false">(L30-L31)*0.2</f>
        <v>571380.76</v>
      </c>
      <c r="M33" s="35" t="n">
        <f aca="false">(M30-M31)*0.2</f>
        <v>320380.76</v>
      </c>
      <c r="N33" s="35" t="n">
        <f aca="false">(N30-N31)*0.2</f>
        <v>232380.76</v>
      </c>
      <c r="O33" s="35" t="n">
        <f aca="false">(O30-O31)*0.2</f>
        <v>195880.76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customFormat="false" ht="15" hidden="false" customHeight="false" outlineLevel="0" collapsed="false">
      <c r="A34" s="0"/>
      <c r="B34" s="0"/>
      <c r="C34" s="39" t="s">
        <v>38</v>
      </c>
      <c r="D34" s="39"/>
      <c r="E34" s="39"/>
      <c r="F34" s="39"/>
      <c r="G34" s="36"/>
      <c r="H34" s="36" t="n">
        <f aca="false">H30-H31-H33</f>
        <v>2204000</v>
      </c>
      <c r="I34" s="36" t="n">
        <f aca="false">I30-I31-I33</f>
        <v>1985590.24</v>
      </c>
      <c r="J34" s="36" t="n">
        <f aca="false">J30-J31-J33</f>
        <v>2225523.04</v>
      </c>
      <c r="K34" s="36" t="n">
        <f aca="false">K30-K31-K33</f>
        <v>2345523.04</v>
      </c>
      <c r="L34" s="35" t="n">
        <f aca="false">L30-L31-L33</f>
        <v>2285523.04</v>
      </c>
      <c r="M34" s="35" t="n">
        <f aca="false">M30-M31-M33</f>
        <v>1281523.04</v>
      </c>
      <c r="N34" s="35" t="n">
        <f aca="false">N30-N31-N33</f>
        <v>929523.04</v>
      </c>
      <c r="O34" s="35" t="n">
        <f aca="false">O30-O31-O33</f>
        <v>783523.04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8" customFormat="false" ht="15" hidden="false" customHeight="false" outlineLevel="0" collapsed="false">
      <c r="A38" s="0"/>
      <c r="B38" s="0"/>
      <c r="G38" s="0"/>
      <c r="H38" s="36" t="s">
        <v>39</v>
      </c>
      <c r="I38" s="36"/>
      <c r="J38" s="36"/>
      <c r="K38" s="36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customFormat="false" ht="15" hidden="false" customHeight="false" outlineLevel="0" collapsed="false">
      <c r="A39" s="0"/>
      <c r="B39" s="0"/>
      <c r="G39" s="0"/>
      <c r="H39" s="36"/>
      <c r="I39" s="36" t="s">
        <v>40</v>
      </c>
      <c r="J39" s="36"/>
      <c r="K39" s="36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customFormat="false" ht="15" hidden="false" customHeight="false" outlineLevel="0" collapsed="false">
      <c r="A40" s="0"/>
      <c r="B40" s="0"/>
      <c r="G40" s="0"/>
      <c r="H40" s="36" t="s">
        <v>2</v>
      </c>
      <c r="I40" s="36" t="s">
        <v>2</v>
      </c>
      <c r="J40" s="36" t="s">
        <v>41</v>
      </c>
      <c r="K40" s="36" t="s">
        <v>2</v>
      </c>
      <c r="L40" s="35" t="s">
        <v>2</v>
      </c>
      <c r="M40" s="35" t="s">
        <v>2</v>
      </c>
      <c r="N40" s="35" t="s">
        <v>2</v>
      </c>
      <c r="O40" s="35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  <row r="41" customFormat="false" ht="15" hidden="false" customHeight="false" outlineLevel="0" collapsed="false">
      <c r="A41" s="0"/>
      <c r="B41" s="0"/>
      <c r="G41" s="36" t="s">
        <v>42</v>
      </c>
      <c r="H41" s="36" t="n">
        <v>1</v>
      </c>
      <c r="I41" s="36" t="n">
        <v>2</v>
      </c>
      <c r="J41" s="36" t="n">
        <v>3</v>
      </c>
      <c r="K41" s="36" t="n">
        <v>4</v>
      </c>
      <c r="L41" s="35" t="n">
        <v>5</v>
      </c>
      <c r="M41" s="35" t="n">
        <v>6</v>
      </c>
      <c r="N41" s="35" t="n">
        <v>7</v>
      </c>
      <c r="O41" s="35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</row>
    <row r="42" customFormat="false" ht="15" hidden="false" customHeight="false" outlineLevel="0" collapsed="false">
      <c r="A42" s="0"/>
      <c r="B42" s="0"/>
      <c r="G42" s="36" t="s">
        <v>43</v>
      </c>
      <c r="H42" s="0"/>
      <c r="I42" s="35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</row>
    <row r="43" customFormat="false" ht="15" hidden="false" customHeight="false" outlineLevel="0" collapsed="false">
      <c r="A43" s="0"/>
      <c r="B43" s="1" t="s">
        <v>45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</row>
    <row r="44" s="10" customFormat="true" ht="15" hidden="false" customHeight="false" outlineLevel="0" collapsed="false">
      <c r="A44" s="9"/>
      <c r="C44" s="10" t="s">
        <v>46</v>
      </c>
      <c r="G44" s="19" t="n">
        <v>2000000</v>
      </c>
      <c r="H44" s="11" t="n">
        <f aca="false">H122</f>
        <v>3323240</v>
      </c>
      <c r="I44" s="11" t="n">
        <f aca="false">I122</f>
        <v>5298519.392</v>
      </c>
      <c r="J44" s="11" t="n">
        <f aca="false">J122</f>
        <v>7587029.024</v>
      </c>
      <c r="K44" s="11" t="n">
        <f aca="false">K122</f>
        <v>9891538.656</v>
      </c>
      <c r="L44" s="11" t="n">
        <f aca="false">L122</f>
        <v>12028048.288</v>
      </c>
      <c r="M44" s="11" t="n">
        <f aca="false">M122</f>
        <v>12721357.92</v>
      </c>
      <c r="N44" s="11" t="n">
        <f aca="false">N122</f>
        <v>13573067.552</v>
      </c>
      <c r="O44" s="11" t="n">
        <f aca="false">O122</f>
        <v>14447977.184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customFormat="false" ht="15" hidden="false" customHeight="false" outlineLevel="0" collapsed="false">
      <c r="A45" s="0"/>
      <c r="B45" s="0"/>
      <c r="C45" s="0" t="s">
        <v>47</v>
      </c>
      <c r="G45" s="36"/>
      <c r="H45" s="35" t="n">
        <f aca="false">H10*0.1</f>
        <v>200000</v>
      </c>
      <c r="I45" s="35" t="n">
        <f aca="false">I10*0.1</f>
        <v>210000</v>
      </c>
      <c r="J45" s="35" t="n">
        <f aca="false">J10*0.1</f>
        <v>230000</v>
      </c>
      <c r="K45" s="35" t="n">
        <f aca="false">K10*0.1</f>
        <v>250000</v>
      </c>
      <c r="L45" s="35" t="n">
        <f aca="false">L10*0.1</f>
        <v>250000</v>
      </c>
      <c r="M45" s="35" t="n">
        <f aca="false">M10*0.1</f>
        <v>180000</v>
      </c>
      <c r="N45" s="35" t="n">
        <f aca="false">N10*0.1</f>
        <v>170000</v>
      </c>
      <c r="O45" s="35" t="n">
        <f aca="false">O10*0.1</f>
        <v>170000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</row>
    <row r="46" customFormat="false" ht="15" hidden="false" customHeight="false" outlineLevel="0" collapsed="false">
      <c r="A46" s="0"/>
      <c r="B46" s="0"/>
      <c r="C46" s="0" t="s">
        <v>48</v>
      </c>
      <c r="G46" s="36"/>
      <c r="H46" s="35" t="n">
        <f aca="false">H11*0.1</f>
        <v>190000</v>
      </c>
      <c r="I46" s="35" t="n">
        <f aca="false">I11*0.1</f>
        <v>190000</v>
      </c>
      <c r="J46" s="35" t="n">
        <f aca="false">J11*0.1</f>
        <v>210000</v>
      </c>
      <c r="K46" s="35" t="n">
        <f aca="false">K11*0.1</f>
        <v>210000</v>
      </c>
      <c r="L46" s="35" t="n">
        <f aca="false">L11*0.1</f>
        <v>200000</v>
      </c>
      <c r="M46" s="35" t="n">
        <f aca="false">M11*0.1</f>
        <v>100000</v>
      </c>
      <c r="N46" s="35" t="n">
        <f aca="false">N11*0.1</f>
        <v>50000</v>
      </c>
      <c r="O46" s="35" t="n">
        <f aca="false">O11*0.1</f>
        <v>25000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</row>
    <row r="47" customFormat="false" ht="15" hidden="false" customHeight="false" outlineLevel="0" collapsed="false">
      <c r="A47" s="0"/>
      <c r="B47" s="0"/>
      <c r="C47" s="0" t="s">
        <v>49</v>
      </c>
      <c r="G47" s="36"/>
      <c r="H47" s="35" t="n">
        <f aca="false">H13*0.1</f>
        <v>50000</v>
      </c>
      <c r="I47" s="35" t="n">
        <f aca="false">I13*0.1</f>
        <v>52500</v>
      </c>
      <c r="J47" s="35" t="n">
        <f aca="false">J13*0.1</f>
        <v>57500</v>
      </c>
      <c r="K47" s="35" t="n">
        <f aca="false">K13*0.1</f>
        <v>62500</v>
      </c>
      <c r="L47" s="35" t="n">
        <f aca="false">L13*0.1</f>
        <v>62500</v>
      </c>
      <c r="M47" s="35" t="n">
        <f aca="false">M13*0.1</f>
        <v>45000</v>
      </c>
      <c r="N47" s="35" t="n">
        <f aca="false">N13*0.1</f>
        <v>42500</v>
      </c>
      <c r="O47" s="35" t="n">
        <f aca="false">O13*0.1</f>
        <v>42500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customFormat="false" ht="15" hidden="false" customHeight="false" outlineLevel="0" collapsed="false">
      <c r="A48" s="0"/>
      <c r="B48" s="0"/>
      <c r="C48" s="0" t="s">
        <v>50</v>
      </c>
      <c r="G48" s="36"/>
      <c r="H48" s="35" t="n">
        <f aca="false">H14*0.1</f>
        <v>47500</v>
      </c>
      <c r="I48" s="35" t="n">
        <f aca="false">I14*0.1</f>
        <v>47500</v>
      </c>
      <c r="J48" s="35" t="n">
        <f aca="false">J14*0.1</f>
        <v>52500</v>
      </c>
      <c r="K48" s="35" t="n">
        <f aca="false">K14*0.1</f>
        <v>52500</v>
      </c>
      <c r="L48" s="35" t="n">
        <f aca="false">L14*0.1</f>
        <v>50000</v>
      </c>
      <c r="M48" s="35" t="n">
        <f aca="false">M14*0.1</f>
        <v>25000</v>
      </c>
      <c r="N48" s="35" t="n">
        <f aca="false">N14*0.1</f>
        <v>12500</v>
      </c>
      <c r="O48" s="35" t="n">
        <f aca="false">O14*0.1</f>
        <v>6250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</row>
    <row r="49" s="14" customFormat="true" ht="15" hidden="false" customHeight="false" outlineLevel="0" collapsed="false">
      <c r="A49" s="13"/>
      <c r="B49" s="15" t="s">
        <v>51</v>
      </c>
      <c r="G49" s="16" t="n">
        <f aca="false">SUM(G44:G48)</f>
        <v>2000000</v>
      </c>
      <c r="H49" s="17" t="n">
        <f aca="false">SUM(H44:H48)</f>
        <v>3810740</v>
      </c>
      <c r="I49" s="17" t="n">
        <f aca="false">SUM(I44:I48)</f>
        <v>5798519.392</v>
      </c>
      <c r="J49" s="17" t="n">
        <f aca="false">SUM(J44:J48)</f>
        <v>8137029.024</v>
      </c>
      <c r="K49" s="17" t="n">
        <f aca="false">SUM(K44:K48)</f>
        <v>10466538.656</v>
      </c>
      <c r="L49" s="17" t="n">
        <f aca="false">SUM(L44:L48)</f>
        <v>12590548.288</v>
      </c>
      <c r="M49" s="17" t="n">
        <f aca="false">SUM(M44:M48)</f>
        <v>13071357.92</v>
      </c>
      <c r="N49" s="17" t="n">
        <f aca="false">SUM(N44:N48)</f>
        <v>13848067.552</v>
      </c>
      <c r="O49" s="17" t="n">
        <f aca="false">SUM(O44:O48)</f>
        <v>14691727.184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customFormat="false" ht="15" hidden="false" customHeight="false" outlineLevel="0" collapsed="false">
      <c r="A50" s="0"/>
      <c r="B50" s="1" t="s">
        <v>52</v>
      </c>
      <c r="G50" s="36"/>
      <c r="H50" s="35" t="n">
        <f aca="false">G50+G51</f>
        <v>2900000</v>
      </c>
      <c r="I50" s="35" t="n">
        <f aca="false">H50+H51</f>
        <v>2900060</v>
      </c>
      <c r="J50" s="35" t="n">
        <f aca="false">I50+I51</f>
        <v>2900760</v>
      </c>
      <c r="K50" s="35" t="n">
        <f aca="false">J50+J51</f>
        <v>2900760</v>
      </c>
      <c r="L50" s="35" t="n">
        <f aca="false">K50+K51</f>
        <v>2900760</v>
      </c>
      <c r="M50" s="35" t="n">
        <f aca="false">L50+L51</f>
        <v>2900760</v>
      </c>
      <c r="N50" s="35" t="n">
        <f aca="false">M50+M51</f>
        <v>2900760</v>
      </c>
      <c r="O50" s="35" t="n">
        <f aca="false">N50+N51</f>
        <v>2900760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</row>
    <row r="51" customFormat="false" ht="15" hidden="false" customHeight="false" outlineLevel="0" collapsed="false">
      <c r="A51" s="0"/>
      <c r="B51" s="0"/>
      <c r="C51" s="0" t="s">
        <v>155</v>
      </c>
      <c r="G51" s="36" t="n">
        <f aca="false">900000+G72</f>
        <v>2900000</v>
      </c>
      <c r="H51" s="35" t="n">
        <v>60</v>
      </c>
      <c r="I51" s="35" t="n">
        <v>700</v>
      </c>
      <c r="J51" s="35" t="n">
        <v>0</v>
      </c>
      <c r="K51" s="35" t="n">
        <v>0</v>
      </c>
      <c r="L51" s="35" t="n">
        <v>0</v>
      </c>
      <c r="M51" s="35" t="n">
        <v>0</v>
      </c>
      <c r="N51" s="35" t="n">
        <v>0</v>
      </c>
      <c r="O51" s="35" t="n">
        <v>0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</row>
    <row r="52" customFormat="false" ht="15" hidden="false" customHeight="false" outlineLevel="0" collapsed="false">
      <c r="A52" s="0"/>
      <c r="B52" s="0"/>
      <c r="C52" s="0" t="s">
        <v>54</v>
      </c>
      <c r="G52" s="36"/>
      <c r="H52" s="35" t="n">
        <f aca="false">H50+H51</f>
        <v>2900060</v>
      </c>
      <c r="I52" s="35" t="n">
        <f aca="false">I50+I51</f>
        <v>2900760</v>
      </c>
      <c r="J52" s="35" t="n">
        <f aca="false">J50+J51</f>
        <v>2900760</v>
      </c>
      <c r="K52" s="35" t="n">
        <f aca="false">K50+K51</f>
        <v>2900760</v>
      </c>
      <c r="L52" s="35" t="n">
        <f aca="false">L50+L51</f>
        <v>2900760</v>
      </c>
      <c r="M52" s="35" t="n">
        <f aca="false">M50+M51</f>
        <v>2900760</v>
      </c>
      <c r="N52" s="35" t="n">
        <f aca="false">N50+N51</f>
        <v>2900760</v>
      </c>
      <c r="O52" s="35" t="n">
        <f aca="false">O50+O51</f>
        <v>2900760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</row>
    <row r="53" customFormat="false" ht="15" hidden="false" customHeight="false" outlineLevel="0" collapsed="false">
      <c r="A53" s="0"/>
      <c r="B53" s="0"/>
      <c r="C53" s="0" t="s">
        <v>55</v>
      </c>
      <c r="G53" s="36"/>
      <c r="H53" s="35" t="n">
        <f aca="false">H31</f>
        <v>0</v>
      </c>
      <c r="I53" s="35" t="n">
        <f aca="false">I31</f>
        <v>348007.2</v>
      </c>
      <c r="J53" s="35" t="n">
        <f aca="false">J31+I53</f>
        <v>696098.4</v>
      </c>
      <c r="K53" s="35" t="n">
        <f aca="false">K31+J53</f>
        <v>1044189.6</v>
      </c>
      <c r="L53" s="35" t="n">
        <f aca="false">L31+K53</f>
        <v>1392280.8</v>
      </c>
      <c r="M53" s="35" t="n">
        <f aca="false">M31+L53</f>
        <v>1740372</v>
      </c>
      <c r="N53" s="35" t="n">
        <f aca="false">N31+M53</f>
        <v>2088463.2</v>
      </c>
      <c r="O53" s="35" t="n">
        <f aca="false">O31+N53</f>
        <v>2436554.4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</row>
    <row r="54" customFormat="false" ht="15" hidden="false" customHeight="false" outlineLevel="0" collapsed="false">
      <c r="A54" s="0"/>
      <c r="B54" s="1" t="s">
        <v>56</v>
      </c>
      <c r="G54" s="45" t="n">
        <f aca="false">G50+G51-G53</f>
        <v>2900000</v>
      </c>
      <c r="H54" s="35" t="n">
        <f aca="false">H52-H53</f>
        <v>2900060</v>
      </c>
      <c r="I54" s="35" t="n">
        <f aca="false">I52-I53</f>
        <v>2552752.8</v>
      </c>
      <c r="J54" s="35" t="n">
        <f aca="false">J52-J53</f>
        <v>2204661.6</v>
      </c>
      <c r="K54" s="35" t="n">
        <f aca="false">K52-K53</f>
        <v>1856570.4</v>
      </c>
      <c r="L54" s="35" t="n">
        <f aca="false">L52-L53</f>
        <v>1508479.2</v>
      </c>
      <c r="M54" s="35" t="n">
        <f aca="false">M52-M53</f>
        <v>1160388</v>
      </c>
      <c r="N54" s="35" t="n">
        <f aca="false">N52-N53</f>
        <v>812296.8</v>
      </c>
      <c r="O54" s="35" t="n">
        <f aca="false">O52-O53</f>
        <v>464205.6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</row>
    <row r="55" customFormat="false" ht="15" hidden="false" customHeight="false" outlineLevel="0" collapsed="false">
      <c r="A55" s="0"/>
      <c r="B55" s="1" t="s">
        <v>57</v>
      </c>
      <c r="G55" s="36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</row>
    <row r="56" customFormat="false" ht="15" hidden="false" customHeight="false" outlineLevel="0" collapsed="false">
      <c r="A56" s="0"/>
      <c r="B56" s="0"/>
      <c r="C56" s="0" t="s">
        <v>58</v>
      </c>
      <c r="G56" s="36"/>
      <c r="H56" s="35" t="n">
        <f aca="false">G56+G57</f>
        <v>0</v>
      </c>
      <c r="I56" s="35" t="n">
        <f aca="false">H56+H57</f>
        <v>2000000</v>
      </c>
      <c r="J56" s="35" t="n">
        <f aca="false">I56+I57</f>
        <v>2000500</v>
      </c>
      <c r="K56" s="35" t="n">
        <f aca="false">J56+J57</f>
        <v>2000500</v>
      </c>
      <c r="L56" s="35" t="n">
        <f aca="false">K56+K57</f>
        <v>2000500</v>
      </c>
      <c r="M56" s="35" t="n">
        <f aca="false">L56+L57</f>
        <v>2000500</v>
      </c>
      <c r="N56" s="35" t="n">
        <f aca="false">M56+M57</f>
        <v>2000500</v>
      </c>
      <c r="O56" s="35" t="n">
        <f aca="false">N56+N57</f>
        <v>2000500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</row>
    <row r="57" customFormat="false" ht="15" hidden="false" customHeight="false" outlineLevel="0" collapsed="false">
      <c r="A57" s="0"/>
      <c r="B57" s="0"/>
      <c r="C57" s="0" t="s">
        <v>59</v>
      </c>
      <c r="G57" s="36" t="n">
        <v>0</v>
      </c>
      <c r="H57" s="35" t="n">
        <v>2000000</v>
      </c>
      <c r="I57" s="35" t="n">
        <v>500</v>
      </c>
      <c r="J57" s="0"/>
      <c r="K57" s="35" t="n">
        <v>0</v>
      </c>
      <c r="L57" s="3" t="n">
        <v>0</v>
      </c>
      <c r="M57" s="35" t="n">
        <v>0</v>
      </c>
      <c r="N57" s="35" t="n">
        <v>0</v>
      </c>
      <c r="O57" s="35" t="n">
        <v>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</row>
    <row r="58" customFormat="false" ht="15" hidden="false" customHeight="false" outlineLevel="0" collapsed="false">
      <c r="A58" s="0"/>
      <c r="B58" s="0"/>
      <c r="C58" s="0" t="s">
        <v>60</v>
      </c>
      <c r="G58" s="36"/>
      <c r="H58" s="35" t="n">
        <f aca="false">H56+H57</f>
        <v>2000000</v>
      </c>
      <c r="I58" s="35" t="n">
        <f aca="false">I56+I57</f>
        <v>2000500</v>
      </c>
      <c r="J58" s="35" t="n">
        <f aca="false">J56+J57</f>
        <v>2000500</v>
      </c>
      <c r="K58" s="35" t="n">
        <f aca="false">K56+K57</f>
        <v>2000500</v>
      </c>
      <c r="L58" s="35" t="n">
        <f aca="false">L56+L57</f>
        <v>2000500</v>
      </c>
      <c r="M58" s="35" t="n">
        <f aca="false">M56+M57</f>
        <v>2000500</v>
      </c>
      <c r="N58" s="35" t="n">
        <f aca="false">N56+N57</f>
        <v>2000500</v>
      </c>
      <c r="O58" s="35" t="n">
        <f aca="false">O56+O57</f>
        <v>2000500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</row>
    <row r="61" customFormat="false" ht="15" hidden="false" customHeight="false" outlineLevel="0" collapsed="false">
      <c r="A61" s="0"/>
      <c r="B61" s="1" t="s">
        <v>61</v>
      </c>
      <c r="C61" s="46"/>
      <c r="D61" s="47"/>
      <c r="E61" s="47"/>
      <c r="F61" s="47"/>
      <c r="G61" s="48" t="n">
        <f aca="false">G49+G54+G58</f>
        <v>4900000</v>
      </c>
      <c r="H61" s="48" t="n">
        <f aca="false">H49+H54+H58</f>
        <v>8710800</v>
      </c>
      <c r="I61" s="48" t="n">
        <f aca="false">I49+I54+I58</f>
        <v>10351772.192</v>
      </c>
      <c r="J61" s="48" t="n">
        <f aca="false">J49+J54+J58</f>
        <v>12342190.624</v>
      </c>
      <c r="K61" s="48" t="n">
        <f aca="false">K49+K54+K58</f>
        <v>14323609.056</v>
      </c>
      <c r="L61" s="35" t="n">
        <f aca="false">L49+L54+L58</f>
        <v>16099527.488</v>
      </c>
      <c r="M61" s="35" t="n">
        <f aca="false">M49+M54+M58</f>
        <v>16232245.92</v>
      </c>
      <c r="N61" s="35" t="n">
        <f aca="false">N49+N54+N58</f>
        <v>16660864.352</v>
      </c>
      <c r="O61" s="35" t="n">
        <f aca="false">O49+O54+O58</f>
        <v>17156432.784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</row>
    <row r="63" customFormat="false" ht="15" hidden="false" customHeight="false" outlineLevel="0" collapsed="false">
      <c r="A63" s="0"/>
      <c r="B63" s="1" t="s">
        <v>62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</row>
    <row r="64" s="50" customFormat="true" ht="15" hidden="false" customHeight="false" outlineLevel="0" collapsed="false">
      <c r="A64" s="4"/>
      <c r="B64" s="21"/>
      <c r="C64" s="49" t="s">
        <v>63</v>
      </c>
      <c r="G64" s="51"/>
      <c r="H64" s="51" t="n">
        <f aca="false">H13*0.1</f>
        <v>50000</v>
      </c>
      <c r="I64" s="51" t="n">
        <f aca="false">I13*0.1</f>
        <v>52500</v>
      </c>
      <c r="J64" s="51" t="n">
        <f aca="false">J13*0.1</f>
        <v>57500</v>
      </c>
      <c r="K64" s="51" t="n">
        <f aca="false">K13*0.1</f>
        <v>62500</v>
      </c>
      <c r="L64" s="51" t="n">
        <f aca="false">L13*0.1</f>
        <v>62500</v>
      </c>
      <c r="M64" s="51" t="n">
        <f aca="false">M13*0.1</f>
        <v>45000</v>
      </c>
      <c r="N64" s="51" t="n">
        <f aca="false">N13*0.1</f>
        <v>42500</v>
      </c>
      <c r="O64" s="51" t="n">
        <f aca="false">O13*0.1</f>
        <v>42500</v>
      </c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="50" customFormat="true" ht="15" hidden="false" customHeight="false" outlineLevel="0" collapsed="false">
      <c r="A65" s="4"/>
      <c r="B65" s="21"/>
      <c r="C65" s="49" t="s">
        <v>64</v>
      </c>
      <c r="G65" s="51"/>
      <c r="H65" s="51" t="n">
        <f aca="false">H14*0.1</f>
        <v>47500</v>
      </c>
      <c r="I65" s="51" t="n">
        <f aca="false">I14*0.1</f>
        <v>47500</v>
      </c>
      <c r="J65" s="51" t="n">
        <f aca="false">J14*0.1</f>
        <v>52500</v>
      </c>
      <c r="K65" s="51" t="n">
        <f aca="false">K14*0.1</f>
        <v>52500</v>
      </c>
      <c r="L65" s="51" t="n">
        <f aca="false">L14*0.1</f>
        <v>50000</v>
      </c>
      <c r="M65" s="51" t="n">
        <f aca="false">M14*0.1</f>
        <v>25000</v>
      </c>
      <c r="N65" s="51" t="n">
        <f aca="false">N14*0.1</f>
        <v>12500</v>
      </c>
      <c r="O65" s="51" t="n">
        <f aca="false">O14*0.1</f>
        <v>6250</v>
      </c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="50" customFormat="true" ht="15" hidden="false" customHeight="false" outlineLevel="0" collapsed="false">
      <c r="A66" s="4"/>
      <c r="B66" s="21"/>
      <c r="C66" s="50" t="s">
        <v>65</v>
      </c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customFormat="false" ht="15" hidden="false" customHeight="false" outlineLevel="0" collapsed="false">
      <c r="A67" s="4"/>
      <c r="B67" s="21"/>
      <c r="C67" s="52" t="s">
        <v>66</v>
      </c>
      <c r="G67" s="51"/>
      <c r="H67" s="51" t="n">
        <f aca="false">H10*0.5</f>
        <v>1000000</v>
      </c>
      <c r="I67" s="51" t="n">
        <f aca="false">I10*0.5</f>
        <v>1050000</v>
      </c>
      <c r="J67" s="51" t="n">
        <f aca="false">J10*0.5</f>
        <v>1150000</v>
      </c>
      <c r="K67" s="51" t="n">
        <f aca="false">K10*0.5</f>
        <v>1250000</v>
      </c>
      <c r="L67" s="51" t="n">
        <f aca="false">L10*0.5</f>
        <v>1250000</v>
      </c>
      <c r="M67" s="51" t="n">
        <f aca="false">M10*0.5</f>
        <v>900000</v>
      </c>
      <c r="N67" s="51" t="n">
        <f aca="false">N10*0.5</f>
        <v>850000</v>
      </c>
      <c r="O67" s="51" t="n">
        <f aca="false">O10*0.5</f>
        <v>850000</v>
      </c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customFormat="false" ht="15" hidden="false" customHeight="false" outlineLevel="0" collapsed="false">
      <c r="A68" s="4"/>
      <c r="B68" s="21"/>
      <c r="C68" s="52" t="s">
        <v>67</v>
      </c>
      <c r="G68" s="51"/>
      <c r="H68" s="51" t="n">
        <f aca="false">H11*0.5</f>
        <v>950000</v>
      </c>
      <c r="I68" s="51" t="n">
        <f aca="false">I11*0.5</f>
        <v>950000</v>
      </c>
      <c r="J68" s="51" t="n">
        <f aca="false">J11*0.5</f>
        <v>1050000</v>
      </c>
      <c r="K68" s="51" t="n">
        <f aca="false">K11*0.5</f>
        <v>1050000</v>
      </c>
      <c r="L68" s="51" t="n">
        <f aca="false">L11*0.5</f>
        <v>1000000</v>
      </c>
      <c r="M68" s="51" t="n">
        <f aca="false">M11*0.5</f>
        <v>500000</v>
      </c>
      <c r="N68" s="51" t="n">
        <f aca="false">N11*0.5</f>
        <v>250000</v>
      </c>
      <c r="O68" s="51" t="n">
        <f aca="false">O11*0.5</f>
        <v>125000</v>
      </c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customFormat="false" ht="15" hidden="false" customHeight="false" outlineLevel="0" collapsed="false">
      <c r="A69" s="4"/>
      <c r="B69" s="21"/>
      <c r="C69" s="52" t="s">
        <v>68</v>
      </c>
      <c r="G69" s="51"/>
      <c r="H69" s="31"/>
      <c r="I69" s="31"/>
      <c r="J69" s="31"/>
      <c r="K69" s="31"/>
      <c r="L69" s="31"/>
      <c r="M69" s="31"/>
      <c r="N69" s="31"/>
      <c r="O69" s="3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customFormat="false" ht="15" hidden="false" customHeight="false" outlineLevel="0" collapsed="false">
      <c r="A70" s="0"/>
      <c r="B70" s="1" t="s">
        <v>69</v>
      </c>
      <c r="G70" s="0"/>
      <c r="H70" s="35" t="n">
        <f aca="false">H64+H66+H65+H67+H68+H69</f>
        <v>2047500</v>
      </c>
      <c r="I70" s="35" t="n">
        <f aca="false">I64+I66+I65+I67+I68+I69</f>
        <v>2100000</v>
      </c>
      <c r="J70" s="35" t="n">
        <f aca="false">J64+J66+J65+J67+J68+J69</f>
        <v>2310000</v>
      </c>
      <c r="K70" s="35" t="n">
        <f aca="false">K64+K66+K65+K67+K68+K69</f>
        <v>2415000</v>
      </c>
      <c r="L70" s="35" t="n">
        <f aca="false">L64+L66+L65+L67+L68+L69</f>
        <v>2362500</v>
      </c>
      <c r="M70" s="35" t="n">
        <f aca="false">M64+M66+M65+M67+M68+M69</f>
        <v>1470000</v>
      </c>
      <c r="N70" s="35" t="n">
        <f aca="false">N64+N66+N65+N67+N68+N69</f>
        <v>1155000</v>
      </c>
      <c r="O70" s="35" t="n">
        <f aca="false">O64+O66+O65+O67+O68+O69</f>
        <v>1023750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</row>
    <row r="72" customFormat="false" ht="15" hidden="false" customHeight="false" outlineLevel="0" collapsed="false">
      <c r="A72" s="0"/>
      <c r="B72" s="0"/>
      <c r="C72" s="0" t="s">
        <v>71</v>
      </c>
      <c r="G72" s="53" t="n">
        <v>2000000</v>
      </c>
      <c r="H72" s="35" t="n">
        <f aca="false">G74</f>
        <v>2000000</v>
      </c>
      <c r="I72" s="35" t="n">
        <f aca="false">H74</f>
        <v>2000100</v>
      </c>
      <c r="J72" s="35" t="n">
        <f aca="false">I74</f>
        <v>2000100</v>
      </c>
      <c r="K72" s="35" t="n">
        <f aca="false">J74</f>
        <v>2000100</v>
      </c>
      <c r="L72" s="35" t="n">
        <f aca="false">K74</f>
        <v>2000100</v>
      </c>
      <c r="M72" s="35" t="n">
        <f aca="false">L74</f>
        <v>2000100</v>
      </c>
      <c r="N72" s="35" t="n">
        <f aca="false">M74</f>
        <v>2000100</v>
      </c>
      <c r="O72" s="35" t="n">
        <f aca="false">N74</f>
        <v>2000100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</row>
    <row r="73" customFormat="false" ht="15" hidden="false" customHeight="false" outlineLevel="0" collapsed="false">
      <c r="A73" s="0"/>
      <c r="B73" s="0"/>
      <c r="C73" s="0" t="s">
        <v>74</v>
      </c>
      <c r="G73" s="35" t="n">
        <v>0</v>
      </c>
      <c r="H73" s="35" t="n">
        <v>100</v>
      </c>
      <c r="I73" s="35" t="n">
        <v>0</v>
      </c>
      <c r="J73" s="35" t="n">
        <v>0</v>
      </c>
      <c r="K73" s="35" t="n">
        <v>0</v>
      </c>
      <c r="L73" s="35" t="n">
        <v>0</v>
      </c>
      <c r="M73" s="35" t="n">
        <v>0</v>
      </c>
      <c r="N73" s="35" t="n">
        <v>0</v>
      </c>
      <c r="O73" s="35" t="n">
        <v>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</row>
    <row r="74" customFormat="false" ht="15" hidden="false" customHeight="false" outlineLevel="0" collapsed="false">
      <c r="A74" s="0"/>
      <c r="B74" s="1" t="s">
        <v>75</v>
      </c>
      <c r="G74" s="35" t="n">
        <f aca="false">G73+G72</f>
        <v>2000000</v>
      </c>
      <c r="H74" s="35" t="n">
        <f aca="false">H72+H73</f>
        <v>2000100</v>
      </c>
      <c r="I74" s="35" t="n">
        <f aca="false">I72+I73</f>
        <v>2000100</v>
      </c>
      <c r="J74" s="35" t="n">
        <f aca="false">J72+J73</f>
        <v>2000100</v>
      </c>
      <c r="K74" s="35" t="n">
        <f aca="false">K72+K73</f>
        <v>2000100</v>
      </c>
      <c r="L74" s="35" t="n">
        <f aca="false">L72+L73</f>
        <v>2000100</v>
      </c>
      <c r="M74" s="35" t="n">
        <f aca="false">M72+M73</f>
        <v>2000100</v>
      </c>
      <c r="N74" s="35" t="n">
        <f aca="false">N72+N73</f>
        <v>2000100</v>
      </c>
      <c r="O74" s="35" t="n">
        <f aca="false">O72+O73</f>
        <v>2000100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</row>
    <row r="76" customFormat="false" ht="15" hidden="false" customHeight="false" outlineLevel="0" collapsed="false">
      <c r="A76" s="0"/>
      <c r="B76" s="1" t="s">
        <v>77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</row>
    <row r="77" customFormat="false" ht="15" hidden="false" customHeight="false" outlineLevel="0" collapsed="false">
      <c r="A77" s="0"/>
      <c r="B77" s="0"/>
      <c r="C77" s="0" t="s">
        <v>78</v>
      </c>
      <c r="G77" s="36" t="n">
        <v>2900000</v>
      </c>
      <c r="H77" s="35" t="n">
        <f aca="false">G77</f>
        <v>2900000</v>
      </c>
      <c r="I77" s="35" t="n">
        <f aca="false">H77</f>
        <v>2900000</v>
      </c>
      <c r="J77" s="35" t="n">
        <f aca="false">I77</f>
        <v>2900000</v>
      </c>
      <c r="K77" s="35" t="n">
        <f aca="false">J77</f>
        <v>2900000</v>
      </c>
      <c r="L77" s="35" t="n">
        <f aca="false">K77</f>
        <v>2900000</v>
      </c>
      <c r="M77" s="35" t="n">
        <f aca="false">L77</f>
        <v>2900000</v>
      </c>
      <c r="N77" s="35" t="n">
        <f aca="false">M77</f>
        <v>2900000</v>
      </c>
      <c r="O77" s="35" t="n">
        <f aca="false">N77</f>
        <v>2900000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</row>
    <row r="78" customFormat="false" ht="15" hidden="false" customHeight="false" outlineLevel="0" collapsed="false">
      <c r="A78" s="0"/>
      <c r="B78" s="0"/>
      <c r="C78" s="0" t="s">
        <v>81</v>
      </c>
      <c r="G78" s="0"/>
      <c r="H78" s="35" t="n">
        <f aca="false">G78+H34</f>
        <v>2204000</v>
      </c>
      <c r="I78" s="35" t="n">
        <f aca="false">H78+I34</f>
        <v>4189590.24</v>
      </c>
      <c r="J78" s="35" t="n">
        <f aca="false">I78+J34</f>
        <v>6415113.28</v>
      </c>
      <c r="K78" s="35" t="n">
        <f aca="false">J78+K34</f>
        <v>8760636.32</v>
      </c>
      <c r="L78" s="35" t="n">
        <f aca="false">K78+L34</f>
        <v>11046159.36</v>
      </c>
      <c r="M78" s="35" t="n">
        <f aca="false">L78+M34</f>
        <v>12327682.4</v>
      </c>
      <c r="N78" s="35" t="n">
        <f aca="false">M78+N34</f>
        <v>13257205.44</v>
      </c>
      <c r="O78" s="35" t="n">
        <f aca="false">N78+O34</f>
        <v>14040728.48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</row>
    <row r="79" s="14" customFormat="true" ht="15" hidden="false" customHeight="false" outlineLevel="0" collapsed="false">
      <c r="A79" s="13"/>
      <c r="C79" s="14" t="s">
        <v>82</v>
      </c>
      <c r="G79" s="17"/>
      <c r="H79" s="17" t="n">
        <f aca="false">G79+H80</f>
        <v>440800</v>
      </c>
      <c r="I79" s="17" t="n">
        <f aca="false">H79+I80</f>
        <v>837918.048</v>
      </c>
      <c r="J79" s="17" t="n">
        <f aca="false">I79+J80</f>
        <v>1283022.656</v>
      </c>
      <c r="K79" s="17" t="n">
        <f aca="false">J79+K80</f>
        <v>1752127.264</v>
      </c>
      <c r="L79" s="17" t="n">
        <f aca="false">K79+L80</f>
        <v>2209231.872</v>
      </c>
      <c r="M79" s="17" t="n">
        <f aca="false">L79+M80</f>
        <v>2465536.48</v>
      </c>
      <c r="N79" s="17" t="n">
        <f aca="false">M79+N80</f>
        <v>2651441.088</v>
      </c>
      <c r="O79" s="17" t="n">
        <f aca="false">N79+O80</f>
        <v>2808145.696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="14" customFormat="true" ht="15" hidden="false" customHeight="false" outlineLevel="0" collapsed="false">
      <c r="A80" s="13"/>
      <c r="C80" s="14" t="s">
        <v>83</v>
      </c>
      <c r="G80" s="17"/>
      <c r="H80" s="17" t="n">
        <f aca="false">H34*0.2</f>
        <v>440800</v>
      </c>
      <c r="I80" s="17" t="n">
        <f aca="false">I34*0.2</f>
        <v>397118.048</v>
      </c>
      <c r="J80" s="17" t="n">
        <f aca="false">J34*0.2</f>
        <v>445104.608</v>
      </c>
      <c r="K80" s="17" t="n">
        <f aca="false">K34*0.2</f>
        <v>469104.608</v>
      </c>
      <c r="L80" s="17" t="n">
        <f aca="false">L34*0.2</f>
        <v>457104.608</v>
      </c>
      <c r="M80" s="17" t="n">
        <f aca="false">M34*0.2</f>
        <v>256304.608</v>
      </c>
      <c r="N80" s="17" t="n">
        <f aca="false">N34*0.2</f>
        <v>185904.608</v>
      </c>
      <c r="O80" s="17" t="n">
        <f aca="false">O34*0.2</f>
        <v>156704.608</v>
      </c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customFormat="false" ht="15" hidden="false" customHeight="false" outlineLevel="0" collapsed="false">
      <c r="A81" s="0"/>
      <c r="B81" s="1" t="s">
        <v>84</v>
      </c>
      <c r="G81" s="35" t="n">
        <f aca="false">G77+G78</f>
        <v>2900000</v>
      </c>
      <c r="H81" s="35" t="n">
        <f aca="false">H77+H78-H79</f>
        <v>4663200</v>
      </c>
      <c r="I81" s="35" t="n">
        <f aca="false">I77+I78-I79</f>
        <v>6251672.192</v>
      </c>
      <c r="J81" s="35" t="n">
        <f aca="false">J77+J78-J79</f>
        <v>8032090.624</v>
      </c>
      <c r="K81" s="35" t="n">
        <f aca="false">K77+K78-K79</f>
        <v>9908509.056</v>
      </c>
      <c r="L81" s="35" t="n">
        <f aca="false">L77+L78-L79</f>
        <v>11736927.488</v>
      </c>
      <c r="M81" s="35" t="n">
        <f aca="false">M77+M78-M79</f>
        <v>12762145.92</v>
      </c>
      <c r="N81" s="35" t="n">
        <f aca="false">N77+N78-N79</f>
        <v>13505764.352</v>
      </c>
      <c r="O81" s="35" t="n">
        <f aca="false">O77+O78-O79</f>
        <v>14132582.784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</row>
    <row r="83" customFormat="false" ht="15" hidden="false" customHeight="false" outlineLevel="0" collapsed="false">
      <c r="A83" s="0"/>
      <c r="B83" s="0"/>
      <c r="C83" s="47" t="s">
        <v>85</v>
      </c>
      <c r="D83" s="47"/>
      <c r="E83" s="47"/>
      <c r="F83" s="47"/>
      <c r="G83" s="48" t="n">
        <f aca="false">G74+G70+G81</f>
        <v>4900000</v>
      </c>
      <c r="H83" s="48" t="n">
        <f aca="false">H70+H74+H81</f>
        <v>8710800</v>
      </c>
      <c r="I83" s="48" t="n">
        <f aca="false">I70+I74+I81</f>
        <v>10351772.192</v>
      </c>
      <c r="J83" s="48" t="n">
        <f aca="false">J70+J74+J81</f>
        <v>12342190.624</v>
      </c>
      <c r="K83" s="48" t="n">
        <f aca="false">K70+K74+K81</f>
        <v>14323609.056</v>
      </c>
      <c r="L83" s="54" t="n">
        <f aca="false">L70+L74+L81</f>
        <v>16099527.488</v>
      </c>
      <c r="M83" s="54" t="n">
        <f aca="false">M70+M74+M81</f>
        <v>16232245.92</v>
      </c>
      <c r="N83" s="54" t="n">
        <f aca="false">N70+N74+N81</f>
        <v>16660864.352</v>
      </c>
      <c r="O83" s="54" t="n">
        <f aca="false">O70+O74+O81</f>
        <v>17156432.784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</row>
    <row r="84" customFormat="false" ht="15" hidden="false" customHeight="false" outlineLevel="0" collapsed="false">
      <c r="A84" s="0"/>
      <c r="B84" s="3" t="s">
        <v>86</v>
      </c>
      <c r="C84" s="55"/>
      <c r="D84" s="55"/>
      <c r="E84" s="55"/>
      <c r="F84" s="55"/>
      <c r="G84" s="56" t="n">
        <v>0</v>
      </c>
      <c r="H84" s="56" t="n">
        <f aca="false">H61-H83</f>
        <v>0</v>
      </c>
      <c r="I84" s="56" t="n">
        <f aca="false">I61-I83</f>
        <v>0</v>
      </c>
      <c r="J84" s="56" t="n">
        <f aca="false">J61-J83</f>
        <v>0</v>
      </c>
      <c r="K84" s="56" t="n">
        <f aca="false">K61-K83</f>
        <v>0</v>
      </c>
      <c r="L84" s="56" t="n">
        <f aca="false">L61-L83</f>
        <v>0</v>
      </c>
      <c r="M84" s="56" t="n">
        <f aca="false">M61-M83</f>
        <v>0</v>
      </c>
      <c r="N84" s="56" t="n">
        <f aca="false">N61-N83</f>
        <v>0</v>
      </c>
      <c r="O84" s="56" t="n">
        <f aca="false">O61-O83</f>
        <v>0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</row>
    <row r="85" s="2" customFormat="true" ht="15" hidden="false" customHeight="false" outlineLevel="0" collapsed="false">
      <c r="A85" s="4"/>
      <c r="G85" s="3"/>
      <c r="H85" s="3" t="n">
        <f aca="false">H84-G84</f>
        <v>0</v>
      </c>
      <c r="I85" s="3" t="n">
        <f aca="false">I84-H84</f>
        <v>0</v>
      </c>
      <c r="J85" s="3" t="n">
        <f aca="false">J84-I84</f>
        <v>0</v>
      </c>
      <c r="K85" s="3" t="n">
        <f aca="false">K84-J84</f>
        <v>0</v>
      </c>
      <c r="L85" s="3" t="n">
        <f aca="false">L84-K84</f>
        <v>0</v>
      </c>
      <c r="M85" s="3" t="n">
        <f aca="false">M84-L84</f>
        <v>0</v>
      </c>
      <c r="N85" s="3" t="n">
        <f aca="false">N84-M84</f>
        <v>0</v>
      </c>
      <c r="O85" s="3" t="n">
        <f aca="false">O84-N84</f>
        <v>0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="2" customFormat="true" ht="15" hidden="false" customHeight="false" outlineLevel="0" collapsed="false">
      <c r="A86" s="4"/>
      <c r="G86" s="3"/>
      <c r="H86" s="3"/>
      <c r="I86" s="3"/>
      <c r="J86" s="3"/>
      <c r="K86" s="3"/>
      <c r="L86" s="3"/>
      <c r="M86" s="3"/>
      <c r="N86" s="3"/>
      <c r="O86" s="3"/>
      <c r="P86" s="3"/>
      <c r="Q86" s="3" t="s">
        <v>87</v>
      </c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" hidden="false" customHeight="false" outlineLevel="0" collapsed="false">
      <c r="A87" s="4"/>
      <c r="C87" s="2"/>
      <c r="D87" s="2"/>
      <c r="E87" s="2"/>
      <c r="F87" s="2"/>
      <c r="G87" s="0"/>
      <c r="H87" s="0"/>
      <c r="I87" s="0"/>
      <c r="J87" s="0"/>
      <c r="K87" s="0"/>
      <c r="L87" s="0"/>
      <c r="M87" s="0"/>
      <c r="N87" s="0"/>
      <c r="O87" s="0"/>
      <c r="P87" s="3"/>
      <c r="Q87" s="3" t="s">
        <v>89</v>
      </c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" hidden="false" customHeight="false" outlineLevel="0" collapsed="false">
      <c r="A88" s="0"/>
      <c r="B88" s="0"/>
      <c r="G88" s="0"/>
      <c r="H88" s="57"/>
      <c r="I88" s="57" t="s">
        <v>91</v>
      </c>
      <c r="J88" s="57"/>
      <c r="K88" s="57"/>
      <c r="L88" s="57"/>
      <c r="M88" s="57"/>
      <c r="N88" s="57"/>
      <c r="O88" s="57"/>
      <c r="P88" s="0"/>
      <c r="Q88" s="35" t="s">
        <v>92</v>
      </c>
      <c r="R88" s="0"/>
      <c r="S88" s="0"/>
      <c r="T88" s="0"/>
      <c r="U88" s="0"/>
      <c r="V88" s="0"/>
      <c r="W88" s="0"/>
      <c r="X88" s="0"/>
      <c r="Y88" s="0"/>
      <c r="Z88" s="0"/>
    </row>
    <row r="89" customFormat="false" ht="15" hidden="false" customHeight="false" outlineLevel="0" collapsed="false">
      <c r="A89" s="0"/>
      <c r="B89" s="0"/>
      <c r="G89" s="0"/>
      <c r="H89" s="57"/>
      <c r="I89" s="57" t="s">
        <v>93</v>
      </c>
      <c r="J89" s="57"/>
      <c r="K89" s="57"/>
      <c r="L89" s="57"/>
      <c r="M89" s="57"/>
      <c r="N89" s="57"/>
      <c r="O89" s="57"/>
      <c r="P89" s="0"/>
      <c r="Q89" s="35" t="s">
        <v>94</v>
      </c>
      <c r="R89" s="0"/>
      <c r="S89" s="0"/>
      <c r="T89" s="0"/>
      <c r="U89" s="0"/>
      <c r="V89" s="0"/>
      <c r="W89" s="0"/>
      <c r="X89" s="0"/>
      <c r="Y89" s="0"/>
      <c r="Z89" s="0"/>
    </row>
    <row r="90" customFormat="false" ht="15" hidden="false" customHeight="false" outlineLevel="0" collapsed="false">
      <c r="A90" s="0"/>
      <c r="B90" s="0"/>
      <c r="G90" s="0"/>
      <c r="H90" s="57" t="s">
        <v>2</v>
      </c>
      <c r="I90" s="57" t="s">
        <v>2</v>
      </c>
      <c r="J90" s="57" t="s">
        <v>41</v>
      </c>
      <c r="K90" s="57" t="s">
        <v>2</v>
      </c>
      <c r="L90" s="57" t="s">
        <v>2</v>
      </c>
      <c r="M90" s="57" t="s">
        <v>2</v>
      </c>
      <c r="N90" s="57" t="s">
        <v>2</v>
      </c>
      <c r="O90" s="57" t="s">
        <v>2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</row>
    <row r="91" customFormat="false" ht="15" hidden="false" customHeight="false" outlineLevel="0" collapsed="false">
      <c r="A91" s="0"/>
      <c r="B91" s="0"/>
      <c r="G91" s="0"/>
      <c r="H91" s="57" t="n">
        <v>1</v>
      </c>
      <c r="I91" s="57" t="n">
        <v>2</v>
      </c>
      <c r="J91" s="57" t="n">
        <v>3</v>
      </c>
      <c r="K91" s="57" t="n">
        <v>4</v>
      </c>
      <c r="L91" s="57" t="n">
        <v>5</v>
      </c>
      <c r="M91" s="57" t="n">
        <v>6</v>
      </c>
      <c r="N91" s="57" t="n">
        <v>7</v>
      </c>
      <c r="O91" s="57" t="n">
        <v>8</v>
      </c>
      <c r="P91" s="0"/>
      <c r="Q91" s="35" t="s">
        <v>96</v>
      </c>
      <c r="R91" s="0"/>
      <c r="S91" s="0"/>
      <c r="T91" s="0"/>
      <c r="U91" s="0"/>
      <c r="V91" s="0"/>
      <c r="W91" s="0"/>
      <c r="X91" s="0"/>
      <c r="Y91" s="0"/>
      <c r="Z91" s="0"/>
    </row>
    <row r="92" customFormat="false" ht="15" hidden="false" customHeight="false" outlineLevel="0" collapsed="false">
      <c r="A92" s="0"/>
      <c r="B92" s="0"/>
      <c r="G92" s="0"/>
      <c r="H92" s="35" t="s">
        <v>98</v>
      </c>
      <c r="I92" s="0"/>
      <c r="J92" s="0"/>
      <c r="K92" s="0"/>
      <c r="L92" s="0"/>
      <c r="M92" s="0"/>
      <c r="N92" s="0"/>
      <c r="O92" s="0"/>
      <c r="P92" s="0"/>
      <c r="Q92" s="35" t="s">
        <v>99</v>
      </c>
      <c r="R92" s="0"/>
      <c r="S92" s="0"/>
      <c r="T92" s="0"/>
      <c r="U92" s="0"/>
      <c r="V92" s="0"/>
      <c r="W92" s="0"/>
      <c r="X92" s="0"/>
      <c r="Y92" s="0"/>
      <c r="Z92" s="0"/>
    </row>
    <row r="94" s="35" customFormat="true" ht="15" hidden="false" customHeight="false" outlineLevel="0" collapsed="false">
      <c r="A94" s="4"/>
      <c r="B94" s="1" t="s">
        <v>100</v>
      </c>
      <c r="H94" s="38" t="n">
        <f aca="false">G44</f>
        <v>2000000</v>
      </c>
      <c r="I94" s="58" t="n">
        <f aca="false">H122</f>
        <v>3323240</v>
      </c>
      <c r="J94" s="17" t="n">
        <f aca="false">I122</f>
        <v>5298519.392</v>
      </c>
      <c r="K94" s="35" t="n">
        <f aca="false">J122</f>
        <v>7587029.024</v>
      </c>
      <c r="L94" s="35" t="n">
        <f aca="false">K122</f>
        <v>9891538.656</v>
      </c>
      <c r="M94" s="35" t="n">
        <f aca="false">L122</f>
        <v>12028048.288</v>
      </c>
      <c r="N94" s="35" t="n">
        <f aca="false">M122</f>
        <v>12721357.92</v>
      </c>
      <c r="O94" s="35" t="n">
        <f aca="false">N122</f>
        <v>13573067.552</v>
      </c>
    </row>
    <row r="95" s="35" customFormat="true" ht="15" hidden="false" customHeight="false" outlineLevel="0" collapsed="false">
      <c r="A95" s="4"/>
      <c r="B95" s="1" t="s">
        <v>101</v>
      </c>
      <c r="H95" s="0"/>
      <c r="I95" s="0"/>
      <c r="J95" s="0"/>
      <c r="K95" s="0"/>
      <c r="L95" s="0"/>
      <c r="M95" s="0"/>
      <c r="N95" s="0"/>
      <c r="O95" s="0"/>
    </row>
    <row r="96" customFormat="false" ht="15" hidden="false" customHeight="false" outlineLevel="0" collapsed="false">
      <c r="A96" s="4"/>
      <c r="C96" s="0" t="s">
        <v>38</v>
      </c>
      <c r="G96" s="0"/>
      <c r="H96" s="35" t="n">
        <f aca="false">H34</f>
        <v>2204000</v>
      </c>
      <c r="I96" s="35" t="n">
        <f aca="false">I34</f>
        <v>1985590.24</v>
      </c>
      <c r="J96" s="35" t="n">
        <f aca="false">J34</f>
        <v>2225523.04</v>
      </c>
      <c r="K96" s="35" t="n">
        <f aca="false">K34</f>
        <v>2345523.04</v>
      </c>
      <c r="L96" s="35" t="n">
        <f aca="false">L34</f>
        <v>2285523.04</v>
      </c>
      <c r="M96" s="35" t="n">
        <f aca="false">M34</f>
        <v>1281523.04</v>
      </c>
      <c r="N96" s="35" t="n">
        <f aca="false">N34</f>
        <v>929523.04</v>
      </c>
      <c r="O96" s="35" t="n">
        <f aca="false">O34</f>
        <v>783523.04</v>
      </c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</row>
    <row r="97" customFormat="false" ht="15" hidden="false" customHeight="false" outlineLevel="0" collapsed="false">
      <c r="A97" s="4"/>
      <c r="C97" s="0" t="s">
        <v>102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</row>
    <row r="98" customFormat="false" ht="15" hidden="false" customHeight="false" outlineLevel="0" collapsed="false">
      <c r="A98" s="4"/>
      <c r="C98" s="0" t="s">
        <v>35</v>
      </c>
      <c r="G98" s="0"/>
      <c r="H98" s="35" t="n">
        <f aca="false">H31</f>
        <v>0</v>
      </c>
      <c r="I98" s="35" t="n">
        <f aca="false">I31</f>
        <v>348007.2</v>
      </c>
      <c r="J98" s="35" t="n">
        <f aca="false">J31</f>
        <v>348091.2</v>
      </c>
      <c r="K98" s="35" t="n">
        <f aca="false">K31</f>
        <v>348091.2</v>
      </c>
      <c r="L98" s="35" t="n">
        <f aca="false">L31</f>
        <v>348091.2</v>
      </c>
      <c r="M98" s="35" t="n">
        <f aca="false">M31</f>
        <v>348091.2</v>
      </c>
      <c r="N98" s="35" t="n">
        <f aca="false">N31</f>
        <v>348091.2</v>
      </c>
      <c r="O98" s="35" t="n">
        <f aca="false">O31</f>
        <v>348091.2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</row>
    <row r="99" customFormat="false" ht="15" hidden="false" customHeight="false" outlineLevel="0" collapsed="false">
      <c r="A99" s="4"/>
      <c r="C99" s="0" t="s">
        <v>103</v>
      </c>
      <c r="G99" s="0"/>
      <c r="H99" s="35" t="n">
        <f aca="false">(G45-H45)</f>
        <v>-200000</v>
      </c>
      <c r="I99" s="35" t="n">
        <f aca="false">(H45-I45)</f>
        <v>-10000</v>
      </c>
      <c r="J99" s="35" t="n">
        <f aca="false">(I45-J45)</f>
        <v>-20000</v>
      </c>
      <c r="K99" s="35" t="n">
        <f aca="false">(J45-K45)</f>
        <v>-20000</v>
      </c>
      <c r="L99" s="35" t="n">
        <f aca="false">(K45-L45)</f>
        <v>0</v>
      </c>
      <c r="M99" s="35" t="n">
        <f aca="false">(L45-M45)</f>
        <v>70000</v>
      </c>
      <c r="N99" s="35" t="n">
        <f aca="false">(M45-N45)</f>
        <v>10000</v>
      </c>
      <c r="O99" s="35" t="n">
        <f aca="false">(N45-O45)</f>
        <v>0</v>
      </c>
      <c r="P99" s="35" t="s">
        <v>104</v>
      </c>
      <c r="Q99" s="0"/>
      <c r="R99" s="0"/>
      <c r="S99" s="0"/>
      <c r="T99" s="0"/>
      <c r="U99" s="0"/>
      <c r="V99" s="0"/>
      <c r="W99" s="0"/>
      <c r="X99" s="0"/>
      <c r="Y99" s="0"/>
      <c r="Z99" s="0"/>
    </row>
    <row r="100" customFormat="false" ht="15" hidden="false" customHeight="false" outlineLevel="0" collapsed="false">
      <c r="A100" s="4"/>
      <c r="C100" s="0" t="s">
        <v>105</v>
      </c>
      <c r="G100" s="0"/>
      <c r="H100" s="35" t="n">
        <f aca="false">(G46-H46)</f>
        <v>-190000</v>
      </c>
      <c r="I100" s="35" t="n">
        <f aca="false">(H46-I46)</f>
        <v>0</v>
      </c>
      <c r="J100" s="35" t="n">
        <f aca="false">(I46-J46)</f>
        <v>-20000</v>
      </c>
      <c r="K100" s="35" t="n">
        <f aca="false">(J46-K46)</f>
        <v>0</v>
      </c>
      <c r="L100" s="35" t="n">
        <f aca="false">(K46-L46)</f>
        <v>10000</v>
      </c>
      <c r="M100" s="35" t="n">
        <f aca="false">(L46-M46)</f>
        <v>100000</v>
      </c>
      <c r="N100" s="35" t="n">
        <f aca="false">(M46-N46)</f>
        <v>50000</v>
      </c>
      <c r="O100" s="35" t="n">
        <f aca="false">(N46-O46)</f>
        <v>25000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</row>
    <row r="101" customFormat="false" ht="15" hidden="false" customHeight="false" outlineLevel="0" collapsed="false">
      <c r="A101" s="4"/>
      <c r="C101" s="0" t="s">
        <v>106</v>
      </c>
      <c r="G101" s="0"/>
      <c r="H101" s="35" t="n">
        <f aca="false">(G47-H47)</f>
        <v>-50000</v>
      </c>
      <c r="I101" s="35" t="n">
        <f aca="false">(H47-I47)</f>
        <v>-2500</v>
      </c>
      <c r="J101" s="35" t="n">
        <f aca="false">(I47-J47)</f>
        <v>-5000</v>
      </c>
      <c r="K101" s="35" t="n">
        <f aca="false">(J47-K47)</f>
        <v>-5000</v>
      </c>
      <c r="L101" s="35" t="n">
        <f aca="false">(K47-L47)</f>
        <v>0</v>
      </c>
      <c r="M101" s="35" t="n">
        <f aca="false">(L47-M47)</f>
        <v>17500</v>
      </c>
      <c r="N101" s="35" t="n">
        <f aca="false">(M47-N47)</f>
        <v>2500</v>
      </c>
      <c r="O101" s="35" t="n">
        <f aca="false">(N47-O47)</f>
        <v>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</row>
    <row r="102" customFormat="false" ht="15" hidden="false" customHeight="false" outlineLevel="0" collapsed="false">
      <c r="A102" s="4"/>
      <c r="C102" s="0" t="s">
        <v>106</v>
      </c>
      <c r="G102" s="0"/>
      <c r="H102" s="35" t="n">
        <f aca="false">(G48-H48)</f>
        <v>-47500</v>
      </c>
      <c r="I102" s="35" t="n">
        <f aca="false">(H48-I48)</f>
        <v>0</v>
      </c>
      <c r="J102" s="35" t="n">
        <f aca="false">(I48-J48)</f>
        <v>-5000</v>
      </c>
      <c r="K102" s="35" t="n">
        <f aca="false">(J48-K48)</f>
        <v>0</v>
      </c>
      <c r="L102" s="35" t="n">
        <f aca="false">(K48-L48)</f>
        <v>2500</v>
      </c>
      <c r="M102" s="35" t="n">
        <f aca="false">(L48-M48)</f>
        <v>25000</v>
      </c>
      <c r="N102" s="35" t="n">
        <f aca="false">(M48-N48)</f>
        <v>12500</v>
      </c>
      <c r="O102" s="35" t="n">
        <f aca="false">(N48-O48)</f>
        <v>6250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</row>
    <row r="103" customFormat="false" ht="15" hidden="false" customHeight="false" outlineLevel="0" collapsed="false">
      <c r="A103" s="4"/>
      <c r="C103" s="50" t="s">
        <v>107</v>
      </c>
      <c r="D103" s="50"/>
      <c r="E103" s="50"/>
      <c r="F103" s="50"/>
      <c r="G103" s="51"/>
      <c r="H103" s="51" t="n">
        <f aca="false">(G64-H64)*-1</f>
        <v>50000</v>
      </c>
      <c r="I103" s="51" t="n">
        <f aca="false">(H64-I64)*-1</f>
        <v>2500</v>
      </c>
      <c r="J103" s="51" t="n">
        <f aca="false">(I64-J64)*-1</f>
        <v>5000</v>
      </c>
      <c r="K103" s="51" t="n">
        <f aca="false">(J64-K64)*-1</f>
        <v>5000</v>
      </c>
      <c r="L103" s="51" t="n">
        <f aca="false">(K64-L64)*-1</f>
        <v>-0</v>
      </c>
      <c r="M103" s="35" t="n">
        <f aca="false">(L64-M64)*-1</f>
        <v>-17500</v>
      </c>
      <c r="N103" s="35" t="n">
        <f aca="false">(M64-N64)*-1</f>
        <v>-2500</v>
      </c>
      <c r="O103" s="35" t="n">
        <f aca="false">(N64-O64)*-1</f>
        <v>-0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</row>
    <row r="104" customFormat="false" ht="15" hidden="false" customHeight="false" outlineLevel="0" collapsed="false">
      <c r="A104" s="4"/>
      <c r="C104" s="50" t="s">
        <v>108</v>
      </c>
      <c r="D104" s="50"/>
      <c r="E104" s="50"/>
      <c r="F104" s="50"/>
      <c r="G104" s="51"/>
      <c r="H104" s="51" t="n">
        <f aca="false">(G65-H65)*-1</f>
        <v>47500</v>
      </c>
      <c r="I104" s="51" t="n">
        <f aca="false">(H65-I65)*-1</f>
        <v>-0</v>
      </c>
      <c r="J104" s="51" t="n">
        <f aca="false">(I65-J65)*-1</f>
        <v>5000</v>
      </c>
      <c r="K104" s="51" t="n">
        <f aca="false">(J65-K65)*-1</f>
        <v>-0</v>
      </c>
      <c r="L104" s="51" t="n">
        <f aca="false">(K65-L65)*-1</f>
        <v>-2500</v>
      </c>
      <c r="M104" s="35" t="n">
        <f aca="false">(L65-M65)*-1</f>
        <v>-25000</v>
      </c>
      <c r="N104" s="35" t="n">
        <f aca="false">(M65-N65)*-1</f>
        <v>-12500</v>
      </c>
      <c r="O104" s="35" t="n">
        <f aca="false">(N65-O65)*-1</f>
        <v>-6250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</row>
    <row r="105" customFormat="false" ht="15" hidden="false" customHeight="false" outlineLevel="0" collapsed="false">
      <c r="A105" s="4"/>
      <c r="C105" s="50" t="s">
        <v>66</v>
      </c>
      <c r="D105" s="50"/>
      <c r="E105" s="50"/>
      <c r="F105" s="50"/>
      <c r="G105" s="51"/>
      <c r="H105" s="51" t="n">
        <f aca="false">(G67-H67)*-1</f>
        <v>1000000</v>
      </c>
      <c r="I105" s="51" t="n">
        <f aca="false">(H67-I67)*-1</f>
        <v>50000</v>
      </c>
      <c r="J105" s="51" t="n">
        <f aca="false">(I67-J67)*-1</f>
        <v>100000</v>
      </c>
      <c r="K105" s="51" t="n">
        <f aca="false">(J67-K67)*-1</f>
        <v>100000</v>
      </c>
      <c r="L105" s="51" t="n">
        <f aca="false">(K67-L67)*-1</f>
        <v>-0</v>
      </c>
      <c r="M105" s="35" t="n">
        <f aca="false">(L67-M67)*-1</f>
        <v>-350000</v>
      </c>
      <c r="N105" s="35" t="n">
        <f aca="false">(M67-N67)*-1</f>
        <v>-50000</v>
      </c>
      <c r="O105" s="35" t="n">
        <f aca="false">(N67-O67)*-1</f>
        <v>-0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</row>
    <row r="106" customFormat="false" ht="15" hidden="false" customHeight="false" outlineLevel="0" collapsed="false">
      <c r="A106" s="4"/>
      <c r="C106" s="50" t="s">
        <v>67</v>
      </c>
      <c r="D106" s="50"/>
      <c r="E106" s="50"/>
      <c r="F106" s="50"/>
      <c r="G106" s="51"/>
      <c r="H106" s="51" t="n">
        <f aca="false">(G68-H68)*-1</f>
        <v>950000</v>
      </c>
      <c r="I106" s="51" t="n">
        <f aca="false">(H68-I68)*-1</f>
        <v>-0</v>
      </c>
      <c r="J106" s="51" t="n">
        <f aca="false">(I68-J68)*-1</f>
        <v>100000</v>
      </c>
      <c r="K106" s="51" t="n">
        <f aca="false">(J68-K68)*-1</f>
        <v>-0</v>
      </c>
      <c r="L106" s="51" t="n">
        <f aca="false">(K68-L68)*-1</f>
        <v>-50000</v>
      </c>
      <c r="M106" s="35" t="n">
        <f aca="false">(L68-M68)*-1</f>
        <v>-500000</v>
      </c>
      <c r="N106" s="35" t="n">
        <f aca="false">(M68-N68)*-1</f>
        <v>-250000</v>
      </c>
      <c r="O106" s="35" t="n">
        <f aca="false">(N68-O68)*-1</f>
        <v>-125000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</row>
    <row r="107" customFormat="false" ht="15" hidden="false" customHeight="false" outlineLevel="0" collapsed="false">
      <c r="A107" s="4"/>
      <c r="C107" s="50" t="s">
        <v>109</v>
      </c>
      <c r="D107" s="50"/>
      <c r="E107" s="50"/>
      <c r="F107" s="50"/>
      <c r="G107" s="51"/>
      <c r="H107" s="51" t="n">
        <f aca="false">(F66-H66)*-1</f>
        <v>-0</v>
      </c>
      <c r="I107" s="51" t="n">
        <f aca="false">(G66-I66)*-1</f>
        <v>-0</v>
      </c>
      <c r="J107" s="51" t="n">
        <f aca="false">(H66-J66)*-1</f>
        <v>-0</v>
      </c>
      <c r="K107" s="51" t="n">
        <f aca="false">(I66-K66)*-1</f>
        <v>-0</v>
      </c>
      <c r="L107" s="51" t="n">
        <f aca="false">(J66-L66)*-1</f>
        <v>-0</v>
      </c>
      <c r="M107" s="35" t="n">
        <f aca="false">(K66-M66)*-1</f>
        <v>-0</v>
      </c>
      <c r="N107" s="35" t="n">
        <f aca="false">(L66-N66)*-1</f>
        <v>-0</v>
      </c>
      <c r="O107" s="35" t="n">
        <f aca="false">(M66-O66)*-1</f>
        <v>-0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</row>
    <row r="108" customFormat="false" ht="15" hidden="false" customHeight="false" outlineLevel="0" collapsed="false">
      <c r="A108" s="4"/>
      <c r="C108" s="50"/>
      <c r="D108" s="50"/>
      <c r="E108" s="50"/>
      <c r="F108" s="50"/>
      <c r="G108" s="51"/>
      <c r="H108" s="51"/>
      <c r="I108" s="51"/>
      <c r="J108" s="51"/>
      <c r="K108" s="51"/>
      <c r="L108" s="51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</row>
    <row r="109" customFormat="false" ht="15" hidden="false" customHeight="false" outlineLevel="0" collapsed="false">
      <c r="A109" s="0"/>
      <c r="B109" s="1" t="s">
        <v>110</v>
      </c>
      <c r="G109" s="0"/>
      <c r="H109" s="35" t="n">
        <f aca="false">H96+H98+H99+H100+H101+H102+H103+H104+H107+H105+H106</f>
        <v>3764000</v>
      </c>
      <c r="I109" s="35" t="n">
        <f aca="false">I96+I98+I99+I100+I101+I102+I103+I104+I107+I105+I106</f>
        <v>2373597.44</v>
      </c>
      <c r="J109" s="35" t="n">
        <f aca="false">J96+J98+J99+J100+J101+J102+J103+J104+J107+J105+J106</f>
        <v>2733614.24</v>
      </c>
      <c r="K109" s="35" t="n">
        <f aca="false">K96+K98+K99+K100+K101+K102+K103+K104+K107+K105+K106</f>
        <v>2773614.24</v>
      </c>
      <c r="L109" s="35" t="n">
        <f aca="false">L96+L98+L99+L100+L101+L102+L103+L104+L107+L105+L106</f>
        <v>2593614.24</v>
      </c>
      <c r="M109" s="35" t="n">
        <f aca="false">M96+M98+M99+M100+M101+M102+M103+M104+M107+M105+M106</f>
        <v>949614.24</v>
      </c>
      <c r="N109" s="35" t="n">
        <f aca="false">N96+N98+N99+N100+N101+N102+N103+N104+N107+N105+N106</f>
        <v>1037614.24</v>
      </c>
      <c r="O109" s="35" t="n">
        <f aca="false">O96+O98+O99+O100+O101+O102+O103+O104+O107+O105+O106</f>
        <v>1031614.24</v>
      </c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</row>
    <row r="111" customFormat="false" ht="15" hidden="false" customHeight="false" outlineLevel="0" collapsed="false">
      <c r="A111" s="0"/>
      <c r="B111" s="0"/>
      <c r="C111" s="0" t="s">
        <v>111</v>
      </c>
      <c r="G111" s="0"/>
      <c r="H111" s="35" t="n">
        <f aca="false">H51*-1</f>
        <v>-60</v>
      </c>
      <c r="I111" s="35" t="n">
        <f aca="false">I51*-1</f>
        <v>-700</v>
      </c>
      <c r="J111" s="35" t="n">
        <f aca="false">J51*-1</f>
        <v>-0</v>
      </c>
      <c r="K111" s="35" t="n">
        <f aca="false">K51*-1</f>
        <v>-0</v>
      </c>
      <c r="L111" s="35" t="n">
        <f aca="false">L51*-1</f>
        <v>-0</v>
      </c>
      <c r="M111" s="35" t="n">
        <f aca="false">M51*-1</f>
        <v>-0</v>
      </c>
      <c r="N111" s="35" t="n">
        <f aca="false">N51*-1</f>
        <v>-0</v>
      </c>
      <c r="O111" s="35" t="n">
        <f aca="false">O51*-1</f>
        <v>-0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</row>
    <row r="113" customFormat="false" ht="15" hidden="false" customHeight="false" outlineLevel="0" collapsed="false">
      <c r="A113" s="0"/>
      <c r="B113" s="0"/>
      <c r="C113" s="0" t="s">
        <v>112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</row>
    <row r="114" customFormat="false" ht="15" hidden="false" customHeight="false" outlineLevel="0" collapsed="false">
      <c r="A114" s="0"/>
      <c r="B114" s="0"/>
      <c r="C114" s="0" t="s">
        <v>113</v>
      </c>
      <c r="G114" s="0"/>
      <c r="H114" s="35" t="n">
        <f aca="false">H73</f>
        <v>100</v>
      </c>
      <c r="I114" s="35" t="n">
        <f aca="false">I73</f>
        <v>0</v>
      </c>
      <c r="J114" s="35" t="n">
        <f aca="false">J73</f>
        <v>0</v>
      </c>
      <c r="K114" s="35" t="n">
        <f aca="false">K73</f>
        <v>0</v>
      </c>
      <c r="L114" s="35" t="n">
        <f aca="false">L73</f>
        <v>0</v>
      </c>
      <c r="M114" s="35" t="n">
        <f aca="false">M73</f>
        <v>0</v>
      </c>
      <c r="N114" s="35" t="n">
        <f aca="false">N73</f>
        <v>0</v>
      </c>
      <c r="O114" s="35" t="n">
        <f aca="false">O73</f>
        <v>0</v>
      </c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</row>
    <row r="115" customFormat="false" ht="15" hidden="false" customHeight="false" outlineLevel="0" collapsed="false">
      <c r="A115" s="0"/>
      <c r="B115" s="0"/>
      <c r="C115" s="0" t="s">
        <v>114</v>
      </c>
      <c r="G115" s="0"/>
      <c r="H115" s="35" t="n">
        <f aca="false">(G77-H77)*-1</f>
        <v>0</v>
      </c>
      <c r="I115" s="35" t="n">
        <f aca="false">H77-I77</f>
        <v>0</v>
      </c>
      <c r="J115" s="35" t="n">
        <f aca="false">I77-J77</f>
        <v>0</v>
      </c>
      <c r="K115" s="35" t="n">
        <f aca="false">J77-K77</f>
        <v>0</v>
      </c>
      <c r="L115" s="35" t="n">
        <f aca="false">K77-L77</f>
        <v>0</v>
      </c>
      <c r="M115" s="35" t="n">
        <f aca="false">L77-M77</f>
        <v>0</v>
      </c>
      <c r="N115" s="35" t="n">
        <f aca="false">M77-N77</f>
        <v>0</v>
      </c>
      <c r="O115" s="35" t="n">
        <f aca="false">N77-O77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</row>
    <row r="116" s="60" customFormat="true" ht="15" hidden="false" customHeight="false" outlineLevel="0" collapsed="false">
      <c r="A116" s="59"/>
      <c r="C116" s="60" t="s">
        <v>115</v>
      </c>
      <c r="G116" s="61"/>
      <c r="H116" s="61" t="n">
        <f aca="false">H80</f>
        <v>440800</v>
      </c>
      <c r="I116" s="61" t="n">
        <f aca="false">I80</f>
        <v>397118.048</v>
      </c>
      <c r="J116" s="61" t="n">
        <f aca="false">J80</f>
        <v>445104.608</v>
      </c>
      <c r="K116" s="61" t="n">
        <f aca="false">K80</f>
        <v>469104.608</v>
      </c>
      <c r="L116" s="61" t="n">
        <f aca="false">L80</f>
        <v>457104.608</v>
      </c>
      <c r="M116" s="61" t="n">
        <f aca="false">M80</f>
        <v>256304.608</v>
      </c>
      <c r="N116" s="61" t="n">
        <f aca="false">N80</f>
        <v>185904.608</v>
      </c>
      <c r="O116" s="61" t="n">
        <f aca="false">O80</f>
        <v>156704.608</v>
      </c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8" customFormat="false" ht="15" hidden="false" customHeight="false" outlineLevel="0" collapsed="false">
      <c r="A118" s="0"/>
      <c r="B118" s="1" t="s">
        <v>116</v>
      </c>
      <c r="G118" s="0"/>
      <c r="H118" s="3" t="n">
        <f aca="false">H122-H120-H116</f>
        <v>4882440</v>
      </c>
      <c r="I118" s="3" t="n">
        <f aca="false">I122-I120-I116</f>
        <v>4901901.344</v>
      </c>
      <c r="J118" s="3" t="n">
        <f aca="false">J122-J120-J116</f>
        <v>7141924.416</v>
      </c>
      <c r="K118" s="3" t="n">
        <f aca="false">K122-K120-K116</f>
        <v>9422434.048</v>
      </c>
      <c r="L118" s="35" t="n">
        <f aca="false">L122-L120-L116</f>
        <v>11570943.68</v>
      </c>
      <c r="M118" s="35" t="n">
        <f aca="false">M122-M120-M116</f>
        <v>12465053.312</v>
      </c>
      <c r="N118" s="35" t="n">
        <f aca="false">N122-N120-N116</f>
        <v>13387162.944</v>
      </c>
      <c r="O118" s="35" t="n">
        <f aca="false">O122-O120-O116</f>
        <v>14291272.576</v>
      </c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</row>
    <row r="120" s="63" customFormat="true" ht="15" hidden="false" customHeight="false" outlineLevel="0" collapsed="false">
      <c r="A120" s="4"/>
      <c r="B120" s="25"/>
      <c r="C120" s="62" t="s">
        <v>117</v>
      </c>
      <c r="G120" s="53"/>
      <c r="H120" s="53" t="n">
        <f aca="false">H57*-1</f>
        <v>-2000000</v>
      </c>
      <c r="I120" s="53" t="n">
        <f aca="false">I57*-1</f>
        <v>-500</v>
      </c>
      <c r="J120" s="53" t="n">
        <f aca="false">J57*-1</f>
        <v>-0</v>
      </c>
      <c r="K120" s="53" t="n">
        <f aca="false">K57*-1</f>
        <v>-0</v>
      </c>
      <c r="L120" s="53" t="n">
        <f aca="false">L57*-1</f>
        <v>-0</v>
      </c>
      <c r="M120" s="53" t="n">
        <f aca="false">M57*-1</f>
        <v>-0</v>
      </c>
      <c r="N120" s="53" t="n">
        <f aca="false">N57*-1</f>
        <v>-0</v>
      </c>
      <c r="O120" s="53" t="n">
        <f aca="false">O57*-1</f>
        <v>-0</v>
      </c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2" s="10" customFormat="true" ht="15" hidden="false" customHeight="false" outlineLevel="0" collapsed="false">
      <c r="A122" s="9" t="s">
        <v>118</v>
      </c>
      <c r="B122" s="18" t="s">
        <v>119</v>
      </c>
      <c r="G122" s="11"/>
      <c r="H122" s="11" t="n">
        <f aca="false">H94+H109+H111+H114+H115+H120-H116</f>
        <v>3323240</v>
      </c>
      <c r="I122" s="11" t="n">
        <f aca="false">I94+I109+I111+I114+I115+I120-I116</f>
        <v>5298519.392</v>
      </c>
      <c r="J122" s="11" t="n">
        <f aca="false">J94+J109+J111+J114+J115+J120-J116</f>
        <v>7587029.024</v>
      </c>
      <c r="K122" s="11" t="n">
        <f aca="false">K94+K109+K111+K114+K115+K120-K116</f>
        <v>9891538.656</v>
      </c>
      <c r="L122" s="11" t="n">
        <f aca="false">L94+L109+L111+L114+L115+L120-L116</f>
        <v>12028048.288</v>
      </c>
      <c r="M122" s="11" t="n">
        <f aca="false">M94+M109+M111+M114+M115+M120-M116</f>
        <v>12721357.92</v>
      </c>
      <c r="N122" s="11" t="n">
        <f aca="false">N94+N109+N111+N114+N115+N120-N116</f>
        <v>13573067.552</v>
      </c>
      <c r="O122" s="11" t="n">
        <f aca="false">O94+O109+O111+O114+O115+O120-O116</f>
        <v>14447977.184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4" s="10" customFormat="true" ht="15" hidden="false" customHeight="false" outlineLevel="0" collapsed="false">
      <c r="A124" s="9"/>
      <c r="D124" s="10" t="s">
        <v>120</v>
      </c>
      <c r="F124" s="10" t="n">
        <v>0.5</v>
      </c>
      <c r="G124" s="11"/>
      <c r="H124" s="11" t="n">
        <f aca="false">H94+(G16*$F$124)</f>
        <v>2000000</v>
      </c>
      <c r="I124" s="11" t="n">
        <f aca="false">I94+(H16*$F$124)</f>
        <v>4785740</v>
      </c>
      <c r="J124" s="11" t="n">
        <f aca="false">J94+(I16*$F$124)</f>
        <v>6798519.392</v>
      </c>
      <c r="K124" s="11" t="n">
        <f aca="false">K94+(J16*$F$124)</f>
        <v>9237029.024</v>
      </c>
      <c r="L124" s="11" t="n">
        <f aca="false">L94+(K16*$F$124)</f>
        <v>11616538.656</v>
      </c>
      <c r="M124" s="11" t="n">
        <f aca="false">M94+(L16*$F$124)</f>
        <v>13715548.288</v>
      </c>
      <c r="N124" s="11" t="n">
        <f aca="false">N94+(M16*$F$124)</f>
        <v>13771357.92</v>
      </c>
      <c r="O124" s="11" t="n">
        <f aca="false">O94+(N16*$F$124)</f>
        <v>14398067.552</v>
      </c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="2" customFormat="true" ht="15" hidden="false" customHeight="false" outlineLevel="0" collapsed="false">
      <c r="A125" s="4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="2" customFormat="true" ht="15" hidden="false" customHeight="false" outlineLevel="0" collapsed="false">
      <c r="A126" s="4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="2" customFormat="true" ht="15" hidden="false" customHeight="false" outlineLevel="0" collapsed="false">
      <c r="A127" s="4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" hidden="false" customHeight="false" outlineLevel="0" collapsed="false">
      <c r="A128" s="0"/>
      <c r="B128" s="0"/>
      <c r="D128" s="2"/>
      <c r="E128" s="2"/>
      <c r="F128" s="2"/>
      <c r="G128" s="3"/>
      <c r="H128" s="3"/>
      <c r="I128" s="3"/>
      <c r="J128" s="3"/>
      <c r="K128" s="3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</row>
    <row r="129" customFormat="false" ht="15" hidden="false" customHeight="false" outlineLevel="0" collapsed="false">
      <c r="A129" s="0"/>
      <c r="B129" s="0"/>
      <c r="D129" s="2"/>
      <c r="E129" s="2"/>
      <c r="F129" s="2"/>
      <c r="G129" s="3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</row>
    <row r="130" customFormat="false" ht="15" hidden="false" customHeight="false" outlineLevel="0" collapsed="false">
      <c r="A130" s="0"/>
      <c r="B130" s="0"/>
      <c r="D130" s="2"/>
      <c r="E130" s="2"/>
      <c r="F130" s="2"/>
      <c r="G130" s="3"/>
      <c r="H130" s="3"/>
      <c r="I130" s="3"/>
      <c r="J130" s="3"/>
      <c r="K130" s="3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</row>
    <row r="131" s="69" customFormat="true" ht="15" hidden="false" customHeight="false" outlineLevel="0" collapsed="false">
      <c r="A131" s="64"/>
      <c r="B131" s="2"/>
      <c r="C131" s="65" t="s">
        <v>121</v>
      </c>
      <c r="D131" s="42"/>
      <c r="E131" s="42"/>
      <c r="F131" s="42"/>
      <c r="G131" s="43"/>
      <c r="H131" s="66" t="s">
        <v>2</v>
      </c>
      <c r="I131" s="66" t="s">
        <v>2</v>
      </c>
      <c r="J131" s="66" t="s">
        <v>41</v>
      </c>
      <c r="K131" s="67" t="s">
        <v>2</v>
      </c>
      <c r="L131" s="43" t="s">
        <v>2</v>
      </c>
      <c r="M131" s="43" t="s">
        <v>2</v>
      </c>
      <c r="N131" s="43" t="s">
        <v>2</v>
      </c>
      <c r="O131" s="43" t="s">
        <v>2</v>
      </c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="69" customFormat="true" ht="15" hidden="false" customHeight="false" outlineLevel="0" collapsed="false">
      <c r="A132" s="64"/>
      <c r="B132" s="2"/>
      <c r="C132" s="42"/>
      <c r="D132" s="42"/>
      <c r="E132" s="42"/>
      <c r="F132" s="42"/>
      <c r="G132" s="43"/>
      <c r="H132" s="66" t="n">
        <v>1</v>
      </c>
      <c r="I132" s="66" t="n">
        <v>2</v>
      </c>
      <c r="J132" s="66" t="n">
        <v>3</v>
      </c>
      <c r="K132" s="67" t="n">
        <v>4</v>
      </c>
      <c r="L132" s="43" t="n">
        <v>5</v>
      </c>
      <c r="M132" s="43" t="n">
        <v>6</v>
      </c>
      <c r="N132" s="43" t="n">
        <v>7</v>
      </c>
      <c r="O132" s="43" t="n">
        <v>8</v>
      </c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customFormat="false" ht="15" hidden="false" customHeight="false" outlineLevel="0" collapsed="false">
      <c r="A133" s="64"/>
      <c r="C133" s="41" t="s">
        <v>10</v>
      </c>
      <c r="D133" s="41"/>
      <c r="E133" s="42"/>
      <c r="F133" s="42"/>
      <c r="G133" s="43"/>
      <c r="H133" s="70" t="n">
        <f aca="false">H12</f>
        <v>3900000</v>
      </c>
      <c r="I133" s="70" t="n">
        <f aca="false">I12</f>
        <v>4000000</v>
      </c>
      <c r="J133" s="70" t="n">
        <f aca="false">J12</f>
        <v>4400000</v>
      </c>
      <c r="K133" s="43" t="n">
        <f aca="false">K12</f>
        <v>4600000</v>
      </c>
      <c r="L133" s="43" t="n">
        <f aca="false">L12</f>
        <v>4500000</v>
      </c>
      <c r="M133" s="43" t="n">
        <f aca="false">M12</f>
        <v>2800000</v>
      </c>
      <c r="N133" s="43" t="n">
        <f aca="false">N12</f>
        <v>2200000</v>
      </c>
      <c r="O133" s="43" t="n">
        <f aca="false">O12</f>
        <v>1950000</v>
      </c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customFormat="false" ht="15" hidden="false" customHeight="false" outlineLevel="0" collapsed="false">
      <c r="A134" s="64"/>
      <c r="C134" s="41" t="s">
        <v>18</v>
      </c>
      <c r="D134" s="41"/>
      <c r="E134" s="42"/>
      <c r="F134" s="42"/>
      <c r="G134" s="43"/>
      <c r="H134" s="70" t="n">
        <f aca="false">H15</f>
        <v>975000</v>
      </c>
      <c r="I134" s="70" t="n">
        <f aca="false">I15</f>
        <v>1000000</v>
      </c>
      <c r="J134" s="70" t="n">
        <f aca="false">J15</f>
        <v>1100000</v>
      </c>
      <c r="K134" s="43" t="n">
        <f aca="false">K15</f>
        <v>1150000</v>
      </c>
      <c r="L134" s="43" t="n">
        <f aca="false">L15</f>
        <v>1125000</v>
      </c>
      <c r="M134" s="43" t="n">
        <f aca="false">M15</f>
        <v>700000</v>
      </c>
      <c r="N134" s="43" t="n">
        <f aca="false">N15</f>
        <v>550000</v>
      </c>
      <c r="O134" s="43" t="n">
        <f aca="false">O15</f>
        <v>487500</v>
      </c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customFormat="false" ht="15" hidden="false" customHeight="false" outlineLevel="0" collapsed="false">
      <c r="A135" s="64"/>
      <c r="C135" s="41" t="s">
        <v>122</v>
      </c>
      <c r="D135" s="41"/>
      <c r="E135" s="42"/>
      <c r="F135" s="42"/>
      <c r="G135" s="43"/>
      <c r="H135" s="70" t="n">
        <f aca="false">H27</f>
        <v>70000</v>
      </c>
      <c r="I135" s="70" t="n">
        <f aca="false">I27</f>
        <v>70000</v>
      </c>
      <c r="J135" s="70" t="n">
        <f aca="false">J27</f>
        <v>70000</v>
      </c>
      <c r="K135" s="43" t="n">
        <f aca="false">K27</f>
        <v>70000</v>
      </c>
      <c r="L135" s="43" t="n">
        <f aca="false">L27</f>
        <v>70000</v>
      </c>
      <c r="M135" s="43" t="n">
        <f aca="false">M27</f>
        <v>70000</v>
      </c>
      <c r="N135" s="43" t="n">
        <f aca="false">N27</f>
        <v>70000</v>
      </c>
      <c r="O135" s="43" t="n">
        <f aca="false">O27</f>
        <v>70000</v>
      </c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customFormat="false" ht="15" hidden="false" customHeight="false" outlineLevel="0" collapsed="false">
      <c r="A136" s="64"/>
      <c r="C136" s="41" t="s">
        <v>123</v>
      </c>
      <c r="D136" s="42"/>
      <c r="E136" s="42"/>
      <c r="F136" s="42"/>
      <c r="G136" s="43"/>
      <c r="H136" s="70" t="n">
        <f aca="false">H34</f>
        <v>2204000</v>
      </c>
      <c r="I136" s="70" t="n">
        <f aca="false">I34</f>
        <v>1985590.24</v>
      </c>
      <c r="J136" s="70" t="n">
        <f aca="false">J34</f>
        <v>2225523.04</v>
      </c>
      <c r="K136" s="43" t="n">
        <f aca="false">K34</f>
        <v>2345523.04</v>
      </c>
      <c r="L136" s="43" t="n">
        <f aca="false">L34</f>
        <v>2285523.04</v>
      </c>
      <c r="M136" s="43" t="n">
        <f aca="false">M34</f>
        <v>1281523.04</v>
      </c>
      <c r="N136" s="43" t="n">
        <f aca="false">N34</f>
        <v>929523.04</v>
      </c>
      <c r="O136" s="43" t="n">
        <f aca="false">O34</f>
        <v>783523.04</v>
      </c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customFormat="false" ht="15" hidden="false" customHeight="false" outlineLevel="0" collapsed="false">
      <c r="A137" s="64"/>
      <c r="C137" s="42"/>
      <c r="D137" s="42"/>
      <c r="E137" s="42"/>
      <c r="F137" s="42"/>
      <c r="G137" s="43"/>
      <c r="H137" s="70"/>
      <c r="I137" s="70"/>
      <c r="J137" s="70"/>
      <c r="K137" s="43"/>
      <c r="L137" s="43"/>
      <c r="M137" s="43"/>
      <c r="N137" s="43"/>
      <c r="O137" s="43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customFormat="false" ht="15" hidden="false" customHeight="false" outlineLevel="0" collapsed="false">
      <c r="A138" s="64"/>
      <c r="C138" s="41" t="s">
        <v>124</v>
      </c>
      <c r="D138" s="41"/>
      <c r="E138" s="42"/>
      <c r="F138" s="42"/>
      <c r="G138" s="43"/>
      <c r="H138" s="70" t="n">
        <f aca="false">H17</f>
        <v>0</v>
      </c>
      <c r="I138" s="70" t="n">
        <f aca="false">I17</f>
        <v>0</v>
      </c>
      <c r="J138" s="70" t="n">
        <f aca="false">J17</f>
        <v>0</v>
      </c>
      <c r="K138" s="43" t="n">
        <f aca="false">K17</f>
        <v>0</v>
      </c>
      <c r="L138" s="43" t="n">
        <f aca="false">L17</f>
        <v>0</v>
      </c>
      <c r="M138" s="43" t="n">
        <f aca="false">M17</f>
        <v>20000</v>
      </c>
      <c r="N138" s="43" t="n">
        <f aca="false">N17</f>
        <v>30000</v>
      </c>
      <c r="O138" s="43" t="n">
        <f aca="false">O17</f>
        <v>35000</v>
      </c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customFormat="false" ht="15" hidden="false" customHeight="false" outlineLevel="0" collapsed="false">
      <c r="A139" s="64"/>
      <c r="C139" s="41"/>
      <c r="D139" s="42"/>
      <c r="E139" s="42"/>
      <c r="F139" s="42"/>
      <c r="G139" s="43"/>
      <c r="H139" s="70"/>
      <c r="I139" s="70"/>
      <c r="J139" s="70"/>
      <c r="K139" s="43"/>
      <c r="L139" s="43"/>
      <c r="M139" s="43"/>
      <c r="N139" s="43"/>
      <c r="O139" s="43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customFormat="false" ht="15" hidden="false" customHeight="false" outlineLevel="0" collapsed="false">
      <c r="A140" s="64"/>
      <c r="C140" s="65" t="s">
        <v>125</v>
      </c>
      <c r="D140" s="42"/>
      <c r="E140" s="42"/>
      <c r="F140" s="42"/>
      <c r="G140" s="43"/>
      <c r="H140" s="70" t="s">
        <v>2</v>
      </c>
      <c r="I140" s="70" t="s">
        <v>2</v>
      </c>
      <c r="J140" s="70" t="s">
        <v>2</v>
      </c>
      <c r="K140" s="43" t="s">
        <v>2</v>
      </c>
      <c r="L140" s="43" t="s">
        <v>2</v>
      </c>
      <c r="M140" s="43" t="s">
        <v>2</v>
      </c>
      <c r="N140" s="43" t="s">
        <v>2</v>
      </c>
      <c r="O140" s="43" t="s">
        <v>2</v>
      </c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customFormat="false" ht="15" hidden="false" customHeight="false" outlineLevel="0" collapsed="false">
      <c r="A141" s="64"/>
      <c r="C141" s="42"/>
      <c r="D141" s="42"/>
      <c r="E141" s="42"/>
      <c r="F141" s="42"/>
      <c r="G141" s="43"/>
      <c r="H141" s="70" t="n">
        <v>1</v>
      </c>
      <c r="I141" s="70" t="n">
        <v>2</v>
      </c>
      <c r="J141" s="70" t="n">
        <v>3</v>
      </c>
      <c r="K141" s="43" t="n">
        <v>4</v>
      </c>
      <c r="L141" s="43" t="n">
        <v>5</v>
      </c>
      <c r="M141" s="43" t="n">
        <v>6</v>
      </c>
      <c r="N141" s="43" t="n">
        <v>7</v>
      </c>
      <c r="O141" s="43" t="n">
        <v>8</v>
      </c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customFormat="false" ht="15" hidden="false" customHeight="false" outlineLevel="0" collapsed="false">
      <c r="A142" s="64"/>
      <c r="C142" s="41" t="s">
        <v>126</v>
      </c>
      <c r="D142" s="41"/>
      <c r="E142" s="42"/>
      <c r="F142" s="42"/>
      <c r="G142" s="43"/>
      <c r="H142" s="70" t="n">
        <f aca="false">H94</f>
        <v>2000000</v>
      </c>
      <c r="I142" s="70" t="n">
        <f aca="false">I94</f>
        <v>3323240</v>
      </c>
      <c r="J142" s="70" t="n">
        <f aca="false">J94</f>
        <v>5298519.392</v>
      </c>
      <c r="K142" s="43" t="n">
        <f aca="false">K94</f>
        <v>7587029.024</v>
      </c>
      <c r="L142" s="43" t="n">
        <f aca="false">L94</f>
        <v>9891538.656</v>
      </c>
      <c r="M142" s="43" t="n">
        <f aca="false">M94</f>
        <v>12028048.288</v>
      </c>
      <c r="N142" s="43" t="n">
        <f aca="false">N94</f>
        <v>12721357.92</v>
      </c>
      <c r="O142" s="43" t="n">
        <f aca="false">O94</f>
        <v>13573067.552</v>
      </c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customFormat="false" ht="15" hidden="false" customHeight="false" outlineLevel="0" collapsed="false">
      <c r="A143" s="64"/>
      <c r="C143" s="41" t="s">
        <v>127</v>
      </c>
      <c r="D143" s="41"/>
      <c r="E143" s="42"/>
      <c r="F143" s="42"/>
      <c r="G143" s="43"/>
      <c r="H143" s="70" t="n">
        <f aca="false">H109</f>
        <v>3764000</v>
      </c>
      <c r="I143" s="70" t="n">
        <f aca="false">I109</f>
        <v>2373597.44</v>
      </c>
      <c r="J143" s="70" t="n">
        <f aca="false">J109</f>
        <v>2733614.24</v>
      </c>
      <c r="K143" s="43" t="n">
        <f aca="false">K109</f>
        <v>2773614.24</v>
      </c>
      <c r="L143" s="43" t="n">
        <f aca="false">L109</f>
        <v>2593614.24</v>
      </c>
      <c r="M143" s="43" t="n">
        <f aca="false">M109</f>
        <v>949614.24</v>
      </c>
      <c r="N143" s="43" t="n">
        <f aca="false">N109</f>
        <v>1037614.24</v>
      </c>
      <c r="O143" s="43" t="n">
        <f aca="false">O109</f>
        <v>1031614.24</v>
      </c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customFormat="false" ht="15" hidden="false" customHeight="false" outlineLevel="0" collapsed="false">
      <c r="A144" s="64"/>
      <c r="C144" s="42"/>
      <c r="D144" s="71" t="s">
        <v>128</v>
      </c>
      <c r="E144" s="71"/>
      <c r="F144" s="71"/>
      <c r="G144" s="72"/>
      <c r="H144" s="73" t="n">
        <f aca="false">H34</f>
        <v>2204000</v>
      </c>
      <c r="I144" s="73" t="n">
        <f aca="false">I34</f>
        <v>1985590.24</v>
      </c>
      <c r="J144" s="73" t="n">
        <f aca="false">J34</f>
        <v>2225523.04</v>
      </c>
      <c r="K144" s="72" t="n">
        <f aca="false">K34</f>
        <v>2345523.04</v>
      </c>
      <c r="L144" s="72" t="n">
        <f aca="false">L34</f>
        <v>2285523.04</v>
      </c>
      <c r="M144" s="72" t="n">
        <f aca="false">M34</f>
        <v>1281523.04</v>
      </c>
      <c r="N144" s="72" t="n">
        <f aca="false">N34</f>
        <v>929523.04</v>
      </c>
      <c r="O144" s="72" t="n">
        <f aca="false">O34</f>
        <v>783523.04</v>
      </c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customFormat="false" ht="15" hidden="false" customHeight="false" outlineLevel="0" collapsed="false">
      <c r="A145" s="64"/>
      <c r="C145" s="42"/>
      <c r="D145" s="71" t="s">
        <v>129</v>
      </c>
      <c r="E145" s="71"/>
      <c r="F145" s="71"/>
      <c r="G145" s="72"/>
      <c r="H145" s="73" t="n">
        <f aca="false">H96-H109</f>
        <v>-1560000</v>
      </c>
      <c r="I145" s="73" t="n">
        <f aca="false">I96-I109</f>
        <v>-388007.2</v>
      </c>
      <c r="J145" s="73" t="n">
        <f aca="false">J96-J109</f>
        <v>-508091.2</v>
      </c>
      <c r="K145" s="72" t="n">
        <f aca="false">K96-K109</f>
        <v>-428091.2</v>
      </c>
      <c r="L145" s="72" t="n">
        <f aca="false">L96-L109</f>
        <v>-308091.2</v>
      </c>
      <c r="M145" s="72" t="n">
        <f aca="false">M96-M109</f>
        <v>331908.8</v>
      </c>
      <c r="N145" s="72" t="n">
        <f aca="false">N96-N109</f>
        <v>-108091.2</v>
      </c>
      <c r="O145" s="72" t="n">
        <f aca="false">O96-O109</f>
        <v>-248091.2</v>
      </c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customFormat="false" ht="15" hidden="false" customHeight="false" outlineLevel="0" collapsed="false">
      <c r="A146" s="64"/>
      <c r="C146" s="41" t="s">
        <v>130</v>
      </c>
      <c r="D146" s="41"/>
      <c r="E146" s="42"/>
      <c r="F146" s="42"/>
      <c r="G146" s="43"/>
      <c r="H146" s="70" t="n">
        <f aca="false">H111</f>
        <v>-60</v>
      </c>
      <c r="I146" s="70" t="n">
        <f aca="false">I111</f>
        <v>-700</v>
      </c>
      <c r="J146" s="70" t="n">
        <f aca="false">J111</f>
        <v>-0</v>
      </c>
      <c r="K146" s="43" t="n">
        <f aca="false">K111</f>
        <v>-0</v>
      </c>
      <c r="L146" s="43" t="n">
        <f aca="false">L111</f>
        <v>-0</v>
      </c>
      <c r="M146" s="43" t="n">
        <f aca="false">M111</f>
        <v>-0</v>
      </c>
      <c r="N146" s="43" t="n">
        <f aca="false">N111</f>
        <v>-0</v>
      </c>
      <c r="O146" s="43" t="n">
        <f aca="false">O111</f>
        <v>-0</v>
      </c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customFormat="false" ht="15" hidden="false" customHeight="false" outlineLevel="0" collapsed="false">
      <c r="A147" s="64"/>
      <c r="C147" s="41" t="s">
        <v>131</v>
      </c>
      <c r="D147" s="41"/>
      <c r="E147" s="42"/>
      <c r="F147" s="42"/>
      <c r="G147" s="43"/>
      <c r="H147" s="70" t="n">
        <f aca="false">H114+H115</f>
        <v>100</v>
      </c>
      <c r="I147" s="70" t="n">
        <f aca="false">I114+I115</f>
        <v>0</v>
      </c>
      <c r="J147" s="70" t="n">
        <f aca="false">J114+J115</f>
        <v>0</v>
      </c>
      <c r="K147" s="43" t="n">
        <f aca="false">K114+K115</f>
        <v>0</v>
      </c>
      <c r="L147" s="43" t="n">
        <f aca="false">L114+L115</f>
        <v>0</v>
      </c>
      <c r="M147" s="43" t="n">
        <f aca="false">M114+M115</f>
        <v>0</v>
      </c>
      <c r="N147" s="43" t="n">
        <f aca="false">N114+N115</f>
        <v>0</v>
      </c>
      <c r="O147" s="43" t="n">
        <f aca="false">O114+O115</f>
        <v>0</v>
      </c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="76" customFormat="true" ht="15" hidden="false" customHeight="false" outlineLevel="0" collapsed="false">
      <c r="A148" s="64"/>
      <c r="B148" s="1"/>
      <c r="C148" s="41" t="s">
        <v>132</v>
      </c>
      <c r="D148" s="41"/>
      <c r="E148" s="41"/>
      <c r="F148" s="41"/>
      <c r="G148" s="44"/>
      <c r="H148" s="74" t="n">
        <f aca="false">H122-H152</f>
        <v>1323240</v>
      </c>
      <c r="I148" s="74" t="n">
        <f aca="false">I122-I152</f>
        <v>5298019.392</v>
      </c>
      <c r="J148" s="74" t="n">
        <f aca="false">J122-J152</f>
        <v>7587029.024</v>
      </c>
      <c r="K148" s="44" t="n">
        <f aca="false">K122-K152</f>
        <v>9891538.656</v>
      </c>
      <c r="L148" s="44" t="n">
        <f aca="false">L122-L152</f>
        <v>12028048.288</v>
      </c>
      <c r="M148" s="44" t="n">
        <f aca="false">M122-M152</f>
        <v>12721357.92</v>
      </c>
      <c r="N148" s="44" t="n">
        <f aca="false">N122-N152</f>
        <v>13573067.552</v>
      </c>
      <c r="O148" s="44" t="n">
        <f aca="false">O122-O152</f>
        <v>14447977.184</v>
      </c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="69" customFormat="true" ht="15" hidden="false" customHeight="false" outlineLevel="0" collapsed="false">
      <c r="A149" s="64"/>
      <c r="B149" s="2"/>
      <c r="C149" s="41"/>
      <c r="D149" s="41"/>
      <c r="E149" s="42"/>
      <c r="F149" s="42"/>
      <c r="G149" s="43"/>
      <c r="H149" s="70"/>
      <c r="I149" s="70"/>
      <c r="J149" s="70"/>
      <c r="K149" s="43"/>
      <c r="L149" s="43"/>
      <c r="M149" s="43"/>
      <c r="N149" s="43"/>
      <c r="O149" s="43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="69" customFormat="true" ht="15" hidden="false" customHeight="false" outlineLevel="0" collapsed="false">
      <c r="A150" s="64"/>
      <c r="B150" s="2"/>
      <c r="C150" s="41" t="s">
        <v>133</v>
      </c>
      <c r="D150" s="41"/>
      <c r="E150" s="42"/>
      <c r="F150" s="42"/>
      <c r="G150" s="43"/>
      <c r="H150" s="70" t="n">
        <f aca="false">H148-H142</f>
        <v>-676760</v>
      </c>
      <c r="I150" s="70" t="n">
        <f aca="false">I148-I142</f>
        <v>1974779.392</v>
      </c>
      <c r="J150" s="70" t="n">
        <f aca="false">J148-J142</f>
        <v>2288509.632</v>
      </c>
      <c r="K150" s="43" t="n">
        <f aca="false">K148-K142</f>
        <v>2304509.632</v>
      </c>
      <c r="L150" s="43" t="n">
        <f aca="false">L148-L142</f>
        <v>2136509.632</v>
      </c>
      <c r="M150" s="43" t="n">
        <f aca="false">M148-M142</f>
        <v>693309.631999999</v>
      </c>
      <c r="N150" s="43" t="n">
        <f aca="false">N148-N142</f>
        <v>851709.631999999</v>
      </c>
      <c r="O150" s="43" t="n">
        <f aca="false">O148-O142</f>
        <v>874909.631999999</v>
      </c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="69" customFormat="true" ht="15" hidden="false" customHeight="false" outlineLevel="0" collapsed="false">
      <c r="A151" s="64"/>
      <c r="B151" s="2"/>
      <c r="C151" s="41"/>
      <c r="D151" s="41"/>
      <c r="E151" s="42"/>
      <c r="F151" s="42"/>
      <c r="G151" s="43"/>
      <c r="H151" s="70"/>
      <c r="I151" s="70"/>
      <c r="J151" s="70"/>
      <c r="K151" s="43"/>
      <c r="L151" s="43"/>
      <c r="M151" s="43"/>
      <c r="N151" s="43"/>
      <c r="O151" s="43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="69" customFormat="true" ht="15" hidden="false" customHeight="false" outlineLevel="0" collapsed="false">
      <c r="A152" s="64"/>
      <c r="B152" s="2"/>
      <c r="C152" s="41" t="s">
        <v>134</v>
      </c>
      <c r="D152" s="42"/>
      <c r="E152" s="42"/>
      <c r="F152" s="42"/>
      <c r="G152" s="43"/>
      <c r="H152" s="70" t="n">
        <f aca="false">H57</f>
        <v>2000000</v>
      </c>
      <c r="I152" s="70" t="n">
        <f aca="false">I57</f>
        <v>500</v>
      </c>
      <c r="J152" s="70" t="n">
        <f aca="false">J57</f>
        <v>0</v>
      </c>
      <c r="K152" s="43" t="n">
        <f aca="false">K57</f>
        <v>0</v>
      </c>
      <c r="L152" s="43" t="n">
        <f aca="false">L57</f>
        <v>0</v>
      </c>
      <c r="M152" s="43" t="n">
        <f aca="false">M57</f>
        <v>0</v>
      </c>
      <c r="N152" s="43" t="n">
        <f aca="false">N57</f>
        <v>0</v>
      </c>
      <c r="O152" s="43" t="n">
        <f aca="false">O57</f>
        <v>0</v>
      </c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="69" customFormat="true" ht="15" hidden="false" customHeight="false" outlineLevel="0" collapsed="false">
      <c r="A153" s="64"/>
      <c r="B153" s="2"/>
      <c r="C153" s="41" t="s">
        <v>135</v>
      </c>
      <c r="D153" s="42"/>
      <c r="E153" s="42"/>
      <c r="F153" s="42"/>
      <c r="G153" s="43"/>
      <c r="H153" s="70" t="e">
        <f aca="false">#REF!</f>
        <v>#REF!</v>
      </c>
      <c r="I153" s="70" t="e">
        <f aca="false">#REF!</f>
        <v>#REF!</v>
      </c>
      <c r="J153" s="70" t="e">
        <f aca="false">#REF!</f>
        <v>#REF!</v>
      </c>
      <c r="K153" s="43" t="e">
        <f aca="false">#REF!</f>
        <v>#REF!</v>
      </c>
      <c r="L153" s="43" t="e">
        <f aca="false">#REF!</f>
        <v>#REF!</v>
      </c>
      <c r="M153" s="43" t="e">
        <f aca="false">#REF!</f>
        <v>#REF!</v>
      </c>
      <c r="N153" s="43" t="e">
        <f aca="false">#REF!</f>
        <v>#REF!</v>
      </c>
      <c r="O153" s="43" t="e">
        <f aca="false">#REF!</f>
        <v>#REF!</v>
      </c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="69" customFormat="true" ht="15" hidden="false" customHeight="false" outlineLevel="0" collapsed="false">
      <c r="A154" s="64"/>
      <c r="B154" s="2"/>
      <c r="C154" s="41"/>
      <c r="D154" s="41"/>
      <c r="E154" s="42"/>
      <c r="F154" s="42"/>
      <c r="G154" s="43"/>
      <c r="H154" s="70"/>
      <c r="I154" s="70"/>
      <c r="J154" s="70"/>
      <c r="K154" s="43"/>
      <c r="L154" s="43"/>
      <c r="M154" s="43"/>
      <c r="N154" s="43"/>
      <c r="O154" s="43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="69" customFormat="true" ht="15" hidden="false" customHeight="false" outlineLevel="0" collapsed="false">
      <c r="A155" s="64"/>
      <c r="B155" s="2"/>
      <c r="C155" s="41"/>
      <c r="D155" s="41"/>
      <c r="E155" s="42"/>
      <c r="F155" s="42"/>
      <c r="G155" s="43"/>
      <c r="H155" s="70"/>
      <c r="I155" s="70"/>
      <c r="J155" s="70"/>
      <c r="K155" s="43"/>
      <c r="L155" s="43"/>
      <c r="M155" s="43"/>
      <c r="N155" s="43"/>
      <c r="O155" s="43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customFormat="false" ht="15" hidden="false" customHeight="false" outlineLevel="0" collapsed="false">
      <c r="A156" s="64"/>
      <c r="C156" s="41" t="s">
        <v>136</v>
      </c>
      <c r="D156" s="42"/>
      <c r="E156" s="42"/>
      <c r="F156" s="42"/>
      <c r="G156" s="43"/>
      <c r="H156" s="70" t="n">
        <f aca="false">H124</f>
        <v>2000000</v>
      </c>
      <c r="I156" s="70" t="n">
        <f aca="false">I124</f>
        <v>4785740</v>
      </c>
      <c r="J156" s="70" t="n">
        <f aca="false">J124</f>
        <v>6798519.392</v>
      </c>
      <c r="K156" s="43" t="n">
        <f aca="false">K124</f>
        <v>9237029.024</v>
      </c>
      <c r="L156" s="43" t="n">
        <f aca="false">L124</f>
        <v>11616538.656</v>
      </c>
      <c r="M156" s="43" t="n">
        <f aca="false">M124</f>
        <v>13715548.288</v>
      </c>
      <c r="N156" s="43" t="n">
        <f aca="false">N124</f>
        <v>13771357.92</v>
      </c>
      <c r="O156" s="43" t="n">
        <f aca="false">O124</f>
        <v>14398067.552</v>
      </c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customFormat="false" ht="15" hidden="false" customHeight="false" outlineLevel="0" collapsed="false">
      <c r="A157" s="64"/>
      <c r="C157" s="42"/>
      <c r="D157" s="41"/>
      <c r="E157" s="42"/>
      <c r="F157" s="42"/>
      <c r="G157" s="43"/>
      <c r="H157" s="70"/>
      <c r="I157" s="70"/>
      <c r="J157" s="70"/>
      <c r="K157" s="43"/>
      <c r="L157" s="43"/>
      <c r="M157" s="43"/>
      <c r="N157" s="43"/>
      <c r="O157" s="43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customFormat="false" ht="15" hidden="false" customHeight="false" outlineLevel="0" collapsed="false">
      <c r="A158" s="64"/>
      <c r="C158" s="41" t="s">
        <v>137</v>
      </c>
      <c r="D158" s="41"/>
      <c r="E158" s="42"/>
      <c r="F158" s="42"/>
      <c r="G158" s="43"/>
      <c r="H158" s="77" t="s">
        <v>138</v>
      </c>
      <c r="I158" s="70"/>
      <c r="J158" s="78"/>
      <c r="K158" s="43"/>
      <c r="L158" s="43"/>
      <c r="M158" s="43"/>
      <c r="N158" s="43"/>
      <c r="O158" s="43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customFormat="false" ht="15" hidden="false" customHeight="false" outlineLevel="0" collapsed="false">
      <c r="A159" s="64"/>
      <c r="D159" s="41"/>
      <c r="E159" s="42"/>
      <c r="F159" s="42"/>
      <c r="G159" s="43"/>
      <c r="H159" s="0"/>
      <c r="I159" s="70"/>
      <c r="J159" s="78"/>
      <c r="K159" s="43"/>
      <c r="L159" s="43"/>
      <c r="M159" s="43"/>
      <c r="N159" s="43"/>
      <c r="O159" s="43"/>
      <c r="P159" s="68"/>
      <c r="Q159" s="68" t="s">
        <v>139</v>
      </c>
      <c r="R159" s="68"/>
      <c r="S159" s="68"/>
      <c r="T159" s="68"/>
      <c r="U159" s="68"/>
      <c r="V159" s="68"/>
      <c r="W159" s="68"/>
      <c r="X159" s="68"/>
      <c r="Y159" s="68"/>
      <c r="Z159" s="68"/>
    </row>
    <row r="160" customFormat="false" ht="15" hidden="false" customHeight="false" outlineLevel="0" collapsed="false">
      <c r="A160" s="64"/>
      <c r="C160" s="42"/>
      <c r="D160" s="42"/>
      <c r="E160" s="42"/>
      <c r="F160" s="42"/>
      <c r="G160" s="43"/>
      <c r="H160" s="70" t="s">
        <v>2</v>
      </c>
      <c r="I160" s="70" t="s">
        <v>2</v>
      </c>
      <c r="J160" s="70" t="s">
        <v>2</v>
      </c>
      <c r="K160" s="43" t="s">
        <v>2</v>
      </c>
      <c r="L160" s="43" t="s">
        <v>2</v>
      </c>
      <c r="M160" s="43" t="s">
        <v>2</v>
      </c>
      <c r="N160" s="43" t="s">
        <v>2</v>
      </c>
      <c r="O160" s="43" t="s">
        <v>2</v>
      </c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customFormat="false" ht="15" hidden="false" customHeight="false" outlineLevel="0" collapsed="false">
      <c r="A161" s="64"/>
      <c r="C161" s="41" t="s">
        <v>140</v>
      </c>
      <c r="D161" s="42"/>
      <c r="E161" s="42"/>
      <c r="F161" s="42"/>
      <c r="G161" s="43"/>
      <c r="H161" s="70" t="n">
        <v>1</v>
      </c>
      <c r="I161" s="70" t="n">
        <v>2</v>
      </c>
      <c r="J161" s="70" t="n">
        <v>3</v>
      </c>
      <c r="K161" s="43" t="n">
        <v>4</v>
      </c>
      <c r="L161" s="43" t="n">
        <v>5</v>
      </c>
      <c r="M161" s="43" t="n">
        <v>6</v>
      </c>
      <c r="N161" s="43" t="n">
        <v>7</v>
      </c>
      <c r="O161" s="43" t="n">
        <v>8</v>
      </c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customFormat="false" ht="15" hidden="false" customHeight="false" outlineLevel="0" collapsed="false">
      <c r="A162" s="64"/>
      <c r="B162" s="0"/>
      <c r="C162" s="42"/>
      <c r="D162" s="43" t="s">
        <v>78</v>
      </c>
      <c r="E162" s="42"/>
      <c r="F162" s="42"/>
      <c r="G162" s="43"/>
      <c r="H162" s="70" t="n">
        <f aca="false">G77+G78</f>
        <v>2900000</v>
      </c>
      <c r="I162" s="70" t="n">
        <f aca="false">H77+H78</f>
        <v>5104000</v>
      </c>
      <c r="J162" s="70" t="n">
        <f aca="false">I77+I78</f>
        <v>7089590.24</v>
      </c>
      <c r="K162" s="43" t="n">
        <f aca="false">J77+J78</f>
        <v>9315113.28</v>
      </c>
      <c r="L162" s="43" t="n">
        <f aca="false">K77+K78</f>
        <v>11660636.32</v>
      </c>
      <c r="M162" s="43" t="n">
        <f aca="false">L77+L78</f>
        <v>13946159.36</v>
      </c>
      <c r="N162" s="43" t="n">
        <f aca="false">M77+M78</f>
        <v>15227682.4</v>
      </c>
      <c r="O162" s="43" t="n">
        <f aca="false">N77+N78</f>
        <v>16157205.44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</row>
    <row r="163" customFormat="false" ht="15" hidden="false" customHeight="false" outlineLevel="0" collapsed="false">
      <c r="A163" s="64"/>
      <c r="B163" s="0"/>
      <c r="C163" s="42"/>
      <c r="D163" s="43" t="s">
        <v>141</v>
      </c>
      <c r="E163" s="42"/>
      <c r="F163" s="42"/>
      <c r="G163" s="43"/>
      <c r="H163" s="70" t="n">
        <f aca="false">((H34+H31)/(H162))*100</f>
        <v>76</v>
      </c>
      <c r="I163" s="70" t="n">
        <f aca="false">((I34+I31)/(I162))*100</f>
        <v>45.7209529780564</v>
      </c>
      <c r="J163" s="70" t="n">
        <f aca="false">((J34+J31)/(J162))*100</f>
        <v>36.3013115409615</v>
      </c>
      <c r="K163" s="43" t="n">
        <f aca="false">((K34+K31)/(K162))*100</f>
        <v>28.9166020748596</v>
      </c>
      <c r="L163" s="43" t="n">
        <f aca="false">((L34+L31)/(L162))*100</f>
        <v>22.5855104963946</v>
      </c>
      <c r="M163" s="43" t="n">
        <f aca="false">((M34+M31)/(M162))*100</f>
        <v>11.6850395720704</v>
      </c>
      <c r="N163" s="43" t="n">
        <f aca="false">((N34+N31)/(N162))*100</f>
        <v>8.39007674601882</v>
      </c>
      <c r="O163" s="43" t="n">
        <f aca="false">((O34+O31)/(O162))*100</f>
        <v>7.00377453392089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</row>
    <row r="164" customFormat="false" ht="15" hidden="false" customHeight="false" outlineLevel="0" collapsed="false">
      <c r="A164" s="64"/>
      <c r="B164" s="0"/>
      <c r="C164" s="42"/>
      <c r="D164" s="43" t="s">
        <v>142</v>
      </c>
      <c r="E164" s="42"/>
      <c r="F164" s="42"/>
      <c r="G164" s="43"/>
      <c r="H164" s="70" t="n">
        <f aca="false">(H28/H61)*100</f>
        <v>32.7754052440648</v>
      </c>
      <c r="I164" s="70" t="n">
        <f aca="false">(I28/I61)*100</f>
        <v>28.3043322984285</v>
      </c>
      <c r="J164" s="70" t="n">
        <f aca="false">(J28/J61)*100</f>
        <v>26.1703946924876</v>
      </c>
      <c r="K164" s="43" t="n">
        <f aca="false">(K28/K61)*100</f>
        <v>23.5974047238057</v>
      </c>
      <c r="L164" s="43" t="n">
        <f aca="false">(L28/L61)*100</f>
        <v>20.528552794257</v>
      </c>
      <c r="M164" s="43" t="n">
        <f aca="false">(M28/M61)*100</f>
        <v>12.6291827397351</v>
      </c>
      <c r="N164" s="43" t="n">
        <f aca="false">(N28/N61)*100</f>
        <v>9.66336419278711</v>
      </c>
      <c r="O164" s="43" t="n">
        <f aca="false">(O28/O61)*100</f>
        <v>8.32049423077785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</row>
    <row r="165" customFormat="false" ht="15" hidden="false" customHeight="false" outlineLevel="0" collapsed="false">
      <c r="A165" s="64"/>
      <c r="B165" s="0"/>
      <c r="C165" s="42"/>
      <c r="D165" s="43"/>
      <c r="E165" s="42"/>
      <c r="F165" s="42"/>
      <c r="G165" s="43"/>
      <c r="H165" s="70"/>
      <c r="I165" s="70"/>
      <c r="J165" s="70"/>
      <c r="K165" s="43"/>
      <c r="L165" s="43"/>
      <c r="M165" s="43"/>
      <c r="N165" s="43"/>
      <c r="O165" s="43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</row>
    <row r="166" customFormat="false" ht="15" hidden="false" customHeight="false" outlineLevel="0" collapsed="false">
      <c r="A166" s="64"/>
      <c r="B166" s="0"/>
      <c r="C166" s="42"/>
      <c r="D166" s="43"/>
      <c r="E166" s="42"/>
      <c r="F166" s="42"/>
      <c r="G166" s="43"/>
      <c r="H166" s="70"/>
      <c r="I166" s="70"/>
      <c r="J166" s="70"/>
      <c r="K166" s="43"/>
      <c r="L166" s="43"/>
      <c r="M166" s="43"/>
      <c r="N166" s="43"/>
      <c r="O166" s="43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</row>
    <row r="167" customFormat="false" ht="15" hidden="false" customHeight="false" outlineLevel="0" collapsed="false">
      <c r="A167" s="64"/>
      <c r="B167" s="0"/>
      <c r="C167" s="42"/>
      <c r="D167" s="42" t="s">
        <v>143</v>
      </c>
      <c r="E167" s="42"/>
      <c r="F167" s="42"/>
      <c r="G167" s="43"/>
      <c r="H167" s="79" t="n">
        <f aca="false">H49/H70</f>
        <v>1.86116727716728</v>
      </c>
      <c r="I167" s="79" t="n">
        <f aca="false">I49/I70</f>
        <v>2.76119971047619</v>
      </c>
      <c r="J167" s="79" t="n">
        <f aca="false">J49/J70</f>
        <v>3.52252338701299</v>
      </c>
      <c r="K167" s="80" t="n">
        <f aca="false">K49/K70</f>
        <v>4.33397045797101</v>
      </c>
      <c r="L167" s="80" t="n">
        <f aca="false">L49/L70</f>
        <v>5.32933260867725</v>
      </c>
      <c r="M167" s="80" t="n">
        <f aca="false">M49/M70</f>
        <v>8.89208021768707</v>
      </c>
      <c r="N167" s="80" t="n">
        <f aca="false">N49/N70</f>
        <v>11.9896688761905</v>
      </c>
      <c r="O167" s="80" t="n">
        <f aca="false">O49/O70</f>
        <v>14.3508934642247</v>
      </c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</row>
    <row r="168" customFormat="false" ht="15" hidden="false" customHeight="false" outlineLevel="0" collapsed="false">
      <c r="A168" s="64"/>
      <c r="B168" s="0"/>
      <c r="C168" s="42"/>
      <c r="D168" s="43"/>
      <c r="E168" s="42"/>
      <c r="F168" s="42"/>
      <c r="G168" s="43"/>
      <c r="H168" s="70"/>
      <c r="I168" s="70"/>
      <c r="J168" s="70"/>
      <c r="K168" s="43"/>
      <c r="L168" s="43"/>
      <c r="M168" s="43"/>
      <c r="N168" s="43"/>
      <c r="O168" s="43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</row>
    <row r="169" customFormat="false" ht="15" hidden="false" customHeight="false" outlineLevel="0" collapsed="false">
      <c r="A169" s="64"/>
      <c r="B169" s="0"/>
      <c r="C169" s="42"/>
      <c r="D169" s="43" t="s">
        <v>144</v>
      </c>
      <c r="E169" s="42"/>
      <c r="F169" s="42"/>
      <c r="G169" s="43"/>
      <c r="H169" s="70" t="n">
        <f aca="false">(H15/H12)*100</f>
        <v>25</v>
      </c>
      <c r="I169" s="70"/>
      <c r="J169" s="70"/>
      <c r="K169" s="43"/>
      <c r="L169" s="43"/>
      <c r="M169" s="43"/>
      <c r="N169" s="43"/>
      <c r="O169" s="43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</row>
    <row r="170" customFormat="false" ht="15" hidden="false" customHeight="false" outlineLevel="0" collapsed="false">
      <c r="A170" s="64"/>
      <c r="B170" s="0"/>
      <c r="C170" s="42"/>
      <c r="D170" s="43" t="s">
        <v>145</v>
      </c>
      <c r="E170" s="42"/>
      <c r="F170" s="42"/>
      <c r="G170" s="43"/>
      <c r="H170" s="70" t="n">
        <f aca="false">(H28/H12)*100</f>
        <v>73.2051282051282</v>
      </c>
      <c r="I170" s="70" t="n">
        <f aca="false">(I28/I12)*100</f>
        <v>73.25</v>
      </c>
      <c r="J170" s="70" t="n">
        <f aca="false">(J28/J12)*100</f>
        <v>73.4090909090909</v>
      </c>
      <c r="K170" s="43" t="n">
        <f aca="false">(K28/K12)*100</f>
        <v>73.4782608695652</v>
      </c>
      <c r="L170" s="43" t="n">
        <f aca="false">(L28/L12)*100</f>
        <v>73.4444444444444</v>
      </c>
      <c r="M170" s="43" t="n">
        <f aca="false">(M28/M12)*100</f>
        <v>73.2142857142857</v>
      </c>
      <c r="N170" s="43" t="n">
        <f aca="false">(N28/N12)*100</f>
        <v>73.1818181818182</v>
      </c>
      <c r="O170" s="43" t="n">
        <f aca="false">(O28/O12)*100</f>
        <v>73.2051282051282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</row>
    <row r="171" customFormat="false" ht="15" hidden="false" customHeight="false" outlineLevel="0" collapsed="false">
      <c r="A171" s="64"/>
      <c r="B171" s="0"/>
      <c r="C171" s="42"/>
      <c r="D171" s="43" t="s">
        <v>146</v>
      </c>
      <c r="E171" s="42"/>
      <c r="F171" s="42"/>
      <c r="G171" s="43"/>
      <c r="H171" s="70" t="n">
        <f aca="false">(H28/(H50+H49-H70))*100</f>
        <v>61.2235269898182</v>
      </c>
      <c r="I171" s="70" t="n">
        <f aca="false">(I28/(I50+I49-I70))*100</f>
        <v>44.4034969640932</v>
      </c>
      <c r="J171" s="70" t="n">
        <f aca="false">(J28/(J50+J49-J70))*100</f>
        <v>37.008227296948</v>
      </c>
      <c r="K171" s="43" t="n">
        <f aca="false">(K28/(K50+K49-K70))*100</f>
        <v>30.8611014560705</v>
      </c>
      <c r="L171" s="43" t="n">
        <f aca="false">(L28/(L50+L49-L70))*100</f>
        <v>25.1736481141311</v>
      </c>
      <c r="M171" s="43" t="n">
        <f aca="false">(M28/(M50+M49-M70))*100</f>
        <v>14.1358663011065</v>
      </c>
      <c r="N171" s="43" t="n">
        <f aca="false">(N28/(N50+N49-N70))*100</f>
        <v>10.324597951537</v>
      </c>
      <c r="O171" s="43" t="n">
        <f aca="false">(O28/(O50+O49-O70))*100</f>
        <v>8.61562341261892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</row>
    <row r="172" customFormat="false" ht="15" hidden="false" customHeight="false" outlineLevel="0" collapsed="false">
      <c r="A172" s="64"/>
      <c r="B172" s="0"/>
      <c r="C172" s="42"/>
      <c r="D172" s="43"/>
      <c r="E172" s="42"/>
      <c r="F172" s="42"/>
      <c r="G172" s="43"/>
      <c r="H172" s="70"/>
      <c r="I172" s="70"/>
      <c r="J172" s="70"/>
      <c r="K172" s="43"/>
      <c r="L172" s="43"/>
      <c r="M172" s="43"/>
      <c r="N172" s="43"/>
      <c r="O172" s="43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</row>
    <row r="173" s="35" customFormat="true" ht="15" hidden="false" customHeight="false" outlineLevel="0" collapsed="false">
      <c r="A173" s="64"/>
      <c r="B173" s="2"/>
      <c r="C173" s="42"/>
      <c r="D173" s="43" t="s">
        <v>147</v>
      </c>
      <c r="E173" s="42"/>
      <c r="F173" s="42"/>
      <c r="G173" s="43"/>
      <c r="H173" s="79" t="n">
        <f aca="false">H34/H61</f>
        <v>0.253019240483078</v>
      </c>
      <c r="I173" s="79" t="n">
        <f aca="false">I28/I61</f>
        <v>0.283043322984285</v>
      </c>
      <c r="J173" s="79" t="n">
        <f aca="false">J28/J61</f>
        <v>0.261703946924876</v>
      </c>
      <c r="K173" s="80" t="n">
        <f aca="false">K28/K61</f>
        <v>0.235974047238057</v>
      </c>
      <c r="L173" s="80" t="n">
        <f aca="false">L28/L61</f>
        <v>0.20528552794257</v>
      </c>
      <c r="M173" s="80" t="n">
        <f aca="false">M28/M61</f>
        <v>0.126291827397351</v>
      </c>
      <c r="N173" s="80" t="n">
        <f aca="false">N28/N61</f>
        <v>0.0966336419278711</v>
      </c>
      <c r="O173" s="80" t="n">
        <f aca="false">O28/O61</f>
        <v>0.0832049423077785</v>
      </c>
    </row>
    <row r="174" customFormat="false" ht="15" hidden="false" customHeight="false" outlineLevel="0" collapsed="false">
      <c r="A174" s="4"/>
      <c r="G174" s="0"/>
      <c r="H174" s="77"/>
      <c r="I174" s="77"/>
      <c r="J174" s="77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</row>
    <row r="175" customFormat="false" ht="15" hidden="false" customHeight="false" outlineLevel="0" collapsed="false">
      <c r="A175" s="4"/>
      <c r="G175" s="0"/>
      <c r="H175" s="35" t="s">
        <v>148</v>
      </c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</row>
    <row r="193" s="35" customFormat="true" ht="15" hidden="false" customHeight="false" outlineLevel="0" collapsed="false">
      <c r="A193" s="4"/>
      <c r="B193" s="2"/>
      <c r="F193" s="35" t="s">
        <v>149</v>
      </c>
    </row>
    <row r="194" s="35" customFormat="true" ht="15" hidden="false" customHeight="false" outlineLevel="0" collapsed="false">
      <c r="A194" s="4"/>
      <c r="B194" s="2"/>
      <c r="F194" s="35" t="s">
        <v>150</v>
      </c>
    </row>
    <row r="195" s="35" customFormat="true" ht="15" hidden="false" customHeight="false" outlineLevel="0" collapsed="false">
      <c r="A195" s="4"/>
      <c r="B195" s="2"/>
      <c r="F195" s="35" t="s">
        <v>151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96"/>
  <sheetViews>
    <sheetView windowProtection="false" showFormulas="false" showGridLines="true" showRowColHeaders="true" showZeros="true" rightToLeft="false" tabSelected="false" showOutlineSymbols="true" defaultGridColor="true" view="normal" topLeftCell="A36" colorId="64" zoomScale="100" zoomScaleNormal="100" zoomScalePageLayoutView="100" workbookViewId="0">
      <selection pane="topLeft" activeCell="H81" activeCellId="0" sqref="H81"/>
    </sheetView>
  </sheetViews>
  <sheetFormatPr defaultRowHeight="15"/>
  <cols>
    <col collapsed="false" hidden="false" max="1" min="1" style="1" width="9.10526315789474"/>
    <col collapsed="false" hidden="false" max="2" min="2" style="2" width="9.10526315789474"/>
    <col collapsed="false" hidden="false" max="6" min="3" style="0" width="8.57085020242915"/>
    <col collapsed="false" hidden="false" max="7" min="7" style="35" width="15.1052631578947"/>
    <col collapsed="false" hidden="false" max="8" min="8" style="35" width="10.1781376518219"/>
    <col collapsed="false" hidden="false" max="9" min="9" style="35" width="10.9271255060729"/>
    <col collapsed="false" hidden="false" max="15" min="10" style="35" width="11.0323886639676"/>
    <col collapsed="false" hidden="false" max="26" min="16" style="35" width="9.10526315789474"/>
    <col collapsed="false" hidden="false" max="1025" min="27" style="0" width="8.57085020242915"/>
  </cols>
  <sheetData>
    <row r="1" customFormat="false" ht="15" hidden="false" customHeight="false" outlineLevel="0" collapsed="false">
      <c r="A1" s="0"/>
      <c r="B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4" customFormat="false" ht="15" hidden="false" customHeight="false" outlineLevel="0" collapsed="false">
      <c r="A4" s="0"/>
      <c r="B4" s="0"/>
      <c r="G4" s="0"/>
      <c r="H4" s="36" t="s">
        <v>0</v>
      </c>
      <c r="I4" s="36"/>
      <c r="J4" s="36"/>
      <c r="K4" s="36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customFormat="false" ht="15" hidden="false" customHeight="false" outlineLevel="0" collapsed="false">
      <c r="A5" s="0"/>
      <c r="B5" s="0"/>
      <c r="G5" s="0"/>
      <c r="H5" s="36"/>
      <c r="I5" s="36" t="s">
        <v>1</v>
      </c>
      <c r="J5" s="36"/>
      <c r="K5" s="36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customFormat="false" ht="15" hidden="false" customHeight="false" outlineLevel="0" collapsed="false">
      <c r="A6" s="0"/>
      <c r="B6" s="0"/>
      <c r="G6" s="0"/>
      <c r="H6" s="36" t="s">
        <v>2</v>
      </c>
      <c r="I6" s="36" t="s">
        <v>2</v>
      </c>
      <c r="J6" s="36" t="s">
        <v>2</v>
      </c>
      <c r="K6" s="36" t="s">
        <v>2</v>
      </c>
      <c r="L6" s="35" t="s">
        <v>2</v>
      </c>
      <c r="M6" s="35" t="s">
        <v>2</v>
      </c>
      <c r="N6" s="35" t="s">
        <v>2</v>
      </c>
      <c r="O6" s="35" t="s">
        <v>2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customFormat="false" ht="15" hidden="false" customHeight="false" outlineLevel="0" collapsed="false">
      <c r="A7" s="0"/>
      <c r="B7" s="0"/>
      <c r="G7" s="0"/>
      <c r="H7" s="36" t="n">
        <v>1</v>
      </c>
      <c r="I7" s="36" t="n">
        <v>2</v>
      </c>
      <c r="J7" s="36" t="n">
        <v>3</v>
      </c>
      <c r="K7" s="36" t="n">
        <v>4</v>
      </c>
      <c r="L7" s="35" t="n">
        <v>5</v>
      </c>
      <c r="M7" s="35" t="n">
        <v>6</v>
      </c>
      <c r="N7" s="35" t="n">
        <v>7</v>
      </c>
      <c r="O7" s="35" t="n">
        <v>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customFormat="false" ht="15" hidden="false" customHeight="false" outlineLevel="0" collapsed="false">
      <c r="A8" s="0"/>
      <c r="B8" s="0"/>
      <c r="G8" s="0"/>
      <c r="H8" s="0"/>
      <c r="I8" s="35" t="s">
        <v>3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10" customFormat="false" ht="15" hidden="false" customHeight="false" outlineLevel="0" collapsed="false">
      <c r="A10" s="0"/>
      <c r="B10" s="0"/>
      <c r="C10" s="0" t="s">
        <v>5</v>
      </c>
      <c r="E10" s="0" t="s">
        <v>6</v>
      </c>
      <c r="G10" s="0"/>
      <c r="H10" s="11" t="n">
        <v>2000000</v>
      </c>
      <c r="I10" s="11" t="n">
        <v>2100000</v>
      </c>
      <c r="J10" s="11" t="n">
        <v>2300000</v>
      </c>
      <c r="K10" s="11" t="n">
        <v>2500000</v>
      </c>
      <c r="L10" s="11" t="n">
        <v>2500000</v>
      </c>
      <c r="M10" s="11" t="n">
        <v>1800000</v>
      </c>
      <c r="N10" s="11" t="n">
        <v>1700000</v>
      </c>
      <c r="O10" s="11" t="n">
        <v>1700000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customFormat="false" ht="15" hidden="false" customHeight="false" outlineLevel="0" collapsed="false">
      <c r="A11" s="0"/>
      <c r="B11" s="0"/>
      <c r="E11" s="0" t="s">
        <v>8</v>
      </c>
      <c r="G11" s="0"/>
      <c r="H11" s="11" t="n">
        <v>1900000</v>
      </c>
      <c r="I11" s="11" t="n">
        <v>1900000</v>
      </c>
      <c r="J11" s="11" t="n">
        <v>2100000</v>
      </c>
      <c r="K11" s="11" t="n">
        <v>2100000</v>
      </c>
      <c r="L11" s="11" t="n">
        <v>2000000</v>
      </c>
      <c r="M11" s="11" t="n">
        <v>1000000</v>
      </c>
      <c r="N11" s="11" t="n">
        <v>500000</v>
      </c>
      <c r="O11" s="11" t="n">
        <v>250000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customFormat="false" ht="15" hidden="false" customHeight="false" outlineLevel="0" collapsed="false">
      <c r="A12" s="0"/>
      <c r="B12" s="0"/>
      <c r="C12" s="37" t="s">
        <v>10</v>
      </c>
      <c r="D12" s="37"/>
      <c r="E12" s="37"/>
      <c r="F12" s="37"/>
      <c r="G12" s="38"/>
      <c r="H12" s="38" t="n">
        <f aca="false">H10+H11</f>
        <v>3900000</v>
      </c>
      <c r="I12" s="38" t="n">
        <f aca="false">I10+I11</f>
        <v>4000000</v>
      </c>
      <c r="J12" s="38" t="n">
        <f aca="false">J10+J11</f>
        <v>4400000</v>
      </c>
      <c r="K12" s="38" t="n">
        <f aca="false">K10+K11</f>
        <v>4600000</v>
      </c>
      <c r="L12" s="38" t="n">
        <f aca="false">L10+L11</f>
        <v>4500000</v>
      </c>
      <c r="M12" s="38" t="n">
        <f aca="false">M10+M11</f>
        <v>2800000</v>
      </c>
      <c r="N12" s="38" t="n">
        <f aca="false">N10+N11</f>
        <v>2200000</v>
      </c>
      <c r="O12" s="38" t="n">
        <f aca="false">O10+O11</f>
        <v>1950000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customFormat="false" ht="15" hidden="false" customHeight="false" outlineLevel="0" collapsed="false">
      <c r="A13" s="0"/>
      <c r="B13" s="0"/>
      <c r="C13" s="0" t="s">
        <v>12</v>
      </c>
      <c r="E13" s="0" t="s">
        <v>6</v>
      </c>
      <c r="G13" s="0"/>
      <c r="H13" s="35" t="n">
        <f aca="false">H10*0.25</f>
        <v>500000</v>
      </c>
      <c r="I13" s="35" t="n">
        <f aca="false">I10*0.25</f>
        <v>525000</v>
      </c>
      <c r="J13" s="35" t="n">
        <f aca="false">J10*0.25</f>
        <v>575000</v>
      </c>
      <c r="K13" s="35" t="n">
        <f aca="false">K10*0.25</f>
        <v>625000</v>
      </c>
      <c r="L13" s="35" t="n">
        <f aca="false">L10*0.25</f>
        <v>625000</v>
      </c>
      <c r="M13" s="35" t="n">
        <f aca="false">M10*0.25</f>
        <v>450000</v>
      </c>
      <c r="N13" s="35" t="n">
        <f aca="false">N10*0.25</f>
        <v>425000</v>
      </c>
      <c r="O13" s="35" t="n">
        <f aca="false">O10*0.25</f>
        <v>425000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customFormat="false" ht="15" hidden="false" customHeight="false" outlineLevel="0" collapsed="false">
      <c r="A14" s="0"/>
      <c r="B14" s="0"/>
      <c r="E14" s="0" t="s">
        <v>8</v>
      </c>
      <c r="G14" s="0"/>
      <c r="H14" s="35" t="n">
        <f aca="false">H11*0.25</f>
        <v>475000</v>
      </c>
      <c r="I14" s="35" t="n">
        <f aca="false">I11*0.25</f>
        <v>475000</v>
      </c>
      <c r="J14" s="35" t="n">
        <f aca="false">J11*0.25</f>
        <v>525000</v>
      </c>
      <c r="K14" s="35" t="n">
        <f aca="false">K11*0.25</f>
        <v>525000</v>
      </c>
      <c r="L14" s="35" t="n">
        <f aca="false">L11*0.25</f>
        <v>500000</v>
      </c>
      <c r="M14" s="35" t="n">
        <f aca="false">M11*0.25</f>
        <v>250000</v>
      </c>
      <c r="N14" s="35" t="n">
        <f aca="false">N11*0.25</f>
        <v>125000</v>
      </c>
      <c r="O14" s="35" t="n">
        <f aca="false">O11*0.25</f>
        <v>62500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customFormat="false" ht="15" hidden="false" customHeight="false" outlineLevel="0" collapsed="false">
      <c r="A15" s="0"/>
      <c r="B15" s="0"/>
      <c r="C15" s="39" t="s">
        <v>15</v>
      </c>
      <c r="D15" s="39"/>
      <c r="E15" s="39"/>
      <c r="F15" s="39"/>
      <c r="G15" s="36"/>
      <c r="H15" s="36" t="n">
        <f aca="false">H13+H14</f>
        <v>975000</v>
      </c>
      <c r="I15" s="36" t="n">
        <f aca="false">I13+I14</f>
        <v>1000000</v>
      </c>
      <c r="J15" s="36" t="n">
        <f aca="false">J13+J14</f>
        <v>1100000</v>
      </c>
      <c r="K15" s="36" t="n">
        <f aca="false">K13+K14</f>
        <v>1150000</v>
      </c>
      <c r="L15" s="36" t="n">
        <f aca="false">L13+L14</f>
        <v>1125000</v>
      </c>
      <c r="M15" s="36" t="n">
        <f aca="false">M13+M14</f>
        <v>700000</v>
      </c>
      <c r="N15" s="36" t="n">
        <f aca="false">N13+N14</f>
        <v>550000</v>
      </c>
      <c r="O15" s="36" t="n">
        <f aca="false">O13+O14</f>
        <v>487500</v>
      </c>
      <c r="P15" s="0"/>
      <c r="Q15" s="0"/>
      <c r="R15" s="0"/>
      <c r="S15" s="0"/>
      <c r="T15" s="35" t="s">
        <v>16</v>
      </c>
      <c r="U15" s="0"/>
      <c r="V15" s="0"/>
      <c r="W15" s="0"/>
      <c r="X15" s="0"/>
      <c r="Y15" s="0"/>
      <c r="Z15" s="0"/>
    </row>
    <row r="16" customFormat="false" ht="15" hidden="false" customHeight="false" outlineLevel="0" collapsed="false">
      <c r="A16" s="0"/>
      <c r="B16" s="0"/>
      <c r="C16" s="39" t="s">
        <v>18</v>
      </c>
      <c r="G16" s="0"/>
      <c r="H16" s="35" t="n">
        <f aca="false">(H10-H13)+(H11-H14)</f>
        <v>2925000</v>
      </c>
      <c r="I16" s="35" t="n">
        <f aca="false">(I10-I13)+(I11-I14)</f>
        <v>3000000</v>
      </c>
      <c r="J16" s="35" t="n">
        <f aca="false">(J10-J13)+(J11-J14)</f>
        <v>3300000</v>
      </c>
      <c r="K16" s="35" t="n">
        <f aca="false">(K10-K13)+(K11-K14)</f>
        <v>3450000</v>
      </c>
      <c r="L16" s="35" t="n">
        <f aca="false">(L10-L13)+(L11-L14)</f>
        <v>3375000</v>
      </c>
      <c r="M16" s="35" t="n">
        <f aca="false">(M10-M13)+(M11-M14)</f>
        <v>2100000</v>
      </c>
      <c r="N16" s="35" t="n">
        <f aca="false">(N10-N13)+(N11-N14)</f>
        <v>1650000</v>
      </c>
      <c r="O16" s="35" t="n">
        <f aca="false">(O10-O13)+(O11-O14)</f>
        <v>1462500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customFormat="false" ht="15" hidden="false" customHeight="false" outlineLevel="0" collapsed="false">
      <c r="A17" s="0"/>
      <c r="B17" s="0"/>
      <c r="C17" s="40" t="s">
        <v>19</v>
      </c>
      <c r="G17" s="0"/>
      <c r="H17" s="35" t="n">
        <v>0</v>
      </c>
      <c r="I17" s="35" t="n">
        <v>0</v>
      </c>
      <c r="J17" s="35" t="n">
        <v>0</v>
      </c>
      <c r="K17" s="35" t="n">
        <v>0</v>
      </c>
      <c r="L17" s="35" t="n">
        <v>0</v>
      </c>
      <c r="M17" s="35" t="n">
        <v>20000</v>
      </c>
      <c r="N17" s="35" t="n">
        <v>30000</v>
      </c>
      <c r="O17" s="35" t="n">
        <v>35000</v>
      </c>
      <c r="P17" s="0"/>
      <c r="Q17" s="0"/>
      <c r="R17" s="35" t="s">
        <v>2</v>
      </c>
      <c r="S17" s="35" t="s">
        <v>2</v>
      </c>
      <c r="T17" s="35" t="s">
        <v>2</v>
      </c>
      <c r="U17" s="35" t="s">
        <v>2</v>
      </c>
      <c r="V17" s="35" t="s">
        <v>2</v>
      </c>
      <c r="W17" s="35" t="s">
        <v>2</v>
      </c>
      <c r="X17" s="35" t="s">
        <v>2</v>
      </c>
      <c r="Y17" s="35" t="s">
        <v>2</v>
      </c>
      <c r="Z17" s="0"/>
    </row>
    <row r="18" customFormat="false" ht="15" hidden="false" customHeight="false" outlineLevel="0" collapsed="false">
      <c r="A18" s="0"/>
      <c r="B18" s="0"/>
      <c r="C18" s="41" t="s">
        <v>20</v>
      </c>
      <c r="D18" s="42"/>
      <c r="E18" s="42"/>
      <c r="F18" s="42"/>
      <c r="G18" s="43"/>
      <c r="H18" s="44" t="n">
        <f aca="false">H16+H17</f>
        <v>2925000</v>
      </c>
      <c r="I18" s="44" t="n">
        <f aca="false">I16+I17</f>
        <v>3000000</v>
      </c>
      <c r="J18" s="44" t="n">
        <f aca="false">J16+J17</f>
        <v>3300000</v>
      </c>
      <c r="K18" s="44" t="n">
        <f aca="false">K16+K17</f>
        <v>3450000</v>
      </c>
      <c r="L18" s="44" t="n">
        <f aca="false">L16+L17</f>
        <v>3375000</v>
      </c>
      <c r="M18" s="44" t="n">
        <f aca="false">M16+M17</f>
        <v>2120000</v>
      </c>
      <c r="N18" s="44" t="n">
        <f aca="false">N16+N17</f>
        <v>1680000</v>
      </c>
      <c r="O18" s="44" t="n">
        <f aca="false">O16+O17</f>
        <v>1497500</v>
      </c>
      <c r="P18" s="43"/>
      <c r="Q18" s="0"/>
      <c r="R18" s="35" t="n">
        <v>1</v>
      </c>
      <c r="S18" s="35" t="n">
        <v>2</v>
      </c>
      <c r="T18" s="35" t="n">
        <v>3</v>
      </c>
      <c r="U18" s="35" t="n">
        <v>4</v>
      </c>
      <c r="V18" s="35" t="n">
        <v>5</v>
      </c>
      <c r="W18" s="35" t="n">
        <v>6</v>
      </c>
      <c r="X18" s="35" t="n">
        <v>7</v>
      </c>
      <c r="Y18" s="35" t="n">
        <v>8</v>
      </c>
      <c r="Z18" s="0"/>
    </row>
    <row r="19" customFormat="false" ht="15" hidden="false" customHeight="false" outlineLevel="0" collapsed="false">
      <c r="A19" s="0"/>
      <c r="B19" s="0"/>
      <c r="C19" s="42"/>
      <c r="D19" s="42"/>
      <c r="E19" s="42"/>
      <c r="G19" s="0"/>
      <c r="H19" s="43"/>
      <c r="I19" s="43"/>
      <c r="J19" s="43"/>
      <c r="K19" s="43"/>
      <c r="L19" s="43"/>
      <c r="M19" s="43"/>
      <c r="N19" s="43"/>
      <c r="O19" s="43"/>
      <c r="P19" s="43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customFormat="false" ht="15" hidden="false" customHeight="false" outlineLevel="0" collapsed="false">
      <c r="A20" s="0"/>
      <c r="B20" s="0"/>
      <c r="C20" s="42" t="s">
        <v>21</v>
      </c>
      <c r="D20" s="42"/>
      <c r="E20" s="42"/>
      <c r="G20" s="0"/>
      <c r="H20" s="11" t="n">
        <f aca="false">R20</f>
        <v>10000</v>
      </c>
      <c r="I20" s="11" t="n">
        <f aca="false">S20</f>
        <v>10000</v>
      </c>
      <c r="J20" s="11" t="n">
        <f aca="false">T20</f>
        <v>10000</v>
      </c>
      <c r="K20" s="11" t="n">
        <f aca="false">U20</f>
        <v>10000</v>
      </c>
      <c r="L20" s="11" t="n">
        <f aca="false">V20</f>
        <v>10000</v>
      </c>
      <c r="M20" s="11" t="n">
        <f aca="false">W20</f>
        <v>10000</v>
      </c>
      <c r="N20" s="11" t="n">
        <f aca="false">X20</f>
        <v>10000</v>
      </c>
      <c r="O20" s="11" t="n">
        <f aca="false">Y20</f>
        <v>10000</v>
      </c>
      <c r="P20" s="43"/>
      <c r="Q20" s="0"/>
      <c r="R20" s="35" t="n">
        <v>10000</v>
      </c>
      <c r="S20" s="35" t="n">
        <v>10000</v>
      </c>
      <c r="T20" s="35" t="n">
        <v>10000</v>
      </c>
      <c r="U20" s="35" t="n">
        <v>10000</v>
      </c>
      <c r="V20" s="35" t="n">
        <v>10000</v>
      </c>
      <c r="W20" s="35" t="n">
        <v>10000</v>
      </c>
      <c r="X20" s="35" t="n">
        <v>10000</v>
      </c>
      <c r="Y20" s="35" t="n">
        <v>10000</v>
      </c>
      <c r="Z20" s="0"/>
    </row>
    <row r="21" customFormat="false" ht="15" hidden="false" customHeight="false" outlineLevel="0" collapsed="false">
      <c r="A21" s="0"/>
      <c r="B21" s="0"/>
      <c r="C21" s="42" t="s">
        <v>22</v>
      </c>
      <c r="D21" s="42"/>
      <c r="E21" s="42"/>
      <c r="G21" s="0"/>
      <c r="H21" s="11" t="n">
        <f aca="false">R21</f>
        <v>10000</v>
      </c>
      <c r="I21" s="11" t="n">
        <f aca="false">S21</f>
        <v>10000</v>
      </c>
      <c r="J21" s="11" t="n">
        <f aca="false">T21</f>
        <v>10000</v>
      </c>
      <c r="K21" s="11" t="n">
        <f aca="false">U21</f>
        <v>10000</v>
      </c>
      <c r="L21" s="11" t="n">
        <f aca="false">V21</f>
        <v>10000</v>
      </c>
      <c r="M21" s="11" t="n">
        <f aca="false">W21</f>
        <v>10000</v>
      </c>
      <c r="N21" s="11" t="n">
        <f aca="false">X21</f>
        <v>10000</v>
      </c>
      <c r="O21" s="11" t="n">
        <f aca="false">Y21</f>
        <v>10000</v>
      </c>
      <c r="P21" s="43"/>
      <c r="Q21" s="0"/>
      <c r="R21" s="35" t="n">
        <v>10000</v>
      </c>
      <c r="S21" s="35" t="n">
        <v>10000</v>
      </c>
      <c r="T21" s="35" t="n">
        <v>10000</v>
      </c>
      <c r="U21" s="35" t="n">
        <v>10000</v>
      </c>
      <c r="V21" s="35" t="n">
        <v>10000</v>
      </c>
      <c r="W21" s="35" t="n">
        <v>10000</v>
      </c>
      <c r="X21" s="35" t="n">
        <v>10000</v>
      </c>
      <c r="Y21" s="35" t="n">
        <v>10000</v>
      </c>
      <c r="Z21" s="0"/>
    </row>
    <row r="22" customFormat="false" ht="15" hidden="false" customHeight="false" outlineLevel="0" collapsed="false">
      <c r="A22" s="4" t="s">
        <v>23</v>
      </c>
      <c r="B22" s="0"/>
      <c r="C22" s="42" t="s">
        <v>24</v>
      </c>
      <c r="D22" s="42"/>
      <c r="E22" s="42"/>
      <c r="F22" s="42"/>
      <c r="G22" s="43"/>
      <c r="H22" s="30" t="n">
        <f aca="false">R22</f>
        <v>10000</v>
      </c>
      <c r="I22" s="30" t="n">
        <f aca="false">S22</f>
        <v>10000</v>
      </c>
      <c r="J22" s="30" t="n">
        <f aca="false">T22</f>
        <v>10000</v>
      </c>
      <c r="K22" s="30" t="n">
        <f aca="false">U22</f>
        <v>10000</v>
      </c>
      <c r="L22" s="30" t="n">
        <f aca="false">V22</f>
        <v>10000</v>
      </c>
      <c r="M22" s="30" t="n">
        <f aca="false">W22</f>
        <v>10000</v>
      </c>
      <c r="N22" s="30" t="n">
        <f aca="false">X22</f>
        <v>10000</v>
      </c>
      <c r="O22" s="30" t="n">
        <f aca="false">Y22</f>
        <v>10000</v>
      </c>
      <c r="P22" s="43"/>
      <c r="Q22" s="0"/>
      <c r="R22" s="35" t="n">
        <v>10000</v>
      </c>
      <c r="S22" s="35" t="n">
        <v>10000</v>
      </c>
      <c r="T22" s="35" t="n">
        <v>10000</v>
      </c>
      <c r="U22" s="35" t="n">
        <v>10000</v>
      </c>
      <c r="V22" s="35" t="n">
        <v>10000</v>
      </c>
      <c r="W22" s="35" t="n">
        <v>10000</v>
      </c>
      <c r="X22" s="35" t="n">
        <v>10000</v>
      </c>
      <c r="Y22" s="35" t="n">
        <v>10000</v>
      </c>
      <c r="Z22" s="0"/>
    </row>
    <row r="23" customFormat="false" ht="15" hidden="false" customHeight="false" outlineLevel="0" collapsed="false">
      <c r="A23" s="0"/>
      <c r="B23" s="0"/>
      <c r="C23" s="42" t="s">
        <v>25</v>
      </c>
      <c r="D23" s="42"/>
      <c r="E23" s="42"/>
      <c r="F23" s="42"/>
      <c r="G23" s="43"/>
      <c r="H23" s="11" t="n">
        <f aca="false">R23</f>
        <v>10000</v>
      </c>
      <c r="I23" s="11" t="n">
        <f aca="false">S23</f>
        <v>10000</v>
      </c>
      <c r="J23" s="11" t="n">
        <f aca="false">T23</f>
        <v>10000</v>
      </c>
      <c r="K23" s="11" t="n">
        <f aca="false">U23</f>
        <v>10000</v>
      </c>
      <c r="L23" s="11" t="n">
        <f aca="false">V23</f>
        <v>10000</v>
      </c>
      <c r="M23" s="11" t="n">
        <f aca="false">W23</f>
        <v>10000</v>
      </c>
      <c r="N23" s="11" t="n">
        <f aca="false">X23</f>
        <v>10000</v>
      </c>
      <c r="O23" s="11" t="n">
        <f aca="false">Y23</f>
        <v>10000</v>
      </c>
      <c r="P23" s="43"/>
      <c r="Q23" s="0"/>
      <c r="R23" s="35" t="n">
        <v>10000</v>
      </c>
      <c r="S23" s="35" t="n">
        <v>10000</v>
      </c>
      <c r="T23" s="35" t="n">
        <v>10000</v>
      </c>
      <c r="U23" s="35" t="n">
        <v>10000</v>
      </c>
      <c r="V23" s="35" t="n">
        <v>10000</v>
      </c>
      <c r="W23" s="35" t="n">
        <v>10000</v>
      </c>
      <c r="X23" s="35" t="n">
        <v>10000</v>
      </c>
      <c r="Y23" s="35" t="n">
        <v>10000</v>
      </c>
      <c r="Z23" s="0"/>
    </row>
    <row r="24" customFormat="false" ht="15" hidden="false" customHeight="false" outlineLevel="0" collapsed="false">
      <c r="A24" s="0"/>
      <c r="B24" s="0"/>
      <c r="C24" s="42" t="s">
        <v>26</v>
      </c>
      <c r="D24" s="42"/>
      <c r="E24" s="42"/>
      <c r="F24" s="42"/>
      <c r="G24" s="43"/>
      <c r="H24" s="11" t="n">
        <f aca="false">R24</f>
        <v>10000</v>
      </c>
      <c r="I24" s="11" t="n">
        <f aca="false">S24</f>
        <v>10000</v>
      </c>
      <c r="J24" s="11" t="n">
        <f aca="false">T24</f>
        <v>10000</v>
      </c>
      <c r="K24" s="11" t="n">
        <f aca="false">U24</f>
        <v>10000</v>
      </c>
      <c r="L24" s="11" t="n">
        <f aca="false">V24</f>
        <v>10000</v>
      </c>
      <c r="M24" s="11" t="n">
        <f aca="false">W24</f>
        <v>10000</v>
      </c>
      <c r="N24" s="11" t="n">
        <f aca="false">X24</f>
        <v>10000</v>
      </c>
      <c r="O24" s="11" t="n">
        <f aca="false">Y24</f>
        <v>10000</v>
      </c>
      <c r="P24" s="43"/>
      <c r="Q24" s="0"/>
      <c r="R24" s="35" t="n">
        <v>10000</v>
      </c>
      <c r="S24" s="35" t="n">
        <v>10000</v>
      </c>
      <c r="T24" s="35" t="n">
        <v>10000</v>
      </c>
      <c r="U24" s="35" t="n">
        <v>10000</v>
      </c>
      <c r="V24" s="35" t="n">
        <v>10000</v>
      </c>
      <c r="W24" s="35" t="n">
        <v>10000</v>
      </c>
      <c r="X24" s="35" t="n">
        <v>10000</v>
      </c>
      <c r="Y24" s="35" t="n">
        <v>10000</v>
      </c>
      <c r="Z24" s="0"/>
    </row>
    <row r="25" customFormat="false" ht="15" hidden="false" customHeight="false" outlineLevel="0" collapsed="false">
      <c r="A25" s="0"/>
      <c r="B25" s="0"/>
      <c r="C25" s="42" t="s">
        <v>27</v>
      </c>
      <c r="D25" s="42"/>
      <c r="E25" s="42"/>
      <c r="F25" s="42"/>
      <c r="G25" s="43"/>
      <c r="H25" s="11" t="n">
        <f aca="false">R25</f>
        <v>10000</v>
      </c>
      <c r="I25" s="11" t="n">
        <f aca="false">S25</f>
        <v>10000</v>
      </c>
      <c r="J25" s="11" t="n">
        <f aca="false">T25</f>
        <v>10000</v>
      </c>
      <c r="K25" s="11" t="n">
        <f aca="false">U25</f>
        <v>10000</v>
      </c>
      <c r="L25" s="11" t="n">
        <f aca="false">V25</f>
        <v>10000</v>
      </c>
      <c r="M25" s="11" t="n">
        <f aca="false">W25</f>
        <v>10000</v>
      </c>
      <c r="N25" s="11" t="n">
        <f aca="false">X25</f>
        <v>10000</v>
      </c>
      <c r="O25" s="11" t="n">
        <f aca="false">Y25</f>
        <v>10000</v>
      </c>
      <c r="P25" s="43"/>
      <c r="Q25" s="0"/>
      <c r="R25" s="35" t="n">
        <v>10000</v>
      </c>
      <c r="S25" s="35" t="n">
        <v>10000</v>
      </c>
      <c r="T25" s="35" t="n">
        <v>10000</v>
      </c>
      <c r="U25" s="35" t="n">
        <v>10000</v>
      </c>
      <c r="V25" s="35" t="n">
        <v>10000</v>
      </c>
      <c r="W25" s="35" t="n">
        <v>10000</v>
      </c>
      <c r="X25" s="35" t="n">
        <v>10000</v>
      </c>
      <c r="Y25" s="35" t="n">
        <v>10000</v>
      </c>
      <c r="Z25" s="0"/>
    </row>
    <row r="26" customFormat="false" ht="15" hidden="false" customHeight="false" outlineLevel="0" collapsed="false">
      <c r="A26" s="0"/>
      <c r="B26" s="0"/>
      <c r="C26" s="42" t="s">
        <v>29</v>
      </c>
      <c r="D26" s="42"/>
      <c r="E26" s="42"/>
      <c r="F26" s="42"/>
      <c r="G26" s="43"/>
      <c r="H26" s="11" t="n">
        <f aca="false">R26</f>
        <v>10000</v>
      </c>
      <c r="I26" s="11" t="n">
        <f aca="false">S26</f>
        <v>10000</v>
      </c>
      <c r="J26" s="11" t="n">
        <f aca="false">T26</f>
        <v>10000</v>
      </c>
      <c r="K26" s="11" t="n">
        <f aca="false">U26</f>
        <v>10000</v>
      </c>
      <c r="L26" s="11" t="n">
        <f aca="false">V26</f>
        <v>10000</v>
      </c>
      <c r="M26" s="11" t="n">
        <f aca="false">W26</f>
        <v>10000</v>
      </c>
      <c r="N26" s="11" t="n">
        <f aca="false">X26</f>
        <v>10000</v>
      </c>
      <c r="O26" s="11" t="n">
        <f aca="false">Y26</f>
        <v>10000</v>
      </c>
      <c r="P26" s="43"/>
      <c r="Q26" s="0"/>
      <c r="R26" s="35" t="n">
        <v>10000</v>
      </c>
      <c r="S26" s="35" t="n">
        <v>10000</v>
      </c>
      <c r="T26" s="35" t="n">
        <v>10000</v>
      </c>
      <c r="U26" s="35" t="n">
        <v>10000</v>
      </c>
      <c r="V26" s="35" t="n">
        <v>10000</v>
      </c>
      <c r="W26" s="35" t="n">
        <v>10000</v>
      </c>
      <c r="X26" s="35" t="n">
        <v>10000</v>
      </c>
      <c r="Y26" s="35" t="n">
        <v>10000</v>
      </c>
      <c r="Z26" s="0"/>
    </row>
    <row r="27" s="39" customFormat="true" ht="15" hidden="false" customHeight="false" outlineLevel="0" collapsed="false">
      <c r="A27" s="4" t="s">
        <v>30</v>
      </c>
      <c r="B27" s="1"/>
      <c r="C27" s="41" t="s">
        <v>31</v>
      </c>
      <c r="D27" s="41"/>
      <c r="E27" s="41"/>
      <c r="F27" s="41"/>
      <c r="G27" s="44"/>
      <c r="H27" s="20" t="n">
        <f aca="false">H20+H23+H21+H24+H25+H26+H22</f>
        <v>70000</v>
      </c>
      <c r="I27" s="20" t="n">
        <f aca="false">I20+I23+I21+I24+I25+I26+I22</f>
        <v>70000</v>
      </c>
      <c r="J27" s="20" t="n">
        <f aca="false">J20+J23+J21+J24+J25+J26+J22</f>
        <v>70000</v>
      </c>
      <c r="K27" s="20" t="n">
        <f aca="false">K20+K23+K21+K24+K25+K26+K22</f>
        <v>70000</v>
      </c>
      <c r="L27" s="20" t="n">
        <f aca="false">L20+L23+L21+L24+L25+L26+L22</f>
        <v>70000</v>
      </c>
      <c r="M27" s="20" t="n">
        <f aca="false">M20+M23+M21+M24+M25+M26+M22</f>
        <v>70000</v>
      </c>
      <c r="N27" s="20" t="n">
        <f aca="false">N20+N23+N21+N24+N25+N26+N22</f>
        <v>70000</v>
      </c>
      <c r="O27" s="20" t="n">
        <f aca="false">O20+O23+O21+O24+O25+O26+O22</f>
        <v>70000</v>
      </c>
      <c r="P27" s="44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customFormat="false" ht="15" hidden="false" customHeight="false" outlineLevel="0" collapsed="false">
      <c r="A28" s="4"/>
      <c r="B28" s="1"/>
      <c r="C28" s="41" t="s">
        <v>32</v>
      </c>
      <c r="D28" s="41"/>
      <c r="E28" s="41"/>
      <c r="F28" s="41"/>
      <c r="G28" s="44"/>
      <c r="H28" s="44" t="n">
        <f aca="false">H18-H27</f>
        <v>2855000</v>
      </c>
      <c r="I28" s="44" t="n">
        <f aca="false">I18-I27</f>
        <v>2930000</v>
      </c>
      <c r="J28" s="44" t="n">
        <f aca="false">J18-J27</f>
        <v>3230000</v>
      </c>
      <c r="K28" s="44" t="n">
        <f aca="false">K18-K27</f>
        <v>3380000</v>
      </c>
      <c r="L28" s="44" t="n">
        <f aca="false">L18-L27</f>
        <v>3305000</v>
      </c>
      <c r="M28" s="44" t="n">
        <f aca="false">M18-M27</f>
        <v>2050000</v>
      </c>
      <c r="N28" s="44" t="n">
        <f aca="false">N18-N27</f>
        <v>1610000</v>
      </c>
      <c r="O28" s="44" t="n">
        <f aca="false">O18-O27</f>
        <v>1427500</v>
      </c>
      <c r="P28" s="44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customFormat="false" ht="15" hidden="false" customHeight="false" outlineLevel="0" collapsed="false">
      <c r="A29" s="0"/>
      <c r="B29" s="0"/>
      <c r="C29" s="42" t="s">
        <v>33</v>
      </c>
      <c r="D29" s="42"/>
      <c r="E29" s="42"/>
      <c r="F29" s="42"/>
      <c r="G29" s="43"/>
      <c r="H29" s="43" t="n">
        <f aca="false">H73*0.05</f>
        <v>100000</v>
      </c>
      <c r="I29" s="43" t="n">
        <f aca="false">I73*0.05</f>
        <v>100005</v>
      </c>
      <c r="J29" s="43" t="n">
        <f aca="false">J73*0.05</f>
        <v>100005</v>
      </c>
      <c r="K29" s="43" t="n">
        <f aca="false">K73*0.05</f>
        <v>100005</v>
      </c>
      <c r="L29" s="43" t="n">
        <f aca="false">L73*0.05</f>
        <v>100005</v>
      </c>
      <c r="M29" s="43" t="n">
        <f aca="false">M73*0.05</f>
        <v>100005</v>
      </c>
      <c r="N29" s="43" t="n">
        <f aca="false">N73*0.05</f>
        <v>100005</v>
      </c>
      <c r="O29" s="43" t="n">
        <f aca="false">O73*0.05</f>
        <v>100005</v>
      </c>
      <c r="P29" s="43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customFormat="false" ht="15" hidden="false" customHeight="false" outlineLevel="0" collapsed="false">
      <c r="A30" s="0"/>
      <c r="B30" s="0"/>
      <c r="C30" s="0" t="s">
        <v>34</v>
      </c>
      <c r="G30" s="0"/>
      <c r="H30" s="35" t="n">
        <f aca="false">H28-H29</f>
        <v>2755000</v>
      </c>
      <c r="I30" s="35" t="n">
        <f aca="false">I28-I29</f>
        <v>2829995</v>
      </c>
      <c r="J30" s="35" t="n">
        <f aca="false">J28-J29</f>
        <v>3129995</v>
      </c>
      <c r="K30" s="35" t="n">
        <f aca="false">K28-K29</f>
        <v>3279995</v>
      </c>
      <c r="L30" s="35" t="n">
        <f aca="false">L28-L29</f>
        <v>3204995</v>
      </c>
      <c r="M30" s="35" t="n">
        <f aca="false">M28-M29</f>
        <v>1949995</v>
      </c>
      <c r="N30" s="35" t="n">
        <f aca="false">N28-N29</f>
        <v>1509995</v>
      </c>
      <c r="O30" s="35" t="n">
        <f aca="false">O28-O29</f>
        <v>1327495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customFormat="false" ht="15" hidden="false" customHeight="false" outlineLevel="0" collapsed="false">
      <c r="A31" s="0"/>
      <c r="B31" s="0"/>
      <c r="C31" s="0" t="s">
        <v>35</v>
      </c>
      <c r="G31" s="0"/>
      <c r="H31" s="35" t="n">
        <f aca="false">G53*0.12</f>
        <v>0</v>
      </c>
      <c r="I31" s="35" t="n">
        <f aca="false">H53*0.12</f>
        <v>348007.2</v>
      </c>
      <c r="J31" s="35" t="n">
        <f aca="false">I53*0.12</f>
        <v>348091.2</v>
      </c>
      <c r="K31" s="35" t="n">
        <f aca="false">J53*0.12</f>
        <v>348091.2</v>
      </c>
      <c r="L31" s="35" t="n">
        <f aca="false">K53*0.12</f>
        <v>348091.2</v>
      </c>
      <c r="M31" s="35" t="n">
        <f aca="false">L53*0.12</f>
        <v>348091.2</v>
      </c>
      <c r="N31" s="35" t="n">
        <f aca="false">M53*0.12</f>
        <v>348091.2</v>
      </c>
      <c r="O31" s="35" t="n">
        <f aca="false">N53*0.12</f>
        <v>348091.2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customFormat="false" ht="15" hidden="false" customHeight="false" outlineLevel="0" collapsed="false">
      <c r="A32" s="0"/>
      <c r="B32" s="0"/>
      <c r="C32" s="0" t="s">
        <v>36</v>
      </c>
      <c r="G32" s="0"/>
      <c r="H32" s="35" t="n">
        <f aca="false">H30-H31</f>
        <v>2755000</v>
      </c>
      <c r="I32" s="35" t="n">
        <f aca="false">I30-I31</f>
        <v>2481987.8</v>
      </c>
      <c r="J32" s="35" t="n">
        <f aca="false">J30-J31</f>
        <v>2781903.8</v>
      </c>
      <c r="K32" s="35" t="n">
        <f aca="false">K30-K31</f>
        <v>2931903.8</v>
      </c>
      <c r="L32" s="35" t="n">
        <f aca="false">L30-L31</f>
        <v>2856903.8</v>
      </c>
      <c r="M32" s="35" t="n">
        <f aca="false">M30-M31</f>
        <v>1601903.8</v>
      </c>
      <c r="N32" s="35" t="n">
        <f aca="false">N30-N31</f>
        <v>1161903.8</v>
      </c>
      <c r="O32" s="35" t="n">
        <f aca="false">O30-O31</f>
        <v>979403.8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customFormat="false" ht="15" hidden="false" customHeight="false" outlineLevel="0" collapsed="false">
      <c r="A33" s="0"/>
      <c r="B33" s="0"/>
      <c r="C33" s="0" t="s">
        <v>37</v>
      </c>
      <c r="G33" s="0"/>
      <c r="H33" s="35" t="n">
        <f aca="false">(H30-H31)*0.2</f>
        <v>551000</v>
      </c>
      <c r="I33" s="35" t="n">
        <f aca="false">(I30-I31)*0.2</f>
        <v>496397.56</v>
      </c>
      <c r="J33" s="35" t="n">
        <f aca="false">(J30-J31)*0.2</f>
        <v>556380.76</v>
      </c>
      <c r="K33" s="35" t="n">
        <f aca="false">(K30-K31)*0.2</f>
        <v>586380.76</v>
      </c>
      <c r="L33" s="35" t="n">
        <f aca="false">(L30-L31)*0.2</f>
        <v>571380.76</v>
      </c>
      <c r="M33" s="35" t="n">
        <f aca="false">(M30-M31)*0.2</f>
        <v>320380.76</v>
      </c>
      <c r="N33" s="35" t="n">
        <f aca="false">(N30-N31)*0.2</f>
        <v>232380.76</v>
      </c>
      <c r="O33" s="35" t="n">
        <f aca="false">(O30-O31)*0.2</f>
        <v>195880.76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customFormat="false" ht="15" hidden="false" customHeight="false" outlineLevel="0" collapsed="false">
      <c r="A34" s="0"/>
      <c r="B34" s="0"/>
      <c r="C34" s="39" t="s">
        <v>38</v>
      </c>
      <c r="D34" s="39"/>
      <c r="E34" s="39"/>
      <c r="F34" s="39"/>
      <c r="G34" s="36"/>
      <c r="H34" s="36" t="n">
        <f aca="false">H30-H31-H33</f>
        <v>2204000</v>
      </c>
      <c r="I34" s="36" t="n">
        <f aca="false">I30-I31-I33</f>
        <v>1985590.24</v>
      </c>
      <c r="J34" s="36" t="n">
        <f aca="false">J30-J31-J33</f>
        <v>2225523.04</v>
      </c>
      <c r="K34" s="36" t="n">
        <f aca="false">K30-K31-K33</f>
        <v>2345523.04</v>
      </c>
      <c r="L34" s="35" t="n">
        <f aca="false">L30-L31-L33</f>
        <v>2285523.04</v>
      </c>
      <c r="M34" s="35" t="n">
        <f aca="false">M30-M31-M33</f>
        <v>1281523.04</v>
      </c>
      <c r="N34" s="35" t="n">
        <f aca="false">N30-N31-N33</f>
        <v>929523.04</v>
      </c>
      <c r="O34" s="35" t="n">
        <f aca="false">O30-O31-O33</f>
        <v>783523.04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8" customFormat="false" ht="15" hidden="false" customHeight="false" outlineLevel="0" collapsed="false">
      <c r="A38" s="0"/>
      <c r="B38" s="0"/>
      <c r="G38" s="0"/>
      <c r="H38" s="36" t="s">
        <v>39</v>
      </c>
      <c r="I38" s="36"/>
      <c r="J38" s="36"/>
      <c r="K38" s="36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customFormat="false" ht="15" hidden="false" customHeight="false" outlineLevel="0" collapsed="false">
      <c r="A39" s="0"/>
      <c r="B39" s="0"/>
      <c r="G39" s="0"/>
      <c r="H39" s="36"/>
      <c r="I39" s="36" t="s">
        <v>40</v>
      </c>
      <c r="J39" s="36"/>
      <c r="K39" s="36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customFormat="false" ht="15" hidden="false" customHeight="false" outlineLevel="0" collapsed="false">
      <c r="A40" s="0"/>
      <c r="B40" s="0"/>
      <c r="G40" s="0"/>
      <c r="H40" s="36" t="s">
        <v>2</v>
      </c>
      <c r="I40" s="36" t="s">
        <v>2</v>
      </c>
      <c r="J40" s="36" t="s">
        <v>41</v>
      </c>
      <c r="K40" s="36" t="s">
        <v>2</v>
      </c>
      <c r="L40" s="35" t="s">
        <v>2</v>
      </c>
      <c r="M40" s="35" t="s">
        <v>2</v>
      </c>
      <c r="N40" s="35" t="s">
        <v>2</v>
      </c>
      <c r="O40" s="35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  <row r="41" customFormat="false" ht="15" hidden="false" customHeight="false" outlineLevel="0" collapsed="false">
      <c r="A41" s="0"/>
      <c r="B41" s="0"/>
      <c r="G41" s="36" t="s">
        <v>42</v>
      </c>
      <c r="H41" s="36" t="n">
        <v>1</v>
      </c>
      <c r="I41" s="36" t="n">
        <v>2</v>
      </c>
      <c r="J41" s="36" t="n">
        <v>3</v>
      </c>
      <c r="K41" s="36" t="n">
        <v>4</v>
      </c>
      <c r="L41" s="35" t="n">
        <v>5</v>
      </c>
      <c r="M41" s="35" t="n">
        <v>6</v>
      </c>
      <c r="N41" s="35" t="n">
        <v>7</v>
      </c>
      <c r="O41" s="35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</row>
    <row r="42" customFormat="false" ht="15" hidden="false" customHeight="false" outlineLevel="0" collapsed="false">
      <c r="A42" s="0"/>
      <c r="B42" s="0"/>
      <c r="G42" s="36" t="s">
        <v>43</v>
      </c>
      <c r="H42" s="0"/>
      <c r="I42" s="35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</row>
    <row r="43" customFormat="false" ht="15" hidden="false" customHeight="false" outlineLevel="0" collapsed="false">
      <c r="A43" s="0"/>
      <c r="B43" s="1" t="s">
        <v>45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</row>
    <row r="44" s="10" customFormat="true" ht="15" hidden="false" customHeight="false" outlineLevel="0" collapsed="false">
      <c r="A44" s="9" t="s">
        <v>156</v>
      </c>
      <c r="C44" s="10" t="s">
        <v>46</v>
      </c>
      <c r="G44" s="19" t="n">
        <v>2000000</v>
      </c>
      <c r="H44" s="11" t="n">
        <f aca="false">H123</f>
        <v>3764040</v>
      </c>
      <c r="I44" s="11" t="n">
        <f aca="false">I123</f>
        <v>6136437.44</v>
      </c>
      <c r="J44" s="11" t="n">
        <f aca="false">J123</f>
        <v>8870051.68</v>
      </c>
      <c r="K44" s="11" t="n">
        <f aca="false">K123</f>
        <v>11643665.92</v>
      </c>
      <c r="L44" s="11" t="n">
        <f aca="false">L123</f>
        <v>14237280.16</v>
      </c>
      <c r="M44" s="11" t="n">
        <f aca="false">M123</f>
        <v>15186894.4</v>
      </c>
      <c r="N44" s="11" t="n">
        <f aca="false">N123</f>
        <v>16224508.64</v>
      </c>
      <c r="O44" s="11" t="n">
        <f aca="false">O123</f>
        <v>17256122.88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="60" customFormat="true" ht="15" hidden="false" customHeight="false" outlineLevel="0" collapsed="false">
      <c r="A45" s="59"/>
      <c r="G45" s="81"/>
      <c r="H45" s="61" t="n">
        <f aca="false">H80*-1</f>
        <v>-220400</v>
      </c>
      <c r="I45" s="61" t="n">
        <f aca="false">I80*-1</f>
        <v>-418959.024</v>
      </c>
      <c r="J45" s="61" t="n">
        <f aca="false">J80*-1</f>
        <v>-641511.328</v>
      </c>
      <c r="K45" s="61" t="n">
        <f aca="false">K80*-1</f>
        <v>-876063.632</v>
      </c>
      <c r="L45" s="61" t="n">
        <f aca="false">L80*-1</f>
        <v>-1104615.936</v>
      </c>
      <c r="M45" s="61" t="n">
        <f aca="false">M80*-1</f>
        <v>-1232768.24</v>
      </c>
      <c r="N45" s="61" t="n">
        <f aca="false">N80*-1</f>
        <v>-1325720.544</v>
      </c>
      <c r="O45" s="61" t="n">
        <f aca="false">O80*-1</f>
        <v>-1404072.848</v>
      </c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customFormat="false" ht="15" hidden="false" customHeight="false" outlineLevel="0" collapsed="false">
      <c r="A46" s="0"/>
      <c r="B46" s="0"/>
      <c r="C46" s="0" t="s">
        <v>47</v>
      </c>
      <c r="G46" s="36"/>
      <c r="H46" s="35" t="n">
        <f aca="false">H10*0.1</f>
        <v>200000</v>
      </c>
      <c r="I46" s="35" t="n">
        <f aca="false">I10*0.1</f>
        <v>210000</v>
      </c>
      <c r="J46" s="35" t="n">
        <f aca="false">J10*0.1</f>
        <v>230000</v>
      </c>
      <c r="K46" s="35" t="n">
        <f aca="false">K10*0.1</f>
        <v>250000</v>
      </c>
      <c r="L46" s="35" t="n">
        <f aca="false">L10*0.1</f>
        <v>250000</v>
      </c>
      <c r="M46" s="35" t="n">
        <f aca="false">M10*0.1</f>
        <v>180000</v>
      </c>
      <c r="N46" s="35" t="n">
        <f aca="false">N10*0.1</f>
        <v>170000</v>
      </c>
      <c r="O46" s="35" t="n">
        <f aca="false">O10*0.1</f>
        <v>170000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</row>
    <row r="47" customFormat="false" ht="15" hidden="false" customHeight="false" outlineLevel="0" collapsed="false">
      <c r="A47" s="0"/>
      <c r="B47" s="0"/>
      <c r="C47" s="0" t="s">
        <v>48</v>
      </c>
      <c r="G47" s="36"/>
      <c r="H47" s="35" t="n">
        <f aca="false">H11*0.1</f>
        <v>190000</v>
      </c>
      <c r="I47" s="35" t="n">
        <f aca="false">I11*0.1</f>
        <v>190000</v>
      </c>
      <c r="J47" s="35" t="n">
        <f aca="false">J11*0.1</f>
        <v>210000</v>
      </c>
      <c r="K47" s="35" t="n">
        <f aca="false">K11*0.1</f>
        <v>210000</v>
      </c>
      <c r="L47" s="35" t="n">
        <f aca="false">L11*0.1</f>
        <v>200000</v>
      </c>
      <c r="M47" s="35" t="n">
        <f aca="false">M11*0.1</f>
        <v>100000</v>
      </c>
      <c r="N47" s="35" t="n">
        <f aca="false">N11*0.1</f>
        <v>50000</v>
      </c>
      <c r="O47" s="35" t="n">
        <f aca="false">O11*0.1</f>
        <v>25000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customFormat="false" ht="15" hidden="false" customHeight="false" outlineLevel="0" collapsed="false">
      <c r="A48" s="0"/>
      <c r="B48" s="0"/>
      <c r="C48" s="0" t="s">
        <v>49</v>
      </c>
      <c r="G48" s="36"/>
      <c r="H48" s="35" t="n">
        <f aca="false">H13*0.1</f>
        <v>50000</v>
      </c>
      <c r="I48" s="35" t="n">
        <f aca="false">I13*0.1</f>
        <v>52500</v>
      </c>
      <c r="J48" s="35" t="n">
        <f aca="false">J13*0.1</f>
        <v>57500</v>
      </c>
      <c r="K48" s="35" t="n">
        <f aca="false">K13*0.1</f>
        <v>62500</v>
      </c>
      <c r="L48" s="35" t="n">
        <f aca="false">L13*0.1</f>
        <v>62500</v>
      </c>
      <c r="M48" s="35" t="n">
        <f aca="false">M13*0.1</f>
        <v>45000</v>
      </c>
      <c r="N48" s="35" t="n">
        <f aca="false">N13*0.1</f>
        <v>42500</v>
      </c>
      <c r="O48" s="35" t="n">
        <f aca="false">O13*0.1</f>
        <v>42500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</row>
    <row r="49" customFormat="false" ht="15" hidden="false" customHeight="false" outlineLevel="0" collapsed="false">
      <c r="A49" s="0"/>
      <c r="B49" s="0"/>
      <c r="C49" s="0" t="s">
        <v>50</v>
      </c>
      <c r="G49" s="36"/>
      <c r="H49" s="35" t="n">
        <f aca="false">H14*0.1</f>
        <v>47500</v>
      </c>
      <c r="I49" s="35" t="n">
        <f aca="false">I14*0.1</f>
        <v>47500</v>
      </c>
      <c r="J49" s="35" t="n">
        <f aca="false">J14*0.1</f>
        <v>52500</v>
      </c>
      <c r="K49" s="35" t="n">
        <f aca="false">K14*0.1</f>
        <v>52500</v>
      </c>
      <c r="L49" s="35" t="n">
        <f aca="false">L14*0.1</f>
        <v>50000</v>
      </c>
      <c r="M49" s="35" t="n">
        <f aca="false">M14*0.1</f>
        <v>25000</v>
      </c>
      <c r="N49" s="35" t="n">
        <f aca="false">N14*0.1</f>
        <v>12500</v>
      </c>
      <c r="O49" s="35" t="n">
        <f aca="false">O14*0.1</f>
        <v>6250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</row>
    <row r="50" s="14" customFormat="true" ht="15" hidden="false" customHeight="false" outlineLevel="0" collapsed="false">
      <c r="A50" s="13"/>
      <c r="B50" s="15" t="s">
        <v>51</v>
      </c>
      <c r="G50" s="16" t="n">
        <f aca="false">SUM(G44:G49)</f>
        <v>2000000</v>
      </c>
      <c r="H50" s="17" t="n">
        <f aca="false">SUM(H44:H49)</f>
        <v>4031140</v>
      </c>
      <c r="I50" s="17" t="n">
        <f aca="false">SUM(I44:I49)</f>
        <v>6217478.416</v>
      </c>
      <c r="J50" s="17" t="n">
        <f aca="false">SUM(J44:J49)</f>
        <v>8778540.352</v>
      </c>
      <c r="K50" s="17" t="n">
        <f aca="false">SUM(K44:K49)</f>
        <v>11342602.288</v>
      </c>
      <c r="L50" s="17" t="n">
        <f aca="false">SUM(L44:L49)</f>
        <v>13695164.224</v>
      </c>
      <c r="M50" s="17" t="n">
        <f aca="false">SUM(M44:M49)</f>
        <v>14304126.16</v>
      </c>
      <c r="N50" s="17" t="n">
        <f aca="false">SUM(N44:N49)</f>
        <v>15173788.096</v>
      </c>
      <c r="O50" s="17" t="n">
        <f aca="false">SUM(O44:O49)</f>
        <v>16095800.032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customFormat="false" ht="15" hidden="false" customHeight="false" outlineLevel="0" collapsed="false">
      <c r="A51" s="0"/>
      <c r="B51" s="1" t="s">
        <v>52</v>
      </c>
      <c r="G51" s="36"/>
      <c r="H51" s="35" t="n">
        <f aca="false">G51+G52</f>
        <v>2900000</v>
      </c>
      <c r="I51" s="35" t="n">
        <f aca="false">H51+H52</f>
        <v>2900060</v>
      </c>
      <c r="J51" s="35" t="n">
        <f aca="false">I51+I52</f>
        <v>2900760</v>
      </c>
      <c r="K51" s="35" t="n">
        <f aca="false">J51+J52</f>
        <v>2900760</v>
      </c>
      <c r="L51" s="35" t="n">
        <f aca="false">K51+K52</f>
        <v>2900760</v>
      </c>
      <c r="M51" s="35" t="n">
        <f aca="false">L51+L52</f>
        <v>2900760</v>
      </c>
      <c r="N51" s="35" t="n">
        <f aca="false">M51+M52</f>
        <v>2900760</v>
      </c>
      <c r="O51" s="35" t="n">
        <f aca="false">N51+N52</f>
        <v>2900760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</row>
    <row r="52" customFormat="false" ht="15" hidden="false" customHeight="false" outlineLevel="0" collapsed="false">
      <c r="A52" s="0"/>
      <c r="B52" s="0"/>
      <c r="C52" s="0" t="s">
        <v>155</v>
      </c>
      <c r="G52" s="36" t="n">
        <f aca="false">900000+G73</f>
        <v>2900000</v>
      </c>
      <c r="H52" s="35" t="n">
        <v>60</v>
      </c>
      <c r="I52" s="35" t="n">
        <v>700</v>
      </c>
      <c r="J52" s="35" t="n">
        <v>0</v>
      </c>
      <c r="K52" s="35" t="n">
        <v>0</v>
      </c>
      <c r="L52" s="35" t="n">
        <v>0</v>
      </c>
      <c r="M52" s="35" t="n">
        <v>0</v>
      </c>
      <c r="N52" s="35" t="n">
        <v>0</v>
      </c>
      <c r="O52" s="35" t="n">
        <v>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</row>
    <row r="53" customFormat="false" ht="15" hidden="false" customHeight="false" outlineLevel="0" collapsed="false">
      <c r="A53" s="0"/>
      <c r="B53" s="0"/>
      <c r="C53" s="0" t="s">
        <v>54</v>
      </c>
      <c r="G53" s="36"/>
      <c r="H53" s="35" t="n">
        <f aca="false">H51+H52</f>
        <v>2900060</v>
      </c>
      <c r="I53" s="35" t="n">
        <f aca="false">I51+I52</f>
        <v>2900760</v>
      </c>
      <c r="J53" s="35" t="n">
        <f aca="false">J51+J52</f>
        <v>2900760</v>
      </c>
      <c r="K53" s="35" t="n">
        <f aca="false">K51+K52</f>
        <v>2900760</v>
      </c>
      <c r="L53" s="35" t="n">
        <f aca="false">L51+L52</f>
        <v>2900760</v>
      </c>
      <c r="M53" s="35" t="n">
        <f aca="false">M51+M52</f>
        <v>2900760</v>
      </c>
      <c r="N53" s="35" t="n">
        <f aca="false">N51+N52</f>
        <v>2900760</v>
      </c>
      <c r="O53" s="35" t="n">
        <f aca="false">O51+O52</f>
        <v>2900760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</row>
    <row r="54" customFormat="false" ht="15" hidden="false" customHeight="false" outlineLevel="0" collapsed="false">
      <c r="A54" s="0"/>
      <c r="B54" s="0"/>
      <c r="C54" s="0" t="s">
        <v>55</v>
      </c>
      <c r="G54" s="36"/>
      <c r="H54" s="35" t="n">
        <f aca="false">H31</f>
        <v>0</v>
      </c>
      <c r="I54" s="35" t="n">
        <f aca="false">I31</f>
        <v>348007.2</v>
      </c>
      <c r="J54" s="35" t="n">
        <f aca="false">J31+I54</f>
        <v>696098.4</v>
      </c>
      <c r="K54" s="35" t="n">
        <f aca="false">K31+J54</f>
        <v>1044189.6</v>
      </c>
      <c r="L54" s="35" t="n">
        <f aca="false">L31+K54</f>
        <v>1392280.8</v>
      </c>
      <c r="M54" s="35" t="n">
        <f aca="false">M31+L54</f>
        <v>1740372</v>
      </c>
      <c r="N54" s="35" t="n">
        <f aca="false">N31+M54</f>
        <v>2088463.2</v>
      </c>
      <c r="O54" s="35" t="n">
        <f aca="false">O31+N54</f>
        <v>2436554.4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</row>
    <row r="55" customFormat="false" ht="15" hidden="false" customHeight="false" outlineLevel="0" collapsed="false">
      <c r="A55" s="0"/>
      <c r="B55" s="1" t="s">
        <v>56</v>
      </c>
      <c r="G55" s="45" t="n">
        <f aca="false">G51+G52-G54</f>
        <v>2900000</v>
      </c>
      <c r="H55" s="35" t="n">
        <f aca="false">H53-H54</f>
        <v>2900060</v>
      </c>
      <c r="I55" s="35" t="n">
        <f aca="false">I53-I54</f>
        <v>2552752.8</v>
      </c>
      <c r="J55" s="35" t="n">
        <f aca="false">J53-J54</f>
        <v>2204661.6</v>
      </c>
      <c r="K55" s="35" t="n">
        <f aca="false">K53-K54</f>
        <v>1856570.4</v>
      </c>
      <c r="L55" s="35" t="n">
        <f aca="false">L53-L54</f>
        <v>1508479.2</v>
      </c>
      <c r="M55" s="35" t="n">
        <f aca="false">M53-M54</f>
        <v>1160388</v>
      </c>
      <c r="N55" s="35" t="n">
        <f aca="false">N53-N54</f>
        <v>812296.8</v>
      </c>
      <c r="O55" s="35" t="n">
        <f aca="false">O53-O54</f>
        <v>464205.6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</row>
    <row r="56" customFormat="false" ht="15" hidden="false" customHeight="false" outlineLevel="0" collapsed="false">
      <c r="A56" s="0"/>
      <c r="B56" s="1" t="s">
        <v>57</v>
      </c>
      <c r="G56" s="36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</row>
    <row r="57" customFormat="false" ht="15" hidden="false" customHeight="false" outlineLevel="0" collapsed="false">
      <c r="A57" s="0"/>
      <c r="B57" s="0"/>
      <c r="C57" s="0" t="s">
        <v>58</v>
      </c>
      <c r="G57" s="36"/>
      <c r="H57" s="35" t="n">
        <f aca="false">G57+G58</f>
        <v>0</v>
      </c>
      <c r="I57" s="35" t="n">
        <f aca="false">H57+H58</f>
        <v>2000000</v>
      </c>
      <c r="J57" s="35" t="n">
        <f aca="false">I57+I58</f>
        <v>2000500</v>
      </c>
      <c r="K57" s="35" t="n">
        <f aca="false">J57+J58</f>
        <v>2000500</v>
      </c>
      <c r="L57" s="35" t="n">
        <f aca="false">K57+K58</f>
        <v>2000500</v>
      </c>
      <c r="M57" s="35" t="n">
        <f aca="false">L57+L58</f>
        <v>2000500</v>
      </c>
      <c r="N57" s="35" t="n">
        <f aca="false">M57+M58</f>
        <v>2000500</v>
      </c>
      <c r="O57" s="35" t="n">
        <f aca="false">N57+N58</f>
        <v>2000500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</row>
    <row r="58" customFormat="false" ht="15" hidden="false" customHeight="false" outlineLevel="0" collapsed="false">
      <c r="A58" s="0"/>
      <c r="B58" s="0"/>
      <c r="C58" s="0" t="s">
        <v>59</v>
      </c>
      <c r="G58" s="36" t="n">
        <v>0</v>
      </c>
      <c r="H58" s="35" t="n">
        <v>2000000</v>
      </c>
      <c r="I58" s="35" t="n">
        <v>500</v>
      </c>
      <c r="J58" s="0"/>
      <c r="K58" s="35" t="n">
        <v>0</v>
      </c>
      <c r="L58" s="3" t="n">
        <v>0</v>
      </c>
      <c r="M58" s="35" t="n">
        <v>0</v>
      </c>
      <c r="N58" s="35" t="n">
        <v>0</v>
      </c>
      <c r="O58" s="35" t="n">
        <v>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</row>
    <row r="59" customFormat="false" ht="15" hidden="false" customHeight="false" outlineLevel="0" collapsed="false">
      <c r="A59" s="0"/>
      <c r="B59" s="0"/>
      <c r="C59" s="0" t="s">
        <v>60</v>
      </c>
      <c r="G59" s="36"/>
      <c r="H59" s="35" t="n">
        <f aca="false">H57+H58</f>
        <v>2000000</v>
      </c>
      <c r="I59" s="35" t="n">
        <f aca="false">I57+I58</f>
        <v>2000500</v>
      </c>
      <c r="J59" s="35" t="n">
        <f aca="false">J57+J58</f>
        <v>2000500</v>
      </c>
      <c r="K59" s="35" t="n">
        <f aca="false">K57+K58</f>
        <v>2000500</v>
      </c>
      <c r="L59" s="35" t="n">
        <f aca="false">L57+L58</f>
        <v>2000500</v>
      </c>
      <c r="M59" s="35" t="n">
        <f aca="false">M57+M58</f>
        <v>2000500</v>
      </c>
      <c r="N59" s="35" t="n">
        <f aca="false">N57+N58</f>
        <v>2000500</v>
      </c>
      <c r="O59" s="35" t="n">
        <f aca="false">O57+O58</f>
        <v>2000500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</row>
    <row r="62" customFormat="false" ht="15" hidden="false" customHeight="false" outlineLevel="0" collapsed="false">
      <c r="A62" s="0"/>
      <c r="B62" s="1" t="s">
        <v>61</v>
      </c>
      <c r="C62" s="46"/>
      <c r="D62" s="47"/>
      <c r="E62" s="47"/>
      <c r="F62" s="47"/>
      <c r="G62" s="48" t="n">
        <f aca="false">G50+G55+G59</f>
        <v>4900000</v>
      </c>
      <c r="H62" s="48" t="n">
        <f aca="false">H50+H55+H59</f>
        <v>8931200</v>
      </c>
      <c r="I62" s="48" t="n">
        <f aca="false">I50+I55+I59</f>
        <v>10770731.216</v>
      </c>
      <c r="J62" s="48" t="n">
        <f aca="false">J50+J55+J59</f>
        <v>12983701.952</v>
      </c>
      <c r="K62" s="48" t="n">
        <f aca="false">K50+K55+K59</f>
        <v>15199672.688</v>
      </c>
      <c r="L62" s="35" t="n">
        <f aca="false">L50+L55+L59</f>
        <v>17204143.424</v>
      </c>
      <c r="M62" s="35" t="n">
        <f aca="false">M50+M55+M59</f>
        <v>17465014.16</v>
      </c>
      <c r="N62" s="35" t="n">
        <f aca="false">N50+N55+N59</f>
        <v>17986584.896</v>
      </c>
      <c r="O62" s="35" t="n">
        <f aca="false">O50+O55+O59</f>
        <v>18560505.632</v>
      </c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</row>
    <row r="64" customFormat="false" ht="15" hidden="false" customHeight="false" outlineLevel="0" collapsed="false">
      <c r="A64" s="0"/>
      <c r="B64" s="1" t="s">
        <v>62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</row>
    <row r="65" s="50" customFormat="true" ht="15" hidden="false" customHeight="false" outlineLevel="0" collapsed="false">
      <c r="A65" s="4"/>
      <c r="B65" s="21"/>
      <c r="C65" s="49" t="s">
        <v>63</v>
      </c>
      <c r="G65" s="51"/>
      <c r="H65" s="51" t="n">
        <f aca="false">H13*0.1</f>
        <v>50000</v>
      </c>
      <c r="I65" s="51" t="n">
        <f aca="false">I13*0.1</f>
        <v>52500</v>
      </c>
      <c r="J65" s="51" t="n">
        <f aca="false">J13*0.1</f>
        <v>57500</v>
      </c>
      <c r="K65" s="51" t="n">
        <f aca="false">K13*0.1</f>
        <v>62500</v>
      </c>
      <c r="L65" s="51" t="n">
        <f aca="false">L13*0.1</f>
        <v>62500</v>
      </c>
      <c r="M65" s="51" t="n">
        <f aca="false">M13*0.1</f>
        <v>45000</v>
      </c>
      <c r="N65" s="51" t="n">
        <f aca="false">N13*0.1</f>
        <v>42500</v>
      </c>
      <c r="O65" s="51" t="n">
        <f aca="false">O13*0.1</f>
        <v>42500</v>
      </c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="50" customFormat="true" ht="15" hidden="false" customHeight="false" outlineLevel="0" collapsed="false">
      <c r="A66" s="4"/>
      <c r="B66" s="21"/>
      <c r="C66" s="49" t="s">
        <v>64</v>
      </c>
      <c r="G66" s="51"/>
      <c r="H66" s="51" t="n">
        <f aca="false">H14*0.1</f>
        <v>47500</v>
      </c>
      <c r="I66" s="51" t="n">
        <f aca="false">I14*0.1</f>
        <v>47500</v>
      </c>
      <c r="J66" s="51" t="n">
        <f aca="false">J14*0.1</f>
        <v>52500</v>
      </c>
      <c r="K66" s="51" t="n">
        <f aca="false">K14*0.1</f>
        <v>52500</v>
      </c>
      <c r="L66" s="51" t="n">
        <f aca="false">L14*0.1</f>
        <v>50000</v>
      </c>
      <c r="M66" s="51" t="n">
        <f aca="false">M14*0.1</f>
        <v>25000</v>
      </c>
      <c r="N66" s="51" t="n">
        <f aca="false">N14*0.1</f>
        <v>12500</v>
      </c>
      <c r="O66" s="51" t="n">
        <f aca="false">O14*0.1</f>
        <v>6250</v>
      </c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="50" customFormat="true" ht="15" hidden="false" customHeight="false" outlineLevel="0" collapsed="false">
      <c r="A67" s="4"/>
      <c r="B67" s="21"/>
      <c r="C67" s="50" t="s">
        <v>65</v>
      </c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customFormat="false" ht="15" hidden="false" customHeight="false" outlineLevel="0" collapsed="false">
      <c r="A68" s="4"/>
      <c r="B68" s="21"/>
      <c r="C68" s="52" t="s">
        <v>66</v>
      </c>
      <c r="G68" s="51"/>
      <c r="H68" s="51" t="n">
        <f aca="false">H10*0.5</f>
        <v>1000000</v>
      </c>
      <c r="I68" s="51" t="n">
        <f aca="false">I10*0.5</f>
        <v>1050000</v>
      </c>
      <c r="J68" s="51" t="n">
        <f aca="false">J10*0.5</f>
        <v>1150000</v>
      </c>
      <c r="K68" s="51" t="n">
        <f aca="false">K10*0.5</f>
        <v>1250000</v>
      </c>
      <c r="L68" s="51" t="n">
        <f aca="false">L10*0.5</f>
        <v>1250000</v>
      </c>
      <c r="M68" s="51" t="n">
        <f aca="false">M10*0.5</f>
        <v>900000</v>
      </c>
      <c r="N68" s="51" t="n">
        <f aca="false">N10*0.5</f>
        <v>850000</v>
      </c>
      <c r="O68" s="51" t="n">
        <f aca="false">O10*0.5</f>
        <v>850000</v>
      </c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customFormat="false" ht="15" hidden="false" customHeight="false" outlineLevel="0" collapsed="false">
      <c r="A69" s="4"/>
      <c r="B69" s="21"/>
      <c r="C69" s="52" t="s">
        <v>67</v>
      </c>
      <c r="G69" s="51"/>
      <c r="H69" s="51" t="n">
        <f aca="false">H11*0.5</f>
        <v>950000</v>
      </c>
      <c r="I69" s="51" t="n">
        <f aca="false">I11*0.5</f>
        <v>950000</v>
      </c>
      <c r="J69" s="51" t="n">
        <f aca="false">J11*0.5</f>
        <v>1050000</v>
      </c>
      <c r="K69" s="51" t="n">
        <f aca="false">K11*0.5</f>
        <v>1050000</v>
      </c>
      <c r="L69" s="51" t="n">
        <f aca="false">L11*0.5</f>
        <v>1000000</v>
      </c>
      <c r="M69" s="51" t="n">
        <f aca="false">M11*0.5</f>
        <v>500000</v>
      </c>
      <c r="N69" s="51" t="n">
        <f aca="false">N11*0.5</f>
        <v>250000</v>
      </c>
      <c r="O69" s="51" t="n">
        <f aca="false">O11*0.5</f>
        <v>125000</v>
      </c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customFormat="false" ht="15" hidden="false" customHeight="false" outlineLevel="0" collapsed="false">
      <c r="A70" s="4"/>
      <c r="B70" s="21"/>
      <c r="C70" s="52" t="s">
        <v>68</v>
      </c>
      <c r="G70" s="51"/>
      <c r="H70" s="31"/>
      <c r="I70" s="31"/>
      <c r="J70" s="31"/>
      <c r="K70" s="31"/>
      <c r="L70" s="31"/>
      <c r="M70" s="31"/>
      <c r="N70" s="31"/>
      <c r="O70" s="3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customFormat="false" ht="15" hidden="false" customHeight="false" outlineLevel="0" collapsed="false">
      <c r="A71" s="0"/>
      <c r="B71" s="1" t="s">
        <v>69</v>
      </c>
      <c r="G71" s="0"/>
      <c r="H71" s="35" t="n">
        <f aca="false">H65+H67+H66+H68+H69+H70</f>
        <v>2047500</v>
      </c>
      <c r="I71" s="35" t="n">
        <f aca="false">I65+I67+I66+I68+I69+I70</f>
        <v>2100000</v>
      </c>
      <c r="J71" s="35" t="n">
        <f aca="false">J65+J67+J66+J68+J69+J70</f>
        <v>2310000</v>
      </c>
      <c r="K71" s="35" t="n">
        <f aca="false">K65+K67+K66+K68+K69+K70</f>
        <v>2415000</v>
      </c>
      <c r="L71" s="35" t="n">
        <f aca="false">L65+L67+L66+L68+L69+L70</f>
        <v>2362500</v>
      </c>
      <c r="M71" s="35" t="n">
        <f aca="false">M65+M67+M66+M68+M69+M70</f>
        <v>1470000</v>
      </c>
      <c r="N71" s="35" t="n">
        <f aca="false">N65+N67+N66+N68+N69+N70</f>
        <v>1155000</v>
      </c>
      <c r="O71" s="35" t="n">
        <f aca="false">O65+O67+O66+O68+O69+O70</f>
        <v>1023750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</row>
    <row r="73" customFormat="false" ht="15" hidden="false" customHeight="false" outlineLevel="0" collapsed="false">
      <c r="A73" s="0"/>
      <c r="B73" s="0"/>
      <c r="C73" s="0" t="s">
        <v>71</v>
      </c>
      <c r="G73" s="53" t="n">
        <v>2000000</v>
      </c>
      <c r="H73" s="35" t="n">
        <f aca="false">G75</f>
        <v>2000000</v>
      </c>
      <c r="I73" s="35" t="n">
        <f aca="false">H75</f>
        <v>2000100</v>
      </c>
      <c r="J73" s="35" t="n">
        <f aca="false">I75</f>
        <v>2000100</v>
      </c>
      <c r="K73" s="35" t="n">
        <f aca="false">J75</f>
        <v>2000100</v>
      </c>
      <c r="L73" s="35" t="n">
        <f aca="false">K75</f>
        <v>2000100</v>
      </c>
      <c r="M73" s="35" t="n">
        <f aca="false">L75</f>
        <v>2000100</v>
      </c>
      <c r="N73" s="35" t="n">
        <f aca="false">M75</f>
        <v>2000100</v>
      </c>
      <c r="O73" s="35" t="n">
        <f aca="false">N75</f>
        <v>2000100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</row>
    <row r="74" customFormat="false" ht="15" hidden="false" customHeight="false" outlineLevel="0" collapsed="false">
      <c r="A74" s="0"/>
      <c r="B74" s="0"/>
      <c r="C74" s="0" t="s">
        <v>74</v>
      </c>
      <c r="G74" s="35" t="n">
        <v>0</v>
      </c>
      <c r="H74" s="35" t="n">
        <v>100</v>
      </c>
      <c r="I74" s="35" t="n">
        <v>0</v>
      </c>
      <c r="J74" s="35" t="n">
        <v>0</v>
      </c>
      <c r="K74" s="35" t="n">
        <v>0</v>
      </c>
      <c r="L74" s="35" t="n">
        <v>0</v>
      </c>
      <c r="M74" s="35" t="n">
        <v>0</v>
      </c>
      <c r="N74" s="35" t="n">
        <v>0</v>
      </c>
      <c r="O74" s="35" t="n">
        <v>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</row>
    <row r="75" customFormat="false" ht="15" hidden="false" customHeight="false" outlineLevel="0" collapsed="false">
      <c r="A75" s="0"/>
      <c r="B75" s="1" t="s">
        <v>75</v>
      </c>
      <c r="G75" s="35" t="n">
        <f aca="false">G74+G73</f>
        <v>2000000</v>
      </c>
      <c r="H75" s="35" t="n">
        <f aca="false">H73+H74</f>
        <v>2000100</v>
      </c>
      <c r="I75" s="35" t="n">
        <f aca="false">I73+I74</f>
        <v>2000100</v>
      </c>
      <c r="J75" s="35" t="n">
        <f aca="false">J73+J74</f>
        <v>2000100</v>
      </c>
      <c r="K75" s="35" t="n">
        <f aca="false">K73+K74</f>
        <v>2000100</v>
      </c>
      <c r="L75" s="35" t="n">
        <f aca="false">L73+L74</f>
        <v>2000100</v>
      </c>
      <c r="M75" s="35" t="n">
        <f aca="false">M73+M74</f>
        <v>2000100</v>
      </c>
      <c r="N75" s="35" t="n">
        <f aca="false">N73+N74</f>
        <v>2000100</v>
      </c>
      <c r="O75" s="35" t="n">
        <f aca="false">O73+O74</f>
        <v>2000100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</row>
    <row r="77" customFormat="false" ht="15" hidden="false" customHeight="false" outlineLevel="0" collapsed="false">
      <c r="A77" s="0"/>
      <c r="B77" s="1" t="s">
        <v>77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</row>
    <row r="78" customFormat="false" ht="15" hidden="false" customHeight="false" outlineLevel="0" collapsed="false">
      <c r="A78" s="0"/>
      <c r="B78" s="0"/>
      <c r="C78" s="0" t="s">
        <v>78</v>
      </c>
      <c r="G78" s="36" t="n">
        <v>2900000</v>
      </c>
      <c r="H78" s="35" t="n">
        <f aca="false">G78</f>
        <v>2900000</v>
      </c>
      <c r="I78" s="35" t="n">
        <f aca="false">H78</f>
        <v>2900000</v>
      </c>
      <c r="J78" s="35" t="n">
        <f aca="false">I78</f>
        <v>2900000</v>
      </c>
      <c r="K78" s="35" t="n">
        <f aca="false">J78</f>
        <v>2900000</v>
      </c>
      <c r="L78" s="35" t="n">
        <f aca="false">K78</f>
        <v>2900000</v>
      </c>
      <c r="M78" s="35" t="n">
        <f aca="false">L78</f>
        <v>2900000</v>
      </c>
      <c r="N78" s="35" t="n">
        <f aca="false">M78</f>
        <v>2900000</v>
      </c>
      <c r="O78" s="35" t="n">
        <f aca="false">N78</f>
        <v>2900000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</row>
    <row r="79" customFormat="false" ht="15" hidden="false" customHeight="false" outlineLevel="0" collapsed="false">
      <c r="A79" s="0"/>
      <c r="B79" s="0"/>
      <c r="C79" s="0" t="s">
        <v>81</v>
      </c>
      <c r="G79" s="0"/>
      <c r="H79" s="35" t="n">
        <f aca="false">G79+H34</f>
        <v>2204000</v>
      </c>
      <c r="I79" s="35" t="n">
        <f aca="false">H79+I34</f>
        <v>4189590.24</v>
      </c>
      <c r="J79" s="35" t="n">
        <f aca="false">I79+J34</f>
        <v>6415113.28</v>
      </c>
      <c r="K79" s="35" t="n">
        <f aca="false">J79+K34</f>
        <v>8760636.32</v>
      </c>
      <c r="L79" s="35" t="n">
        <f aca="false">K79+L34</f>
        <v>11046159.36</v>
      </c>
      <c r="M79" s="35" t="n">
        <f aca="false">L79+M34</f>
        <v>12327682.4</v>
      </c>
      <c r="N79" s="35" t="n">
        <f aca="false">M79+N34</f>
        <v>13257205.44</v>
      </c>
      <c r="O79" s="35" t="n">
        <f aca="false">N79+O34</f>
        <v>14040728.48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</row>
    <row r="80" customFormat="false" ht="15" hidden="false" customHeight="false" outlineLevel="0" collapsed="false">
      <c r="A80" s="0"/>
      <c r="B80" s="0"/>
      <c r="C80" s="0" t="s">
        <v>82</v>
      </c>
      <c r="G80" s="0"/>
      <c r="H80" s="35" t="n">
        <f aca="false">G80+H81</f>
        <v>220400</v>
      </c>
      <c r="I80" s="35" t="n">
        <f aca="false">H80+I81</f>
        <v>418959.024</v>
      </c>
      <c r="J80" s="35" t="n">
        <f aca="false">I80+J81</f>
        <v>641511.328</v>
      </c>
      <c r="K80" s="35" t="n">
        <f aca="false">J80+K81</f>
        <v>876063.632</v>
      </c>
      <c r="L80" s="35" t="n">
        <f aca="false">K80+L81</f>
        <v>1104615.936</v>
      </c>
      <c r="M80" s="35" t="n">
        <f aca="false">L80+M81</f>
        <v>1232768.24</v>
      </c>
      <c r="N80" s="35" t="n">
        <f aca="false">M80+N81</f>
        <v>1325720.544</v>
      </c>
      <c r="O80" s="35" t="n">
        <f aca="false">N80+O81</f>
        <v>1404072.848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</row>
    <row r="81" s="60" customFormat="true" ht="15" hidden="false" customHeight="false" outlineLevel="0" collapsed="false">
      <c r="A81" s="59"/>
      <c r="C81" s="60" t="s">
        <v>157</v>
      </c>
      <c r="G81" s="61"/>
      <c r="H81" s="61" t="n">
        <f aca="false">H34*0.1</f>
        <v>220400</v>
      </c>
      <c r="I81" s="61" t="n">
        <f aca="false">I34*0.1</f>
        <v>198559.024</v>
      </c>
      <c r="J81" s="61" t="n">
        <f aca="false">J34*0.1</f>
        <v>222552.304</v>
      </c>
      <c r="K81" s="61" t="n">
        <f aca="false">K34*0.1</f>
        <v>234552.304</v>
      </c>
      <c r="L81" s="61" t="n">
        <f aca="false">L34*0.1</f>
        <v>228552.304</v>
      </c>
      <c r="M81" s="61" t="n">
        <f aca="false">M34*0.1</f>
        <v>128152.304</v>
      </c>
      <c r="N81" s="61" t="n">
        <f aca="false">N34*0.1</f>
        <v>92952.304</v>
      </c>
      <c r="O81" s="61" t="n">
        <f aca="false">O34*0.1</f>
        <v>78352.304</v>
      </c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customFormat="false" ht="15" hidden="false" customHeight="false" outlineLevel="0" collapsed="false">
      <c r="A82" s="0"/>
      <c r="B82" s="1" t="s">
        <v>84</v>
      </c>
      <c r="G82" s="35" t="n">
        <f aca="false">G78+G79</f>
        <v>2900000</v>
      </c>
      <c r="H82" s="35" t="n">
        <f aca="false">H78+H79-H80</f>
        <v>4883600</v>
      </c>
      <c r="I82" s="35" t="n">
        <f aca="false">I78+I79-I80</f>
        <v>6670631.216</v>
      </c>
      <c r="J82" s="35" t="n">
        <f aca="false">J78+J79-J80</f>
        <v>8673601.952</v>
      </c>
      <c r="K82" s="35" t="n">
        <f aca="false">K78+K79-K80</f>
        <v>10784572.688</v>
      </c>
      <c r="L82" s="35" t="n">
        <f aca="false">L78+L79-L80</f>
        <v>12841543.424</v>
      </c>
      <c r="M82" s="35" t="n">
        <f aca="false">M78+M79-M80</f>
        <v>13994914.16</v>
      </c>
      <c r="N82" s="35" t="n">
        <f aca="false">N78+N79-N80</f>
        <v>14831484.896</v>
      </c>
      <c r="O82" s="35" t="n">
        <f aca="false">O78+O79-O80</f>
        <v>15536655.632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</row>
    <row r="84" customFormat="false" ht="15" hidden="false" customHeight="false" outlineLevel="0" collapsed="false">
      <c r="A84" s="0"/>
      <c r="B84" s="0"/>
      <c r="C84" s="47" t="s">
        <v>85</v>
      </c>
      <c r="D84" s="47"/>
      <c r="E84" s="47"/>
      <c r="F84" s="47"/>
      <c r="G84" s="48" t="n">
        <f aca="false">G75+G71+G82</f>
        <v>4900000</v>
      </c>
      <c r="H84" s="48" t="n">
        <f aca="false">H71+H75+H82</f>
        <v>8931200</v>
      </c>
      <c r="I84" s="48" t="n">
        <f aca="false">I71+I75+I82</f>
        <v>10770731.216</v>
      </c>
      <c r="J84" s="48" t="n">
        <f aca="false">J71+J75+J82</f>
        <v>12983701.952</v>
      </c>
      <c r="K84" s="48" t="n">
        <f aca="false">K71+K75+K82</f>
        <v>15199672.688</v>
      </c>
      <c r="L84" s="54" t="n">
        <f aca="false">L71+L75+L82</f>
        <v>17204143.424</v>
      </c>
      <c r="M84" s="54" t="n">
        <f aca="false">M71+M75+M82</f>
        <v>17465014.16</v>
      </c>
      <c r="N84" s="54" t="n">
        <f aca="false">N71+N75+N82</f>
        <v>17986584.896</v>
      </c>
      <c r="O84" s="54" t="n">
        <f aca="false">O71+O75+O82</f>
        <v>18560505.632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</row>
    <row r="85" customFormat="false" ht="15" hidden="false" customHeight="false" outlineLevel="0" collapsed="false">
      <c r="A85" s="0"/>
      <c r="B85" s="3" t="s">
        <v>86</v>
      </c>
      <c r="C85" s="55"/>
      <c r="D85" s="55"/>
      <c r="E85" s="55"/>
      <c r="F85" s="55"/>
      <c r="G85" s="56" t="n">
        <v>0</v>
      </c>
      <c r="H85" s="56" t="n">
        <f aca="false">H62-H84</f>
        <v>0</v>
      </c>
      <c r="I85" s="56" t="n">
        <f aca="false">I62-I84</f>
        <v>0</v>
      </c>
      <c r="J85" s="56" t="n">
        <f aca="false">J62-J84</f>
        <v>0</v>
      </c>
      <c r="K85" s="56" t="n">
        <f aca="false">K62-K84</f>
        <v>0</v>
      </c>
      <c r="L85" s="56" t="n">
        <f aca="false">L62-L84</f>
        <v>0</v>
      </c>
      <c r="M85" s="56" t="n">
        <f aca="false">M62-M84</f>
        <v>0</v>
      </c>
      <c r="N85" s="56" t="n">
        <f aca="false">N62-N84</f>
        <v>0</v>
      </c>
      <c r="O85" s="56" t="n">
        <f aca="false">O62-O84</f>
        <v>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</row>
    <row r="86" s="2" customFormat="true" ht="15" hidden="false" customHeight="false" outlineLevel="0" collapsed="false">
      <c r="A86" s="4"/>
      <c r="G86" s="3"/>
      <c r="H86" s="3" t="n">
        <f aca="false">H85-G85</f>
        <v>0</v>
      </c>
      <c r="I86" s="3" t="n">
        <f aca="false">I85-H85</f>
        <v>0</v>
      </c>
      <c r="J86" s="3" t="n">
        <f aca="false">J85-I85</f>
        <v>0</v>
      </c>
      <c r="K86" s="3" t="n">
        <f aca="false">K85-J85</f>
        <v>0</v>
      </c>
      <c r="L86" s="3" t="n">
        <f aca="false">L85-K85</f>
        <v>0</v>
      </c>
      <c r="M86" s="3" t="n">
        <f aca="false">M85-L85</f>
        <v>0</v>
      </c>
      <c r="N86" s="3" t="n">
        <f aca="false">N85-M85</f>
        <v>0</v>
      </c>
      <c r="O86" s="3" t="n">
        <f aca="false">O85-N85</f>
        <v>0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="2" customFormat="true" ht="15" hidden="false" customHeight="false" outlineLevel="0" collapsed="false">
      <c r="A87" s="4"/>
      <c r="G87" s="3"/>
      <c r="H87" s="3"/>
      <c r="I87" s="3"/>
      <c r="J87" s="3"/>
      <c r="K87" s="3"/>
      <c r="L87" s="3"/>
      <c r="M87" s="3"/>
      <c r="N87" s="3"/>
      <c r="O87" s="3"/>
      <c r="P87" s="3"/>
      <c r="Q87" s="3" t="s">
        <v>87</v>
      </c>
      <c r="R87" s="3"/>
      <c r="S87" s="3"/>
      <c r="T87" s="3"/>
      <c r="U87" s="3"/>
      <c r="V87" s="3"/>
      <c r="W87" s="3"/>
      <c r="X87" s="3"/>
      <c r="Y87" s="3"/>
      <c r="Z87" s="3"/>
    </row>
    <row r="88" s="2" customFormat="true" ht="15" hidden="false" customHeight="false" outlineLevel="0" collapsed="false">
      <c r="A88" s="4"/>
      <c r="G88" s="3"/>
      <c r="H88" s="3"/>
      <c r="I88" s="3"/>
      <c r="J88" s="3"/>
      <c r="K88" s="3"/>
      <c r="L88" s="3"/>
      <c r="M88" s="3"/>
      <c r="N88" s="3"/>
      <c r="O88" s="3"/>
      <c r="P88" s="3"/>
      <c r="Q88" s="3" t="s">
        <v>89</v>
      </c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" hidden="false" customHeight="false" outlineLevel="0" collapsed="false">
      <c r="A89" s="0"/>
      <c r="B89" s="0"/>
      <c r="G89" s="0"/>
      <c r="H89" s="57"/>
      <c r="I89" s="57" t="s">
        <v>91</v>
      </c>
      <c r="J89" s="57"/>
      <c r="K89" s="57"/>
      <c r="L89" s="57"/>
      <c r="M89" s="57"/>
      <c r="N89" s="57"/>
      <c r="O89" s="57"/>
      <c r="P89" s="0"/>
      <c r="Q89" s="35" t="s">
        <v>92</v>
      </c>
      <c r="R89" s="0"/>
      <c r="S89" s="0"/>
      <c r="T89" s="0"/>
      <c r="U89" s="0"/>
      <c r="V89" s="0"/>
      <c r="W89" s="0"/>
      <c r="X89" s="0"/>
      <c r="Y89" s="0"/>
      <c r="Z89" s="0"/>
    </row>
    <row r="90" customFormat="false" ht="15" hidden="false" customHeight="false" outlineLevel="0" collapsed="false">
      <c r="A90" s="0"/>
      <c r="B90" s="0"/>
      <c r="G90" s="0"/>
      <c r="H90" s="57"/>
      <c r="I90" s="57" t="s">
        <v>93</v>
      </c>
      <c r="J90" s="57"/>
      <c r="K90" s="57"/>
      <c r="L90" s="57"/>
      <c r="M90" s="57"/>
      <c r="N90" s="57"/>
      <c r="O90" s="57"/>
      <c r="P90" s="0"/>
      <c r="Q90" s="35" t="s">
        <v>94</v>
      </c>
      <c r="R90" s="0"/>
      <c r="S90" s="0"/>
      <c r="T90" s="0"/>
      <c r="U90" s="0"/>
      <c r="V90" s="0"/>
      <c r="W90" s="0"/>
      <c r="X90" s="0"/>
      <c r="Y90" s="0"/>
      <c r="Z90" s="0"/>
    </row>
    <row r="91" customFormat="false" ht="15" hidden="false" customHeight="false" outlineLevel="0" collapsed="false">
      <c r="A91" s="0"/>
      <c r="B91" s="0"/>
      <c r="G91" s="0"/>
      <c r="H91" s="57" t="s">
        <v>2</v>
      </c>
      <c r="I91" s="57" t="s">
        <v>2</v>
      </c>
      <c r="J91" s="57" t="s">
        <v>41</v>
      </c>
      <c r="K91" s="57" t="s">
        <v>2</v>
      </c>
      <c r="L91" s="57" t="s">
        <v>2</v>
      </c>
      <c r="M91" s="57" t="s">
        <v>2</v>
      </c>
      <c r="N91" s="57" t="s">
        <v>2</v>
      </c>
      <c r="O91" s="57" t="s">
        <v>2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</row>
    <row r="92" customFormat="false" ht="15" hidden="false" customHeight="false" outlineLevel="0" collapsed="false">
      <c r="A92" s="0"/>
      <c r="B92" s="0"/>
      <c r="G92" s="0"/>
      <c r="H92" s="57" t="n">
        <v>1</v>
      </c>
      <c r="I92" s="57" t="n">
        <v>2</v>
      </c>
      <c r="J92" s="57" t="n">
        <v>3</v>
      </c>
      <c r="K92" s="57" t="n">
        <v>4</v>
      </c>
      <c r="L92" s="57" t="n">
        <v>5</v>
      </c>
      <c r="M92" s="57" t="n">
        <v>6</v>
      </c>
      <c r="N92" s="57" t="n">
        <v>7</v>
      </c>
      <c r="O92" s="57" t="n">
        <v>8</v>
      </c>
      <c r="P92" s="0"/>
      <c r="Q92" s="35" t="s">
        <v>96</v>
      </c>
      <c r="R92" s="0"/>
      <c r="S92" s="0"/>
      <c r="T92" s="0"/>
      <c r="U92" s="0"/>
      <c r="V92" s="0"/>
      <c r="W92" s="0"/>
      <c r="X92" s="0"/>
      <c r="Y92" s="0"/>
      <c r="Z92" s="0"/>
    </row>
    <row r="93" customFormat="false" ht="15" hidden="false" customHeight="false" outlineLevel="0" collapsed="false">
      <c r="A93" s="0"/>
      <c r="B93" s="0"/>
      <c r="G93" s="0"/>
      <c r="H93" s="35" t="s">
        <v>98</v>
      </c>
      <c r="I93" s="0"/>
      <c r="J93" s="0"/>
      <c r="K93" s="0"/>
      <c r="L93" s="0"/>
      <c r="M93" s="0"/>
      <c r="N93" s="0"/>
      <c r="O93" s="0"/>
      <c r="P93" s="0"/>
      <c r="Q93" s="35" t="s">
        <v>99</v>
      </c>
      <c r="R93" s="0"/>
      <c r="S93" s="0"/>
      <c r="T93" s="0"/>
      <c r="U93" s="0"/>
      <c r="V93" s="0"/>
      <c r="W93" s="0"/>
      <c r="X93" s="0"/>
      <c r="Y93" s="0"/>
      <c r="Z93" s="0"/>
    </row>
    <row r="95" s="35" customFormat="true" ht="15" hidden="false" customHeight="false" outlineLevel="0" collapsed="false">
      <c r="A95" s="4"/>
      <c r="B95" s="1" t="s">
        <v>100</v>
      </c>
      <c r="H95" s="38" t="n">
        <f aca="false">G44</f>
        <v>2000000</v>
      </c>
      <c r="I95" s="58" t="n">
        <f aca="false">H123</f>
        <v>3764040</v>
      </c>
      <c r="J95" s="17" t="n">
        <f aca="false">I123</f>
        <v>6136437.44</v>
      </c>
      <c r="K95" s="35" t="n">
        <f aca="false">J123</f>
        <v>8870051.68</v>
      </c>
      <c r="L95" s="35" t="n">
        <f aca="false">K123</f>
        <v>11643665.92</v>
      </c>
      <c r="M95" s="35" t="n">
        <f aca="false">L123</f>
        <v>14237280.16</v>
      </c>
      <c r="N95" s="35" t="n">
        <f aca="false">M123</f>
        <v>15186894.4</v>
      </c>
      <c r="O95" s="35" t="n">
        <f aca="false">N123</f>
        <v>16224508.64</v>
      </c>
    </row>
    <row r="96" s="35" customFormat="true" ht="15" hidden="false" customHeight="false" outlineLevel="0" collapsed="false">
      <c r="A96" s="4"/>
      <c r="B96" s="1" t="s">
        <v>101</v>
      </c>
      <c r="H96" s="0"/>
      <c r="I96" s="0"/>
      <c r="J96" s="0"/>
      <c r="K96" s="0"/>
      <c r="L96" s="0"/>
      <c r="M96" s="0"/>
      <c r="N96" s="0"/>
      <c r="O96" s="0"/>
    </row>
    <row r="97" customFormat="false" ht="15" hidden="false" customHeight="false" outlineLevel="0" collapsed="false">
      <c r="A97" s="4"/>
      <c r="C97" s="0" t="s">
        <v>38</v>
      </c>
      <c r="G97" s="0"/>
      <c r="H97" s="35" t="n">
        <f aca="false">H34</f>
        <v>2204000</v>
      </c>
      <c r="I97" s="35" t="n">
        <f aca="false">I34</f>
        <v>1985590.24</v>
      </c>
      <c r="J97" s="35" t="n">
        <f aca="false">J34</f>
        <v>2225523.04</v>
      </c>
      <c r="K97" s="35" t="n">
        <f aca="false">K34</f>
        <v>2345523.04</v>
      </c>
      <c r="L97" s="35" t="n">
        <f aca="false">L34</f>
        <v>2285523.04</v>
      </c>
      <c r="M97" s="35" t="n">
        <f aca="false">M34</f>
        <v>1281523.04</v>
      </c>
      <c r="N97" s="35" t="n">
        <f aca="false">N34</f>
        <v>929523.04</v>
      </c>
      <c r="O97" s="35" t="n">
        <f aca="false">O34</f>
        <v>783523.04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</row>
    <row r="98" customFormat="false" ht="15" hidden="false" customHeight="false" outlineLevel="0" collapsed="false">
      <c r="A98" s="4"/>
      <c r="C98" s="0" t="s">
        <v>102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</row>
    <row r="99" customFormat="false" ht="15" hidden="false" customHeight="false" outlineLevel="0" collapsed="false">
      <c r="A99" s="4"/>
      <c r="C99" s="0" t="s">
        <v>35</v>
      </c>
      <c r="G99" s="0"/>
      <c r="H99" s="35" t="n">
        <f aca="false">H31</f>
        <v>0</v>
      </c>
      <c r="I99" s="35" t="n">
        <f aca="false">I31</f>
        <v>348007.2</v>
      </c>
      <c r="J99" s="35" t="n">
        <f aca="false">J31</f>
        <v>348091.2</v>
      </c>
      <c r="K99" s="35" t="n">
        <f aca="false">K31</f>
        <v>348091.2</v>
      </c>
      <c r="L99" s="35" t="n">
        <f aca="false">L31</f>
        <v>348091.2</v>
      </c>
      <c r="M99" s="35" t="n">
        <f aca="false">M31</f>
        <v>348091.2</v>
      </c>
      <c r="N99" s="35" t="n">
        <f aca="false">N31</f>
        <v>348091.2</v>
      </c>
      <c r="O99" s="35" t="n">
        <f aca="false">O31</f>
        <v>348091.2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</row>
    <row r="100" customFormat="false" ht="15" hidden="false" customHeight="false" outlineLevel="0" collapsed="false">
      <c r="A100" s="4"/>
      <c r="C100" s="0" t="s">
        <v>103</v>
      </c>
      <c r="G100" s="0"/>
      <c r="H100" s="35" t="n">
        <f aca="false">(G46-H46)</f>
        <v>-200000</v>
      </c>
      <c r="I100" s="35" t="n">
        <f aca="false">(H46-I46)</f>
        <v>-10000</v>
      </c>
      <c r="J100" s="35" t="n">
        <f aca="false">(I46-J46)</f>
        <v>-20000</v>
      </c>
      <c r="K100" s="35" t="n">
        <f aca="false">(J46-K46)</f>
        <v>-20000</v>
      </c>
      <c r="L100" s="35" t="n">
        <f aca="false">(K46-L46)</f>
        <v>0</v>
      </c>
      <c r="M100" s="35" t="n">
        <f aca="false">(L46-M46)</f>
        <v>70000</v>
      </c>
      <c r="N100" s="35" t="n">
        <f aca="false">(M46-N46)</f>
        <v>10000</v>
      </c>
      <c r="O100" s="35" t="n">
        <f aca="false">(N46-O46)</f>
        <v>0</v>
      </c>
      <c r="P100" s="35" t="s">
        <v>104</v>
      </c>
      <c r="Q100" s="0"/>
      <c r="R100" s="0"/>
      <c r="S100" s="0"/>
      <c r="T100" s="0"/>
      <c r="U100" s="0"/>
      <c r="V100" s="0"/>
      <c r="W100" s="0"/>
      <c r="X100" s="0"/>
      <c r="Y100" s="0"/>
      <c r="Z100" s="0"/>
    </row>
    <row r="101" customFormat="false" ht="15" hidden="false" customHeight="false" outlineLevel="0" collapsed="false">
      <c r="A101" s="4"/>
      <c r="C101" s="0" t="s">
        <v>105</v>
      </c>
      <c r="G101" s="0"/>
      <c r="H101" s="35" t="n">
        <f aca="false">(G47-H47)</f>
        <v>-190000</v>
      </c>
      <c r="I101" s="35" t="n">
        <f aca="false">(H47-I47)</f>
        <v>0</v>
      </c>
      <c r="J101" s="35" t="n">
        <f aca="false">(I47-J47)</f>
        <v>-20000</v>
      </c>
      <c r="K101" s="35" t="n">
        <f aca="false">(J47-K47)</f>
        <v>0</v>
      </c>
      <c r="L101" s="35" t="n">
        <f aca="false">(K47-L47)</f>
        <v>10000</v>
      </c>
      <c r="M101" s="35" t="n">
        <f aca="false">(L47-M47)</f>
        <v>100000</v>
      </c>
      <c r="N101" s="35" t="n">
        <f aca="false">(M47-N47)</f>
        <v>50000</v>
      </c>
      <c r="O101" s="35" t="n">
        <f aca="false">(N47-O47)</f>
        <v>25000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</row>
    <row r="102" customFormat="false" ht="15" hidden="false" customHeight="false" outlineLevel="0" collapsed="false">
      <c r="A102" s="4"/>
      <c r="C102" s="0" t="s">
        <v>106</v>
      </c>
      <c r="G102" s="0"/>
      <c r="H102" s="35" t="n">
        <f aca="false">(G48-H48)</f>
        <v>-50000</v>
      </c>
      <c r="I102" s="35" t="n">
        <f aca="false">(H48-I48)</f>
        <v>-2500</v>
      </c>
      <c r="J102" s="35" t="n">
        <f aca="false">(I48-J48)</f>
        <v>-5000</v>
      </c>
      <c r="K102" s="35" t="n">
        <f aca="false">(J48-K48)</f>
        <v>-5000</v>
      </c>
      <c r="L102" s="35" t="n">
        <f aca="false">(K48-L48)</f>
        <v>0</v>
      </c>
      <c r="M102" s="35" t="n">
        <f aca="false">(L48-M48)</f>
        <v>17500</v>
      </c>
      <c r="N102" s="35" t="n">
        <f aca="false">(M48-N48)</f>
        <v>2500</v>
      </c>
      <c r="O102" s="35" t="n">
        <f aca="false">(N48-O48)</f>
        <v>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</row>
    <row r="103" customFormat="false" ht="15" hidden="false" customHeight="false" outlineLevel="0" collapsed="false">
      <c r="A103" s="4"/>
      <c r="C103" s="0" t="s">
        <v>106</v>
      </c>
      <c r="G103" s="0"/>
      <c r="H103" s="35" t="n">
        <f aca="false">(G49-H49)</f>
        <v>-47500</v>
      </c>
      <c r="I103" s="35" t="n">
        <f aca="false">(H49-I49)</f>
        <v>0</v>
      </c>
      <c r="J103" s="35" t="n">
        <f aca="false">(I49-J49)</f>
        <v>-5000</v>
      </c>
      <c r="K103" s="35" t="n">
        <f aca="false">(J49-K49)</f>
        <v>0</v>
      </c>
      <c r="L103" s="35" t="n">
        <f aca="false">(K49-L49)</f>
        <v>2500</v>
      </c>
      <c r="M103" s="35" t="n">
        <f aca="false">(L49-M49)</f>
        <v>25000</v>
      </c>
      <c r="N103" s="35" t="n">
        <f aca="false">(M49-N49)</f>
        <v>12500</v>
      </c>
      <c r="O103" s="35" t="n">
        <f aca="false">(N49-O49)</f>
        <v>6250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</row>
    <row r="104" customFormat="false" ht="15" hidden="false" customHeight="false" outlineLevel="0" collapsed="false">
      <c r="A104" s="4"/>
      <c r="C104" s="50" t="s">
        <v>107</v>
      </c>
      <c r="D104" s="50"/>
      <c r="E104" s="50"/>
      <c r="F104" s="50"/>
      <c r="G104" s="51"/>
      <c r="H104" s="51" t="n">
        <f aca="false">(G65-H65)*-1</f>
        <v>50000</v>
      </c>
      <c r="I104" s="51" t="n">
        <f aca="false">(H65-I65)*-1</f>
        <v>2500</v>
      </c>
      <c r="J104" s="51" t="n">
        <f aca="false">(I65-J65)*-1</f>
        <v>5000</v>
      </c>
      <c r="K104" s="51" t="n">
        <f aca="false">(J65-K65)*-1</f>
        <v>5000</v>
      </c>
      <c r="L104" s="51" t="n">
        <f aca="false">(K65-L65)*-1</f>
        <v>-0</v>
      </c>
      <c r="M104" s="35" t="n">
        <f aca="false">(L65-M65)*-1</f>
        <v>-17500</v>
      </c>
      <c r="N104" s="35" t="n">
        <f aca="false">(M65-N65)*-1</f>
        <v>-2500</v>
      </c>
      <c r="O104" s="35" t="n">
        <f aca="false">(N65-O65)*-1</f>
        <v>-0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</row>
    <row r="105" customFormat="false" ht="15" hidden="false" customHeight="false" outlineLevel="0" collapsed="false">
      <c r="A105" s="4"/>
      <c r="C105" s="50" t="s">
        <v>108</v>
      </c>
      <c r="D105" s="50"/>
      <c r="E105" s="50"/>
      <c r="F105" s="50"/>
      <c r="G105" s="51"/>
      <c r="H105" s="51" t="n">
        <f aca="false">(G66-H66)*-1</f>
        <v>47500</v>
      </c>
      <c r="I105" s="51" t="n">
        <f aca="false">(H66-I66)*-1</f>
        <v>-0</v>
      </c>
      <c r="J105" s="51" t="n">
        <f aca="false">(I66-J66)*-1</f>
        <v>5000</v>
      </c>
      <c r="K105" s="51" t="n">
        <f aca="false">(J66-K66)*-1</f>
        <v>-0</v>
      </c>
      <c r="L105" s="51" t="n">
        <f aca="false">(K66-L66)*-1</f>
        <v>-2500</v>
      </c>
      <c r="M105" s="35" t="n">
        <f aca="false">(L66-M66)*-1</f>
        <v>-25000</v>
      </c>
      <c r="N105" s="35" t="n">
        <f aca="false">(M66-N66)*-1</f>
        <v>-12500</v>
      </c>
      <c r="O105" s="35" t="n">
        <f aca="false">(N66-O66)*-1</f>
        <v>-6250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</row>
    <row r="106" customFormat="false" ht="15" hidden="false" customHeight="false" outlineLevel="0" collapsed="false">
      <c r="A106" s="4"/>
      <c r="C106" s="50" t="s">
        <v>66</v>
      </c>
      <c r="D106" s="50"/>
      <c r="E106" s="50"/>
      <c r="F106" s="50"/>
      <c r="G106" s="51"/>
      <c r="H106" s="51" t="n">
        <f aca="false">(G68-H68)*-1</f>
        <v>1000000</v>
      </c>
      <c r="I106" s="51" t="n">
        <f aca="false">(H68-I68)*-1</f>
        <v>50000</v>
      </c>
      <c r="J106" s="51" t="n">
        <f aca="false">(I68-J68)*-1</f>
        <v>100000</v>
      </c>
      <c r="K106" s="51" t="n">
        <f aca="false">(J68-K68)*-1</f>
        <v>100000</v>
      </c>
      <c r="L106" s="51" t="n">
        <f aca="false">(K68-L68)*-1</f>
        <v>-0</v>
      </c>
      <c r="M106" s="35" t="n">
        <f aca="false">(L68-M68)*-1</f>
        <v>-350000</v>
      </c>
      <c r="N106" s="35" t="n">
        <f aca="false">(M68-N68)*-1</f>
        <v>-50000</v>
      </c>
      <c r="O106" s="35" t="n">
        <f aca="false">(N68-O68)*-1</f>
        <v>-0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</row>
    <row r="107" customFormat="false" ht="15" hidden="false" customHeight="false" outlineLevel="0" collapsed="false">
      <c r="A107" s="4"/>
      <c r="C107" s="50" t="s">
        <v>67</v>
      </c>
      <c r="D107" s="50"/>
      <c r="E107" s="50"/>
      <c r="F107" s="50"/>
      <c r="G107" s="51"/>
      <c r="H107" s="51" t="n">
        <f aca="false">(G69-H69)*-1</f>
        <v>950000</v>
      </c>
      <c r="I107" s="51" t="n">
        <f aca="false">(H69-I69)*-1</f>
        <v>-0</v>
      </c>
      <c r="J107" s="51" t="n">
        <f aca="false">(I69-J69)*-1</f>
        <v>100000</v>
      </c>
      <c r="K107" s="51" t="n">
        <f aca="false">(J69-K69)*-1</f>
        <v>-0</v>
      </c>
      <c r="L107" s="51" t="n">
        <f aca="false">(K69-L69)*-1</f>
        <v>-50000</v>
      </c>
      <c r="M107" s="35" t="n">
        <f aca="false">(L69-M69)*-1</f>
        <v>-500000</v>
      </c>
      <c r="N107" s="35" t="n">
        <f aca="false">(M69-N69)*-1</f>
        <v>-250000</v>
      </c>
      <c r="O107" s="35" t="n">
        <f aca="false">(N69-O69)*-1</f>
        <v>-125000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</row>
    <row r="108" customFormat="false" ht="15" hidden="false" customHeight="false" outlineLevel="0" collapsed="false">
      <c r="A108" s="4"/>
      <c r="C108" s="50" t="s">
        <v>109</v>
      </c>
      <c r="D108" s="50"/>
      <c r="E108" s="50"/>
      <c r="F108" s="50"/>
      <c r="G108" s="51"/>
      <c r="H108" s="51" t="n">
        <f aca="false">(F67-H67)*-1</f>
        <v>-0</v>
      </c>
      <c r="I108" s="51" t="n">
        <f aca="false">(G67-I67)*-1</f>
        <v>-0</v>
      </c>
      <c r="J108" s="51" t="n">
        <f aca="false">(H67-J67)*-1</f>
        <v>-0</v>
      </c>
      <c r="K108" s="51" t="n">
        <f aca="false">(I67-K67)*-1</f>
        <v>-0</v>
      </c>
      <c r="L108" s="51" t="n">
        <f aca="false">(J67-L67)*-1</f>
        <v>-0</v>
      </c>
      <c r="M108" s="35" t="n">
        <f aca="false">(K67-M67)*-1</f>
        <v>-0</v>
      </c>
      <c r="N108" s="35" t="n">
        <f aca="false">(L67-N67)*-1</f>
        <v>-0</v>
      </c>
      <c r="O108" s="35" t="n">
        <f aca="false">(M67-O67)*-1</f>
        <v>-0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</row>
    <row r="109" customFormat="false" ht="15" hidden="false" customHeight="false" outlineLevel="0" collapsed="false">
      <c r="A109" s="4"/>
      <c r="C109" s="50"/>
      <c r="D109" s="50"/>
      <c r="E109" s="50"/>
      <c r="F109" s="50"/>
      <c r="G109" s="51"/>
      <c r="H109" s="51"/>
      <c r="I109" s="51"/>
      <c r="J109" s="51"/>
      <c r="K109" s="51"/>
      <c r="L109" s="51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</row>
    <row r="110" customFormat="false" ht="15" hidden="false" customHeight="false" outlineLevel="0" collapsed="false">
      <c r="A110" s="0"/>
      <c r="B110" s="1" t="s">
        <v>110</v>
      </c>
      <c r="G110" s="0"/>
      <c r="H110" s="35" t="n">
        <f aca="false">H97+H99+H100+H101+H102+H103+H104+H105+H108+H106+H107</f>
        <v>3764000</v>
      </c>
      <c r="I110" s="35" t="n">
        <f aca="false">I97+I99+I100+I101+I102+I103+I104+I105+I108+I106+I107</f>
        <v>2373597.44</v>
      </c>
      <c r="J110" s="35" t="n">
        <f aca="false">J97+J99+J100+J101+J102+J103+J104+J105+J108+J106+J107</f>
        <v>2733614.24</v>
      </c>
      <c r="K110" s="35" t="n">
        <f aca="false">K97+K99+K100+K101+K102+K103+K104+K105+K108+K106+K107</f>
        <v>2773614.24</v>
      </c>
      <c r="L110" s="35" t="n">
        <f aca="false">L97+L99+L100+L101+L102+L103+L104+L105+L108+L106+L107</f>
        <v>2593614.24</v>
      </c>
      <c r="M110" s="35" t="n">
        <f aca="false">M97+M99+M100+M101+M102+M103+M104+M105+M108+M106+M107</f>
        <v>949614.24</v>
      </c>
      <c r="N110" s="35" t="n">
        <f aca="false">N97+N99+N100+N101+N102+N103+N104+N105+N108+N106+N107</f>
        <v>1037614.24</v>
      </c>
      <c r="O110" s="35" t="n">
        <f aca="false">O97+O99+O100+O101+O102+O103+O104+O105+O108+O106+O107</f>
        <v>1031614.24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</row>
    <row r="112" customFormat="false" ht="15" hidden="false" customHeight="false" outlineLevel="0" collapsed="false">
      <c r="A112" s="0"/>
      <c r="B112" s="0"/>
      <c r="C112" s="0" t="s">
        <v>111</v>
      </c>
      <c r="G112" s="0"/>
      <c r="H112" s="35" t="n">
        <f aca="false">H52*-1</f>
        <v>-60</v>
      </c>
      <c r="I112" s="35" t="n">
        <f aca="false">I52*-1</f>
        <v>-700</v>
      </c>
      <c r="J112" s="35" t="n">
        <f aca="false">J52*-1</f>
        <v>-0</v>
      </c>
      <c r="K112" s="35" t="n">
        <f aca="false">K52*-1</f>
        <v>-0</v>
      </c>
      <c r="L112" s="35" t="n">
        <f aca="false">L52*-1</f>
        <v>-0</v>
      </c>
      <c r="M112" s="35" t="n">
        <f aca="false">M52*-1</f>
        <v>-0</v>
      </c>
      <c r="N112" s="35" t="n">
        <f aca="false">N52*-1</f>
        <v>-0</v>
      </c>
      <c r="O112" s="35" t="n">
        <f aca="false">O52*-1</f>
        <v>-0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</row>
    <row r="114" customFormat="false" ht="15" hidden="false" customHeight="false" outlineLevel="0" collapsed="false">
      <c r="A114" s="0"/>
      <c r="B114" s="0"/>
      <c r="C114" s="0" t="s">
        <v>112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</row>
    <row r="115" customFormat="false" ht="15" hidden="false" customHeight="false" outlineLevel="0" collapsed="false">
      <c r="A115" s="0"/>
      <c r="B115" s="0"/>
      <c r="C115" s="0" t="s">
        <v>113</v>
      </c>
      <c r="G115" s="0"/>
      <c r="H115" s="35" t="n">
        <f aca="false">H74</f>
        <v>100</v>
      </c>
      <c r="I115" s="35" t="n">
        <f aca="false">I74</f>
        <v>0</v>
      </c>
      <c r="J115" s="35" t="n">
        <f aca="false">J74</f>
        <v>0</v>
      </c>
      <c r="K115" s="35" t="n">
        <f aca="false">K74</f>
        <v>0</v>
      </c>
      <c r="L115" s="35" t="n">
        <f aca="false">L74</f>
        <v>0</v>
      </c>
      <c r="M115" s="35" t="n">
        <f aca="false">M74</f>
        <v>0</v>
      </c>
      <c r="N115" s="35" t="n">
        <f aca="false">N74</f>
        <v>0</v>
      </c>
      <c r="O115" s="35" t="n">
        <f aca="false">O74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</row>
    <row r="116" customFormat="false" ht="15" hidden="false" customHeight="false" outlineLevel="0" collapsed="false">
      <c r="A116" s="0"/>
      <c r="B116" s="0"/>
      <c r="C116" s="0" t="s">
        <v>114</v>
      </c>
      <c r="G116" s="0"/>
      <c r="H116" s="35" t="n">
        <f aca="false">(G78-H78)*-1</f>
        <v>0</v>
      </c>
      <c r="I116" s="35" t="n">
        <f aca="false">H78-I78</f>
        <v>0</v>
      </c>
      <c r="J116" s="35" t="n">
        <f aca="false">I78-J78</f>
        <v>0</v>
      </c>
      <c r="K116" s="35" t="n">
        <f aca="false">J78-K78</f>
        <v>0</v>
      </c>
      <c r="L116" s="35" t="n">
        <f aca="false">K78-L78</f>
        <v>0</v>
      </c>
      <c r="M116" s="35" t="n">
        <f aca="false">L78-M78</f>
        <v>0</v>
      </c>
      <c r="N116" s="35" t="n">
        <f aca="false">M78-N78</f>
        <v>0</v>
      </c>
      <c r="O116" s="35" t="n">
        <f aca="false">N78-O78</f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</row>
    <row r="117" s="10" customFormat="true" ht="15" hidden="false" customHeight="false" outlineLevel="0" collapsed="false">
      <c r="A117" s="9"/>
      <c r="C117" s="10" t="s">
        <v>158</v>
      </c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9" customFormat="false" ht="15" hidden="false" customHeight="false" outlineLevel="0" collapsed="false">
      <c r="A119" s="0"/>
      <c r="B119" s="1" t="s">
        <v>116</v>
      </c>
      <c r="G119" s="0"/>
      <c r="H119" s="3" t="n">
        <f aca="false">H123-H121-H117</f>
        <v>5764040</v>
      </c>
      <c r="I119" s="3" t="n">
        <f aca="false">I123-I121-I117</f>
        <v>6136937.44</v>
      </c>
      <c r="J119" s="3" t="n">
        <f aca="false">J123-J121-J117</f>
        <v>8870051.68</v>
      </c>
      <c r="K119" s="3" t="n">
        <f aca="false">K123-K121-K117</f>
        <v>11643665.92</v>
      </c>
      <c r="L119" s="35" t="n">
        <f aca="false">L123-L121-L117</f>
        <v>14237280.16</v>
      </c>
      <c r="M119" s="35" t="n">
        <f aca="false">M123-M121-M117</f>
        <v>15186894.4</v>
      </c>
      <c r="N119" s="35" t="n">
        <f aca="false">N123-N121-N117</f>
        <v>16224508.64</v>
      </c>
      <c r="O119" s="35" t="n">
        <f aca="false">O123-O121-O117</f>
        <v>17256122.88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</row>
    <row r="121" s="63" customFormat="true" ht="15" hidden="false" customHeight="false" outlineLevel="0" collapsed="false">
      <c r="A121" s="4"/>
      <c r="B121" s="25"/>
      <c r="C121" s="62" t="s">
        <v>117</v>
      </c>
      <c r="G121" s="53"/>
      <c r="H121" s="53" t="n">
        <f aca="false">H58*-1</f>
        <v>-2000000</v>
      </c>
      <c r="I121" s="53" t="n">
        <f aca="false">I58*-1</f>
        <v>-500</v>
      </c>
      <c r="J121" s="53" t="n">
        <f aca="false">J58*-1</f>
        <v>-0</v>
      </c>
      <c r="K121" s="53" t="n">
        <f aca="false">K58*-1</f>
        <v>-0</v>
      </c>
      <c r="L121" s="53" t="n">
        <f aca="false">L58*-1</f>
        <v>-0</v>
      </c>
      <c r="M121" s="53" t="n">
        <f aca="false">M58*-1</f>
        <v>-0</v>
      </c>
      <c r="N121" s="53" t="n">
        <f aca="false">N58*-1</f>
        <v>-0</v>
      </c>
      <c r="O121" s="53" t="n">
        <f aca="false">O58*-1</f>
        <v>-0</v>
      </c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3" s="10" customFormat="true" ht="15" hidden="false" customHeight="false" outlineLevel="0" collapsed="false">
      <c r="A123" s="9" t="s">
        <v>118</v>
      </c>
      <c r="B123" s="18" t="s">
        <v>119</v>
      </c>
      <c r="G123" s="11"/>
      <c r="H123" s="11" t="n">
        <f aca="false">H95+H110+H112+H115+H116+H121-H117</f>
        <v>3764040</v>
      </c>
      <c r="I123" s="11" t="n">
        <f aca="false">I95+I110+I112+I115+I116+I121-I117</f>
        <v>6136437.44</v>
      </c>
      <c r="J123" s="11" t="n">
        <f aca="false">J95+J110+J112+J115+J116+J121-J117</f>
        <v>8870051.68</v>
      </c>
      <c r="K123" s="11" t="n">
        <f aca="false">K95+K110+K112+K115+K116+K121-K117</f>
        <v>11643665.92</v>
      </c>
      <c r="L123" s="11" t="n">
        <f aca="false">L95+L110+L112+L115+L116+L121-L117</f>
        <v>14237280.16</v>
      </c>
      <c r="M123" s="11" t="n">
        <f aca="false">M95+M110+M112+M115+M116+M121-M117</f>
        <v>15186894.4</v>
      </c>
      <c r="N123" s="11" t="n">
        <f aca="false">N95+N110+N112+N115+N116+N121-N117</f>
        <v>16224508.64</v>
      </c>
      <c r="O123" s="11" t="n">
        <f aca="false">O95+O110+O112+O115+O116+O121-O117</f>
        <v>17256122.88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5" s="10" customFormat="true" ht="15" hidden="false" customHeight="false" outlineLevel="0" collapsed="false">
      <c r="A125" s="9"/>
      <c r="D125" s="10" t="s">
        <v>120</v>
      </c>
      <c r="F125" s="10" t="n">
        <v>0.5</v>
      </c>
      <c r="G125" s="11"/>
      <c r="H125" s="11" t="n">
        <f aca="false">H95+(G16*$F$125)</f>
        <v>2000000</v>
      </c>
      <c r="I125" s="11" t="n">
        <f aca="false">I95+(H16*$F$125)</f>
        <v>5226540</v>
      </c>
      <c r="J125" s="11" t="n">
        <f aca="false">J95+(I16*$F$125)</f>
        <v>7636437.44</v>
      </c>
      <c r="K125" s="11" t="n">
        <f aca="false">K95+(J16*$F$125)</f>
        <v>10520051.68</v>
      </c>
      <c r="L125" s="11" t="n">
        <f aca="false">L95+(K16*$F$125)</f>
        <v>13368665.92</v>
      </c>
      <c r="M125" s="11" t="n">
        <f aca="false">M95+(L16*$F$125)</f>
        <v>15924780.16</v>
      </c>
      <c r="N125" s="11" t="n">
        <f aca="false">N95+(M16*$F$125)</f>
        <v>16236894.4</v>
      </c>
      <c r="O125" s="11" t="n">
        <f aca="false">O95+(N16*$F$125)</f>
        <v>17049508.64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="2" customFormat="true" ht="15" hidden="false" customHeight="false" outlineLevel="0" collapsed="false">
      <c r="A126" s="4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="2" customFormat="true" ht="15" hidden="false" customHeight="false" outlineLevel="0" collapsed="false">
      <c r="A127" s="4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="2" customFormat="true" ht="15" hidden="false" customHeight="false" outlineLevel="0" collapsed="false">
      <c r="A128" s="4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" hidden="false" customHeight="false" outlineLevel="0" collapsed="false">
      <c r="A129" s="0"/>
      <c r="B129" s="0"/>
      <c r="D129" s="2"/>
      <c r="E129" s="2"/>
      <c r="F129" s="2"/>
      <c r="G129" s="3"/>
      <c r="H129" s="3"/>
      <c r="I129" s="3"/>
      <c r="J129" s="3"/>
      <c r="K129" s="3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</row>
    <row r="130" customFormat="false" ht="15" hidden="false" customHeight="false" outlineLevel="0" collapsed="false">
      <c r="A130" s="0"/>
      <c r="B130" s="0"/>
      <c r="D130" s="2"/>
      <c r="E130" s="2"/>
      <c r="F130" s="2"/>
      <c r="G130" s="3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</row>
    <row r="131" customFormat="false" ht="15" hidden="false" customHeight="false" outlineLevel="0" collapsed="false">
      <c r="A131" s="0"/>
      <c r="B131" s="0"/>
      <c r="D131" s="2"/>
      <c r="E131" s="2"/>
      <c r="F131" s="2"/>
      <c r="G131" s="3"/>
      <c r="H131" s="3"/>
      <c r="I131" s="3"/>
      <c r="J131" s="3"/>
      <c r="K131" s="3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</row>
    <row r="132" s="69" customFormat="true" ht="15" hidden="false" customHeight="false" outlineLevel="0" collapsed="false">
      <c r="A132" s="64"/>
      <c r="B132" s="2"/>
      <c r="C132" s="65" t="s">
        <v>121</v>
      </c>
      <c r="D132" s="42"/>
      <c r="E132" s="42"/>
      <c r="F132" s="42"/>
      <c r="G132" s="43"/>
      <c r="H132" s="66" t="s">
        <v>2</v>
      </c>
      <c r="I132" s="66" t="s">
        <v>2</v>
      </c>
      <c r="J132" s="66" t="s">
        <v>41</v>
      </c>
      <c r="K132" s="67" t="s">
        <v>2</v>
      </c>
      <c r="L132" s="43" t="s">
        <v>2</v>
      </c>
      <c r="M132" s="43" t="s">
        <v>2</v>
      </c>
      <c r="N132" s="43" t="s">
        <v>2</v>
      </c>
      <c r="O132" s="43" t="s">
        <v>2</v>
      </c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="69" customFormat="true" ht="15" hidden="false" customHeight="false" outlineLevel="0" collapsed="false">
      <c r="A133" s="64"/>
      <c r="B133" s="2"/>
      <c r="C133" s="42"/>
      <c r="D133" s="42"/>
      <c r="E133" s="42"/>
      <c r="F133" s="42"/>
      <c r="G133" s="43"/>
      <c r="H133" s="66" t="n">
        <v>1</v>
      </c>
      <c r="I133" s="66" t="n">
        <v>2</v>
      </c>
      <c r="J133" s="66" t="n">
        <v>3</v>
      </c>
      <c r="K133" s="67" t="n">
        <v>4</v>
      </c>
      <c r="L133" s="43" t="n">
        <v>5</v>
      </c>
      <c r="M133" s="43" t="n">
        <v>6</v>
      </c>
      <c r="N133" s="43" t="n">
        <v>7</v>
      </c>
      <c r="O133" s="43" t="n">
        <v>8</v>
      </c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customFormat="false" ht="15" hidden="false" customHeight="false" outlineLevel="0" collapsed="false">
      <c r="A134" s="64"/>
      <c r="C134" s="41" t="s">
        <v>10</v>
      </c>
      <c r="D134" s="41"/>
      <c r="E134" s="42"/>
      <c r="F134" s="42"/>
      <c r="G134" s="43"/>
      <c r="H134" s="70" t="n">
        <f aca="false">H12</f>
        <v>3900000</v>
      </c>
      <c r="I134" s="70" t="n">
        <f aca="false">I12</f>
        <v>4000000</v>
      </c>
      <c r="J134" s="70" t="n">
        <f aca="false">J12</f>
        <v>4400000</v>
      </c>
      <c r="K134" s="43" t="n">
        <f aca="false">K12</f>
        <v>4600000</v>
      </c>
      <c r="L134" s="43" t="n">
        <f aca="false">L12</f>
        <v>4500000</v>
      </c>
      <c r="M134" s="43" t="n">
        <f aca="false">M12</f>
        <v>2800000</v>
      </c>
      <c r="N134" s="43" t="n">
        <f aca="false">N12</f>
        <v>2200000</v>
      </c>
      <c r="O134" s="43" t="n">
        <f aca="false">O12</f>
        <v>1950000</v>
      </c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customFormat="false" ht="15" hidden="false" customHeight="false" outlineLevel="0" collapsed="false">
      <c r="A135" s="64"/>
      <c r="C135" s="41" t="s">
        <v>18</v>
      </c>
      <c r="D135" s="41"/>
      <c r="E135" s="42"/>
      <c r="F135" s="42"/>
      <c r="G135" s="43"/>
      <c r="H135" s="70" t="n">
        <f aca="false">H15</f>
        <v>975000</v>
      </c>
      <c r="I135" s="70" t="n">
        <f aca="false">I15</f>
        <v>1000000</v>
      </c>
      <c r="J135" s="70" t="n">
        <f aca="false">J15</f>
        <v>1100000</v>
      </c>
      <c r="K135" s="43" t="n">
        <f aca="false">K15</f>
        <v>1150000</v>
      </c>
      <c r="L135" s="43" t="n">
        <f aca="false">L15</f>
        <v>1125000</v>
      </c>
      <c r="M135" s="43" t="n">
        <f aca="false">M15</f>
        <v>700000</v>
      </c>
      <c r="N135" s="43" t="n">
        <f aca="false">N15</f>
        <v>550000</v>
      </c>
      <c r="O135" s="43" t="n">
        <f aca="false">O15</f>
        <v>487500</v>
      </c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customFormat="false" ht="15" hidden="false" customHeight="false" outlineLevel="0" collapsed="false">
      <c r="A136" s="64"/>
      <c r="C136" s="41" t="s">
        <v>122</v>
      </c>
      <c r="D136" s="41"/>
      <c r="E136" s="42"/>
      <c r="F136" s="42"/>
      <c r="G136" s="43"/>
      <c r="H136" s="70" t="n">
        <f aca="false">H27</f>
        <v>70000</v>
      </c>
      <c r="I136" s="70" t="n">
        <f aca="false">I27</f>
        <v>70000</v>
      </c>
      <c r="J136" s="70" t="n">
        <f aca="false">J27</f>
        <v>70000</v>
      </c>
      <c r="K136" s="43" t="n">
        <f aca="false">K27</f>
        <v>70000</v>
      </c>
      <c r="L136" s="43" t="n">
        <f aca="false">L27</f>
        <v>70000</v>
      </c>
      <c r="M136" s="43" t="n">
        <f aca="false">M27</f>
        <v>70000</v>
      </c>
      <c r="N136" s="43" t="n">
        <f aca="false">N27</f>
        <v>70000</v>
      </c>
      <c r="O136" s="43" t="n">
        <f aca="false">O27</f>
        <v>70000</v>
      </c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customFormat="false" ht="15" hidden="false" customHeight="false" outlineLevel="0" collapsed="false">
      <c r="A137" s="64"/>
      <c r="C137" s="41" t="s">
        <v>123</v>
      </c>
      <c r="D137" s="42"/>
      <c r="E137" s="42"/>
      <c r="F137" s="42"/>
      <c r="G137" s="43"/>
      <c r="H137" s="70" t="n">
        <f aca="false">H34</f>
        <v>2204000</v>
      </c>
      <c r="I137" s="70" t="n">
        <f aca="false">I34</f>
        <v>1985590.24</v>
      </c>
      <c r="J137" s="70" t="n">
        <f aca="false">J34</f>
        <v>2225523.04</v>
      </c>
      <c r="K137" s="43" t="n">
        <f aca="false">K34</f>
        <v>2345523.04</v>
      </c>
      <c r="L137" s="43" t="n">
        <f aca="false">L34</f>
        <v>2285523.04</v>
      </c>
      <c r="M137" s="43" t="n">
        <f aca="false">M34</f>
        <v>1281523.04</v>
      </c>
      <c r="N137" s="43" t="n">
        <f aca="false">N34</f>
        <v>929523.04</v>
      </c>
      <c r="O137" s="43" t="n">
        <f aca="false">O34</f>
        <v>783523.04</v>
      </c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customFormat="false" ht="15" hidden="false" customHeight="false" outlineLevel="0" collapsed="false">
      <c r="A138" s="64"/>
      <c r="C138" s="42"/>
      <c r="D138" s="42"/>
      <c r="E138" s="42"/>
      <c r="F138" s="42"/>
      <c r="G138" s="43"/>
      <c r="H138" s="70"/>
      <c r="I138" s="70"/>
      <c r="J138" s="70"/>
      <c r="K138" s="43"/>
      <c r="L138" s="43"/>
      <c r="M138" s="43"/>
      <c r="N138" s="43"/>
      <c r="O138" s="43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customFormat="false" ht="15" hidden="false" customHeight="false" outlineLevel="0" collapsed="false">
      <c r="A139" s="64"/>
      <c r="C139" s="41" t="s">
        <v>124</v>
      </c>
      <c r="D139" s="41"/>
      <c r="E139" s="42"/>
      <c r="F139" s="42"/>
      <c r="G139" s="43"/>
      <c r="H139" s="70" t="n">
        <f aca="false">H17</f>
        <v>0</v>
      </c>
      <c r="I139" s="70" t="n">
        <f aca="false">I17</f>
        <v>0</v>
      </c>
      <c r="J139" s="70" t="n">
        <f aca="false">J17</f>
        <v>0</v>
      </c>
      <c r="K139" s="43" t="n">
        <f aca="false">K17</f>
        <v>0</v>
      </c>
      <c r="L139" s="43" t="n">
        <f aca="false">L17</f>
        <v>0</v>
      </c>
      <c r="M139" s="43" t="n">
        <f aca="false">M17</f>
        <v>20000</v>
      </c>
      <c r="N139" s="43" t="n">
        <f aca="false">N17</f>
        <v>30000</v>
      </c>
      <c r="O139" s="43" t="n">
        <f aca="false">O17</f>
        <v>35000</v>
      </c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customFormat="false" ht="15" hidden="false" customHeight="false" outlineLevel="0" collapsed="false">
      <c r="A140" s="64"/>
      <c r="C140" s="41"/>
      <c r="D140" s="42"/>
      <c r="E140" s="42"/>
      <c r="F140" s="42"/>
      <c r="G140" s="43"/>
      <c r="H140" s="70"/>
      <c r="I140" s="70"/>
      <c r="J140" s="70"/>
      <c r="K140" s="43"/>
      <c r="L140" s="43"/>
      <c r="M140" s="43"/>
      <c r="N140" s="43"/>
      <c r="O140" s="43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customFormat="false" ht="15" hidden="false" customHeight="false" outlineLevel="0" collapsed="false">
      <c r="A141" s="64"/>
      <c r="C141" s="65" t="s">
        <v>125</v>
      </c>
      <c r="D141" s="42"/>
      <c r="E141" s="42"/>
      <c r="F141" s="42"/>
      <c r="G141" s="43"/>
      <c r="H141" s="70" t="s">
        <v>2</v>
      </c>
      <c r="I141" s="70" t="s">
        <v>2</v>
      </c>
      <c r="J141" s="70" t="s">
        <v>2</v>
      </c>
      <c r="K141" s="43" t="s">
        <v>2</v>
      </c>
      <c r="L141" s="43" t="s">
        <v>2</v>
      </c>
      <c r="M141" s="43" t="s">
        <v>2</v>
      </c>
      <c r="N141" s="43" t="s">
        <v>2</v>
      </c>
      <c r="O141" s="43" t="s">
        <v>2</v>
      </c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customFormat="false" ht="15" hidden="false" customHeight="false" outlineLevel="0" collapsed="false">
      <c r="A142" s="64"/>
      <c r="C142" s="42"/>
      <c r="D142" s="42"/>
      <c r="E142" s="42"/>
      <c r="F142" s="42"/>
      <c r="G142" s="43"/>
      <c r="H142" s="70" t="n">
        <v>1</v>
      </c>
      <c r="I142" s="70" t="n">
        <v>2</v>
      </c>
      <c r="J142" s="70" t="n">
        <v>3</v>
      </c>
      <c r="K142" s="43" t="n">
        <v>4</v>
      </c>
      <c r="L142" s="43" t="n">
        <v>5</v>
      </c>
      <c r="M142" s="43" t="n">
        <v>6</v>
      </c>
      <c r="N142" s="43" t="n">
        <v>7</v>
      </c>
      <c r="O142" s="43" t="n">
        <v>8</v>
      </c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customFormat="false" ht="15" hidden="false" customHeight="false" outlineLevel="0" collapsed="false">
      <c r="A143" s="64"/>
      <c r="C143" s="41" t="s">
        <v>126</v>
      </c>
      <c r="D143" s="41"/>
      <c r="E143" s="42"/>
      <c r="F143" s="42"/>
      <c r="G143" s="43"/>
      <c r="H143" s="70" t="n">
        <f aca="false">H95</f>
        <v>2000000</v>
      </c>
      <c r="I143" s="70" t="n">
        <f aca="false">I95</f>
        <v>3764040</v>
      </c>
      <c r="J143" s="70" t="n">
        <f aca="false">J95</f>
        <v>6136437.44</v>
      </c>
      <c r="K143" s="43" t="n">
        <f aca="false">K95</f>
        <v>8870051.68</v>
      </c>
      <c r="L143" s="43" t="n">
        <f aca="false">L95</f>
        <v>11643665.92</v>
      </c>
      <c r="M143" s="43" t="n">
        <f aca="false">M95</f>
        <v>14237280.16</v>
      </c>
      <c r="N143" s="43" t="n">
        <f aca="false">N95</f>
        <v>15186894.4</v>
      </c>
      <c r="O143" s="43" t="n">
        <f aca="false">O95</f>
        <v>16224508.64</v>
      </c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customFormat="false" ht="15" hidden="false" customHeight="false" outlineLevel="0" collapsed="false">
      <c r="A144" s="64"/>
      <c r="C144" s="41" t="s">
        <v>127</v>
      </c>
      <c r="D144" s="41"/>
      <c r="E144" s="42"/>
      <c r="F144" s="42"/>
      <c r="G144" s="43"/>
      <c r="H144" s="70" t="n">
        <f aca="false">H110</f>
        <v>3764000</v>
      </c>
      <c r="I144" s="70" t="n">
        <f aca="false">I110</f>
        <v>2373597.44</v>
      </c>
      <c r="J144" s="70" t="n">
        <f aca="false">J110</f>
        <v>2733614.24</v>
      </c>
      <c r="K144" s="43" t="n">
        <f aca="false">K110</f>
        <v>2773614.24</v>
      </c>
      <c r="L144" s="43" t="n">
        <f aca="false">L110</f>
        <v>2593614.24</v>
      </c>
      <c r="M144" s="43" t="n">
        <f aca="false">M110</f>
        <v>949614.24</v>
      </c>
      <c r="N144" s="43" t="n">
        <f aca="false">N110</f>
        <v>1037614.24</v>
      </c>
      <c r="O144" s="43" t="n">
        <f aca="false">O110</f>
        <v>1031614.24</v>
      </c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customFormat="false" ht="15" hidden="false" customHeight="false" outlineLevel="0" collapsed="false">
      <c r="A145" s="64"/>
      <c r="C145" s="42"/>
      <c r="D145" s="71" t="s">
        <v>128</v>
      </c>
      <c r="E145" s="71"/>
      <c r="F145" s="71"/>
      <c r="G145" s="72"/>
      <c r="H145" s="73" t="n">
        <f aca="false">H34</f>
        <v>2204000</v>
      </c>
      <c r="I145" s="73" t="n">
        <f aca="false">I34</f>
        <v>1985590.24</v>
      </c>
      <c r="J145" s="73" t="n">
        <f aca="false">J34</f>
        <v>2225523.04</v>
      </c>
      <c r="K145" s="72" t="n">
        <f aca="false">K34</f>
        <v>2345523.04</v>
      </c>
      <c r="L145" s="72" t="n">
        <f aca="false">L34</f>
        <v>2285523.04</v>
      </c>
      <c r="M145" s="72" t="n">
        <f aca="false">M34</f>
        <v>1281523.04</v>
      </c>
      <c r="N145" s="72" t="n">
        <f aca="false">N34</f>
        <v>929523.04</v>
      </c>
      <c r="O145" s="72" t="n">
        <f aca="false">O34</f>
        <v>783523.04</v>
      </c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customFormat="false" ht="15" hidden="false" customHeight="false" outlineLevel="0" collapsed="false">
      <c r="A146" s="64"/>
      <c r="C146" s="42"/>
      <c r="D146" s="71" t="s">
        <v>129</v>
      </c>
      <c r="E146" s="71"/>
      <c r="F146" s="71"/>
      <c r="G146" s="72"/>
      <c r="H146" s="73" t="n">
        <f aca="false">H97-H110</f>
        <v>-1560000</v>
      </c>
      <c r="I146" s="73" t="n">
        <f aca="false">I97-I110</f>
        <v>-388007.2</v>
      </c>
      <c r="J146" s="73" t="n">
        <f aca="false">J97-J110</f>
        <v>-508091.2</v>
      </c>
      <c r="K146" s="72" t="n">
        <f aca="false">K97-K110</f>
        <v>-428091.2</v>
      </c>
      <c r="L146" s="72" t="n">
        <f aca="false">L97-L110</f>
        <v>-308091.2</v>
      </c>
      <c r="M146" s="72" t="n">
        <f aca="false">M97-M110</f>
        <v>331908.8</v>
      </c>
      <c r="N146" s="72" t="n">
        <f aca="false">N97-N110</f>
        <v>-108091.2</v>
      </c>
      <c r="O146" s="72" t="n">
        <f aca="false">O97-O110</f>
        <v>-248091.2</v>
      </c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customFormat="false" ht="15" hidden="false" customHeight="false" outlineLevel="0" collapsed="false">
      <c r="A147" s="64"/>
      <c r="C147" s="41" t="s">
        <v>130</v>
      </c>
      <c r="D147" s="41"/>
      <c r="E147" s="42"/>
      <c r="F147" s="42"/>
      <c r="G147" s="43"/>
      <c r="H147" s="70" t="n">
        <f aca="false">H112</f>
        <v>-60</v>
      </c>
      <c r="I147" s="70" t="n">
        <f aca="false">I112</f>
        <v>-700</v>
      </c>
      <c r="J147" s="70" t="n">
        <f aca="false">J112</f>
        <v>-0</v>
      </c>
      <c r="K147" s="43" t="n">
        <f aca="false">K112</f>
        <v>-0</v>
      </c>
      <c r="L147" s="43" t="n">
        <f aca="false">L112</f>
        <v>-0</v>
      </c>
      <c r="M147" s="43" t="n">
        <f aca="false">M112</f>
        <v>-0</v>
      </c>
      <c r="N147" s="43" t="n">
        <f aca="false">N112</f>
        <v>-0</v>
      </c>
      <c r="O147" s="43" t="n">
        <f aca="false">O112</f>
        <v>-0</v>
      </c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customFormat="false" ht="15" hidden="false" customHeight="false" outlineLevel="0" collapsed="false">
      <c r="A148" s="64"/>
      <c r="C148" s="41" t="s">
        <v>131</v>
      </c>
      <c r="D148" s="41"/>
      <c r="E148" s="42"/>
      <c r="F148" s="42"/>
      <c r="G148" s="43"/>
      <c r="H148" s="70" t="n">
        <f aca="false">H115+H116</f>
        <v>100</v>
      </c>
      <c r="I148" s="70" t="n">
        <f aca="false">I115+I116</f>
        <v>0</v>
      </c>
      <c r="J148" s="70" t="n">
        <f aca="false">J115+J116</f>
        <v>0</v>
      </c>
      <c r="K148" s="43" t="n">
        <f aca="false">K115+K116</f>
        <v>0</v>
      </c>
      <c r="L148" s="43" t="n">
        <f aca="false">L115+L116</f>
        <v>0</v>
      </c>
      <c r="M148" s="43" t="n">
        <f aca="false">M115+M116</f>
        <v>0</v>
      </c>
      <c r="N148" s="43" t="n">
        <f aca="false">N115+N116</f>
        <v>0</v>
      </c>
      <c r="O148" s="43" t="n">
        <f aca="false">O115+O116</f>
        <v>0</v>
      </c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="76" customFormat="true" ht="15" hidden="false" customHeight="false" outlineLevel="0" collapsed="false">
      <c r="A149" s="64"/>
      <c r="B149" s="1"/>
      <c r="C149" s="41" t="s">
        <v>132</v>
      </c>
      <c r="D149" s="41"/>
      <c r="E149" s="41"/>
      <c r="F149" s="41"/>
      <c r="G149" s="44"/>
      <c r="H149" s="74" t="n">
        <f aca="false">H123-H153</f>
        <v>1764040</v>
      </c>
      <c r="I149" s="74" t="n">
        <f aca="false">I123-I153</f>
        <v>6135937.44</v>
      </c>
      <c r="J149" s="74" t="n">
        <f aca="false">J123-J153</f>
        <v>8870051.68</v>
      </c>
      <c r="K149" s="44" t="n">
        <f aca="false">K123-K153</f>
        <v>11643665.92</v>
      </c>
      <c r="L149" s="44" t="n">
        <f aca="false">L123-L153</f>
        <v>14237280.16</v>
      </c>
      <c r="M149" s="44" t="n">
        <f aca="false">M123-M153</f>
        <v>15186894.4</v>
      </c>
      <c r="N149" s="44" t="n">
        <f aca="false">N123-N153</f>
        <v>16224508.64</v>
      </c>
      <c r="O149" s="44" t="n">
        <f aca="false">O123-O153</f>
        <v>17256122.88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="69" customFormat="true" ht="15" hidden="false" customHeight="false" outlineLevel="0" collapsed="false">
      <c r="A150" s="64"/>
      <c r="B150" s="2"/>
      <c r="C150" s="41"/>
      <c r="D150" s="41"/>
      <c r="E150" s="42"/>
      <c r="F150" s="42"/>
      <c r="G150" s="43"/>
      <c r="H150" s="70"/>
      <c r="I150" s="70"/>
      <c r="J150" s="70"/>
      <c r="K150" s="43"/>
      <c r="L150" s="43"/>
      <c r="M150" s="43"/>
      <c r="N150" s="43"/>
      <c r="O150" s="43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="69" customFormat="true" ht="15" hidden="false" customHeight="false" outlineLevel="0" collapsed="false">
      <c r="A151" s="64"/>
      <c r="B151" s="2"/>
      <c r="C151" s="41" t="s">
        <v>133</v>
      </c>
      <c r="D151" s="41"/>
      <c r="E151" s="42"/>
      <c r="F151" s="42"/>
      <c r="G151" s="43"/>
      <c r="H151" s="70" t="n">
        <f aca="false">H149-H143</f>
        <v>-235960</v>
      </c>
      <c r="I151" s="70" t="n">
        <f aca="false">I149-I143</f>
        <v>2371897.44</v>
      </c>
      <c r="J151" s="70" t="n">
        <f aca="false">J149-J143</f>
        <v>2733614.24</v>
      </c>
      <c r="K151" s="43" t="n">
        <f aca="false">K149-K143</f>
        <v>2773614.24</v>
      </c>
      <c r="L151" s="43" t="n">
        <f aca="false">L149-L143</f>
        <v>2593614.24</v>
      </c>
      <c r="M151" s="43" t="n">
        <f aca="false">M149-M143</f>
        <v>949614.24</v>
      </c>
      <c r="N151" s="43" t="n">
        <f aca="false">N149-N143</f>
        <v>1037614.24</v>
      </c>
      <c r="O151" s="43" t="n">
        <f aca="false">O149-O143</f>
        <v>1031614.24</v>
      </c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="69" customFormat="true" ht="15" hidden="false" customHeight="false" outlineLevel="0" collapsed="false">
      <c r="A152" s="64"/>
      <c r="B152" s="2"/>
      <c r="C152" s="41"/>
      <c r="D152" s="41"/>
      <c r="E152" s="42"/>
      <c r="F152" s="42"/>
      <c r="G152" s="43"/>
      <c r="H152" s="70"/>
      <c r="I152" s="70"/>
      <c r="J152" s="70"/>
      <c r="K152" s="43"/>
      <c r="L152" s="43"/>
      <c r="M152" s="43"/>
      <c r="N152" s="43"/>
      <c r="O152" s="43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="69" customFormat="true" ht="15" hidden="false" customHeight="false" outlineLevel="0" collapsed="false">
      <c r="A153" s="64"/>
      <c r="B153" s="2"/>
      <c r="C153" s="41" t="s">
        <v>134</v>
      </c>
      <c r="D153" s="42"/>
      <c r="E153" s="42"/>
      <c r="F153" s="42"/>
      <c r="G153" s="43"/>
      <c r="H153" s="70" t="n">
        <f aca="false">H58</f>
        <v>2000000</v>
      </c>
      <c r="I153" s="70" t="n">
        <f aca="false">I58</f>
        <v>500</v>
      </c>
      <c r="J153" s="70" t="n">
        <f aca="false">J58</f>
        <v>0</v>
      </c>
      <c r="K153" s="43" t="n">
        <f aca="false">K58</f>
        <v>0</v>
      </c>
      <c r="L153" s="43" t="n">
        <f aca="false">L58</f>
        <v>0</v>
      </c>
      <c r="M153" s="43" t="n">
        <f aca="false">M58</f>
        <v>0</v>
      </c>
      <c r="N153" s="43" t="n">
        <f aca="false">N58</f>
        <v>0</v>
      </c>
      <c r="O153" s="43" t="n">
        <f aca="false">O58</f>
        <v>0</v>
      </c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="69" customFormat="true" ht="15" hidden="false" customHeight="false" outlineLevel="0" collapsed="false">
      <c r="A154" s="64"/>
      <c r="B154" s="2"/>
      <c r="C154" s="41" t="s">
        <v>135</v>
      </c>
      <c r="D154" s="42"/>
      <c r="E154" s="42"/>
      <c r="F154" s="42"/>
      <c r="G154" s="43"/>
      <c r="H154" s="70" t="n">
        <f aca="false">H117</f>
        <v>0</v>
      </c>
      <c r="I154" s="70" t="n">
        <f aca="false">I117</f>
        <v>0</v>
      </c>
      <c r="J154" s="70" t="n">
        <f aca="false">J117</f>
        <v>0</v>
      </c>
      <c r="K154" s="43" t="n">
        <f aca="false">K117</f>
        <v>0</v>
      </c>
      <c r="L154" s="43" t="n">
        <f aca="false">L117</f>
        <v>0</v>
      </c>
      <c r="M154" s="43" t="n">
        <f aca="false">M117</f>
        <v>0</v>
      </c>
      <c r="N154" s="43" t="n">
        <f aca="false">N117</f>
        <v>0</v>
      </c>
      <c r="O154" s="43" t="n">
        <f aca="false">O117</f>
        <v>0</v>
      </c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="69" customFormat="true" ht="15" hidden="false" customHeight="false" outlineLevel="0" collapsed="false">
      <c r="A155" s="64"/>
      <c r="B155" s="2"/>
      <c r="C155" s="41"/>
      <c r="D155" s="41"/>
      <c r="E155" s="42"/>
      <c r="F155" s="42"/>
      <c r="G155" s="43"/>
      <c r="H155" s="70"/>
      <c r="I155" s="70"/>
      <c r="J155" s="70"/>
      <c r="K155" s="43"/>
      <c r="L155" s="43"/>
      <c r="M155" s="43"/>
      <c r="N155" s="43"/>
      <c r="O155" s="43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="69" customFormat="true" ht="15" hidden="false" customHeight="false" outlineLevel="0" collapsed="false">
      <c r="A156" s="64"/>
      <c r="B156" s="2"/>
      <c r="C156" s="41"/>
      <c r="D156" s="41"/>
      <c r="E156" s="42"/>
      <c r="F156" s="42"/>
      <c r="G156" s="43"/>
      <c r="H156" s="70"/>
      <c r="I156" s="70"/>
      <c r="J156" s="70"/>
      <c r="K156" s="43"/>
      <c r="L156" s="43"/>
      <c r="M156" s="43"/>
      <c r="N156" s="43"/>
      <c r="O156" s="43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customFormat="false" ht="15" hidden="false" customHeight="false" outlineLevel="0" collapsed="false">
      <c r="A157" s="64"/>
      <c r="C157" s="41" t="s">
        <v>136</v>
      </c>
      <c r="D157" s="42"/>
      <c r="E157" s="42"/>
      <c r="F157" s="42"/>
      <c r="G157" s="43"/>
      <c r="H157" s="70" t="n">
        <f aca="false">H125</f>
        <v>2000000</v>
      </c>
      <c r="I157" s="70" t="n">
        <f aca="false">I125</f>
        <v>5226540</v>
      </c>
      <c r="J157" s="70" t="n">
        <f aca="false">J125</f>
        <v>7636437.44</v>
      </c>
      <c r="K157" s="43" t="n">
        <f aca="false">K125</f>
        <v>10520051.68</v>
      </c>
      <c r="L157" s="43" t="n">
        <f aca="false">L125</f>
        <v>13368665.92</v>
      </c>
      <c r="M157" s="43" t="n">
        <f aca="false">M125</f>
        <v>15924780.16</v>
      </c>
      <c r="N157" s="43" t="n">
        <f aca="false">N125</f>
        <v>16236894.4</v>
      </c>
      <c r="O157" s="43" t="n">
        <f aca="false">O125</f>
        <v>17049508.64</v>
      </c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customFormat="false" ht="15" hidden="false" customHeight="false" outlineLevel="0" collapsed="false">
      <c r="A158" s="64"/>
      <c r="C158" s="42"/>
      <c r="D158" s="41"/>
      <c r="E158" s="42"/>
      <c r="F158" s="42"/>
      <c r="G158" s="43"/>
      <c r="H158" s="70"/>
      <c r="I158" s="70"/>
      <c r="J158" s="70"/>
      <c r="K158" s="43"/>
      <c r="L158" s="43"/>
      <c r="M158" s="43"/>
      <c r="N158" s="43"/>
      <c r="O158" s="43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customFormat="false" ht="15" hidden="false" customHeight="false" outlineLevel="0" collapsed="false">
      <c r="A159" s="64"/>
      <c r="C159" s="41" t="s">
        <v>137</v>
      </c>
      <c r="D159" s="41"/>
      <c r="E159" s="42"/>
      <c r="F159" s="42"/>
      <c r="G159" s="43"/>
      <c r="H159" s="77" t="s">
        <v>138</v>
      </c>
      <c r="I159" s="70"/>
      <c r="J159" s="78"/>
      <c r="K159" s="43"/>
      <c r="L159" s="43"/>
      <c r="M159" s="43"/>
      <c r="N159" s="43"/>
      <c r="O159" s="43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customFormat="false" ht="15" hidden="false" customHeight="false" outlineLevel="0" collapsed="false">
      <c r="A160" s="64"/>
      <c r="D160" s="41"/>
      <c r="E160" s="42"/>
      <c r="F160" s="42"/>
      <c r="G160" s="43"/>
      <c r="H160" s="0"/>
      <c r="I160" s="70"/>
      <c r="J160" s="78"/>
      <c r="K160" s="43"/>
      <c r="L160" s="43"/>
      <c r="M160" s="43"/>
      <c r="N160" s="43"/>
      <c r="O160" s="43"/>
      <c r="P160" s="68"/>
      <c r="Q160" s="68" t="s">
        <v>139</v>
      </c>
      <c r="R160" s="68"/>
      <c r="S160" s="68"/>
      <c r="T160" s="68"/>
      <c r="U160" s="68"/>
      <c r="V160" s="68"/>
      <c r="W160" s="68"/>
      <c r="X160" s="68"/>
      <c r="Y160" s="68"/>
      <c r="Z160" s="68"/>
    </row>
    <row r="161" customFormat="false" ht="15" hidden="false" customHeight="false" outlineLevel="0" collapsed="false">
      <c r="A161" s="64"/>
      <c r="C161" s="42"/>
      <c r="D161" s="42"/>
      <c r="E161" s="42"/>
      <c r="F161" s="42"/>
      <c r="G161" s="43"/>
      <c r="H161" s="70" t="s">
        <v>2</v>
      </c>
      <c r="I161" s="70" t="s">
        <v>2</v>
      </c>
      <c r="J161" s="70" t="s">
        <v>2</v>
      </c>
      <c r="K161" s="43" t="s">
        <v>2</v>
      </c>
      <c r="L161" s="43" t="s">
        <v>2</v>
      </c>
      <c r="M161" s="43" t="s">
        <v>2</v>
      </c>
      <c r="N161" s="43" t="s">
        <v>2</v>
      </c>
      <c r="O161" s="43" t="s">
        <v>2</v>
      </c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customFormat="false" ht="15" hidden="false" customHeight="false" outlineLevel="0" collapsed="false">
      <c r="A162" s="64"/>
      <c r="C162" s="41" t="s">
        <v>140</v>
      </c>
      <c r="D162" s="42"/>
      <c r="E162" s="42"/>
      <c r="F162" s="42"/>
      <c r="G162" s="43"/>
      <c r="H162" s="70" t="n">
        <v>1</v>
      </c>
      <c r="I162" s="70" t="n">
        <v>2</v>
      </c>
      <c r="J162" s="70" t="n">
        <v>3</v>
      </c>
      <c r="K162" s="43" t="n">
        <v>4</v>
      </c>
      <c r="L162" s="43" t="n">
        <v>5</v>
      </c>
      <c r="M162" s="43" t="n">
        <v>6</v>
      </c>
      <c r="N162" s="43" t="n">
        <v>7</v>
      </c>
      <c r="O162" s="43" t="n">
        <v>8</v>
      </c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customFormat="false" ht="15" hidden="false" customHeight="false" outlineLevel="0" collapsed="false">
      <c r="A163" s="64"/>
      <c r="B163" s="0"/>
      <c r="C163" s="42"/>
      <c r="D163" s="43" t="s">
        <v>78</v>
      </c>
      <c r="E163" s="42"/>
      <c r="F163" s="42"/>
      <c r="G163" s="43"/>
      <c r="H163" s="70" t="n">
        <f aca="false">G78+G79</f>
        <v>2900000</v>
      </c>
      <c r="I163" s="70" t="n">
        <f aca="false">H78+H79</f>
        <v>5104000</v>
      </c>
      <c r="J163" s="70" t="n">
        <f aca="false">I78+I79</f>
        <v>7089590.24</v>
      </c>
      <c r="K163" s="43" t="n">
        <f aca="false">J78+J79</f>
        <v>9315113.28</v>
      </c>
      <c r="L163" s="43" t="n">
        <f aca="false">K78+K79</f>
        <v>11660636.32</v>
      </c>
      <c r="M163" s="43" t="n">
        <f aca="false">L78+L79</f>
        <v>13946159.36</v>
      </c>
      <c r="N163" s="43" t="n">
        <f aca="false">M78+M79</f>
        <v>15227682.4</v>
      </c>
      <c r="O163" s="43" t="n">
        <f aca="false">N78+N79</f>
        <v>16157205.44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</row>
    <row r="164" customFormat="false" ht="15" hidden="false" customHeight="false" outlineLevel="0" collapsed="false">
      <c r="A164" s="64"/>
      <c r="B164" s="0"/>
      <c r="C164" s="42"/>
      <c r="D164" s="43" t="s">
        <v>141</v>
      </c>
      <c r="E164" s="42"/>
      <c r="F164" s="42"/>
      <c r="G164" s="43"/>
      <c r="H164" s="70" t="n">
        <f aca="false">((H34+H31)/(H163))*100</f>
        <v>76</v>
      </c>
      <c r="I164" s="70" t="n">
        <f aca="false">((I34+I31)/(I163))*100</f>
        <v>45.7209529780564</v>
      </c>
      <c r="J164" s="70" t="n">
        <f aca="false">((J34+J31)/(J163))*100</f>
        <v>36.3013115409615</v>
      </c>
      <c r="K164" s="43" t="n">
        <f aca="false">((K34+K31)/(K163))*100</f>
        <v>28.9166020748596</v>
      </c>
      <c r="L164" s="43" t="n">
        <f aca="false">((L34+L31)/(L163))*100</f>
        <v>22.5855104963946</v>
      </c>
      <c r="M164" s="43" t="n">
        <f aca="false">((M34+M31)/(M163))*100</f>
        <v>11.6850395720704</v>
      </c>
      <c r="N164" s="43" t="n">
        <f aca="false">((N34+N31)/(N163))*100</f>
        <v>8.39007674601882</v>
      </c>
      <c r="O164" s="43" t="n">
        <f aca="false">((O34+O31)/(O163))*100</f>
        <v>7.00377453392089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</row>
    <row r="165" customFormat="false" ht="15" hidden="false" customHeight="false" outlineLevel="0" collapsed="false">
      <c r="A165" s="64"/>
      <c r="B165" s="0"/>
      <c r="C165" s="42"/>
      <c r="D165" s="43" t="s">
        <v>142</v>
      </c>
      <c r="E165" s="42"/>
      <c r="F165" s="42"/>
      <c r="G165" s="43"/>
      <c r="H165" s="70" t="n">
        <f aca="false">(H28/H62)*100</f>
        <v>31.9665890361877</v>
      </c>
      <c r="I165" s="70" t="n">
        <f aca="false">(I28/I62)*100</f>
        <v>27.2033526901819</v>
      </c>
      <c r="J165" s="70" t="n">
        <f aca="false">(J28/J62)*100</f>
        <v>24.8773424709002</v>
      </c>
      <c r="K165" s="43" t="n">
        <f aca="false">(K28/K62)*100</f>
        <v>22.2373209567103</v>
      </c>
      <c r="L165" s="43" t="n">
        <f aca="false">(L28/L62)*100</f>
        <v>19.2104885349275</v>
      </c>
      <c r="M165" s="43" t="n">
        <f aca="false">(M28/M62)*100</f>
        <v>11.7377517202082</v>
      </c>
      <c r="N165" s="43" t="n">
        <f aca="false">(N28/N62)*100</f>
        <v>8.95111556367793</v>
      </c>
      <c r="O165" s="43" t="n">
        <f aca="false">(O28/O62)*100</f>
        <v>7.69106202332581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</row>
    <row r="166" customFormat="false" ht="15" hidden="false" customHeight="false" outlineLevel="0" collapsed="false">
      <c r="A166" s="64"/>
      <c r="B166" s="0"/>
      <c r="C166" s="42"/>
      <c r="D166" s="43"/>
      <c r="E166" s="42"/>
      <c r="F166" s="42"/>
      <c r="G166" s="43"/>
      <c r="H166" s="70"/>
      <c r="I166" s="70"/>
      <c r="J166" s="70"/>
      <c r="K166" s="43"/>
      <c r="L166" s="43"/>
      <c r="M166" s="43"/>
      <c r="N166" s="43"/>
      <c r="O166" s="43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</row>
    <row r="167" customFormat="false" ht="15" hidden="false" customHeight="false" outlineLevel="0" collapsed="false">
      <c r="A167" s="64"/>
      <c r="B167" s="0"/>
      <c r="C167" s="42"/>
      <c r="D167" s="43"/>
      <c r="E167" s="42"/>
      <c r="F167" s="42"/>
      <c r="G167" s="43"/>
      <c r="H167" s="70"/>
      <c r="I167" s="70"/>
      <c r="J167" s="70"/>
      <c r="K167" s="43"/>
      <c r="L167" s="43"/>
      <c r="M167" s="43"/>
      <c r="N167" s="43"/>
      <c r="O167" s="43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</row>
    <row r="168" customFormat="false" ht="15" hidden="false" customHeight="false" outlineLevel="0" collapsed="false">
      <c r="A168" s="64"/>
      <c r="B168" s="0"/>
      <c r="C168" s="42"/>
      <c r="D168" s="42" t="s">
        <v>143</v>
      </c>
      <c r="E168" s="42"/>
      <c r="F168" s="42"/>
      <c r="G168" s="43"/>
      <c r="H168" s="79" t="n">
        <f aca="false">H50/H71</f>
        <v>1.96881074481074</v>
      </c>
      <c r="I168" s="79" t="n">
        <f aca="false">I50/I71</f>
        <v>2.96070400761905</v>
      </c>
      <c r="J168" s="79" t="n">
        <f aca="false">J50/J71</f>
        <v>3.80023391861472</v>
      </c>
      <c r="K168" s="80" t="n">
        <f aca="false">K50/K71</f>
        <v>4.69672972587992</v>
      </c>
      <c r="L168" s="80" t="n">
        <f aca="false">L50/L71</f>
        <v>5.79689490962963</v>
      </c>
      <c r="M168" s="80" t="n">
        <f aca="false">M50/M71</f>
        <v>9.73069806802721</v>
      </c>
      <c r="N168" s="80" t="n">
        <f aca="false">N50/N71</f>
        <v>13.1374788709957</v>
      </c>
      <c r="O168" s="80" t="n">
        <f aca="false">O50/O71</f>
        <v>15.7223931936508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</row>
    <row r="169" customFormat="false" ht="15" hidden="false" customHeight="false" outlineLevel="0" collapsed="false">
      <c r="A169" s="64"/>
      <c r="B169" s="0"/>
      <c r="C169" s="42"/>
      <c r="D169" s="43"/>
      <c r="E169" s="42"/>
      <c r="F169" s="42"/>
      <c r="G169" s="43"/>
      <c r="H169" s="70"/>
      <c r="I169" s="70"/>
      <c r="J169" s="70"/>
      <c r="K169" s="43"/>
      <c r="L169" s="43"/>
      <c r="M169" s="43"/>
      <c r="N169" s="43"/>
      <c r="O169" s="43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</row>
    <row r="170" customFormat="false" ht="15" hidden="false" customHeight="false" outlineLevel="0" collapsed="false">
      <c r="A170" s="64"/>
      <c r="B170" s="0"/>
      <c r="C170" s="42"/>
      <c r="D170" s="43" t="s">
        <v>144</v>
      </c>
      <c r="E170" s="42"/>
      <c r="F170" s="42"/>
      <c r="G170" s="43"/>
      <c r="H170" s="70" t="n">
        <f aca="false">(H15/H12)*100</f>
        <v>25</v>
      </c>
      <c r="I170" s="70"/>
      <c r="J170" s="70"/>
      <c r="K170" s="43"/>
      <c r="L170" s="43"/>
      <c r="M170" s="43"/>
      <c r="N170" s="43"/>
      <c r="O170" s="43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</row>
    <row r="171" customFormat="false" ht="15" hidden="false" customHeight="false" outlineLevel="0" collapsed="false">
      <c r="A171" s="64"/>
      <c r="B171" s="0"/>
      <c r="C171" s="42"/>
      <c r="D171" s="43" t="s">
        <v>145</v>
      </c>
      <c r="E171" s="42"/>
      <c r="F171" s="42"/>
      <c r="G171" s="43"/>
      <c r="H171" s="70" t="n">
        <f aca="false">(H28/H12)*100</f>
        <v>73.2051282051282</v>
      </c>
      <c r="I171" s="70" t="n">
        <f aca="false">(I28/I12)*100</f>
        <v>73.25</v>
      </c>
      <c r="J171" s="70" t="n">
        <f aca="false">(J28/J12)*100</f>
        <v>73.4090909090909</v>
      </c>
      <c r="K171" s="43" t="n">
        <f aca="false">(K28/K12)*100</f>
        <v>73.4782608695652</v>
      </c>
      <c r="L171" s="43" t="n">
        <f aca="false">(L28/L12)*100</f>
        <v>73.4444444444444</v>
      </c>
      <c r="M171" s="43" t="n">
        <f aca="false">(M28/M12)*100</f>
        <v>73.2142857142857</v>
      </c>
      <c r="N171" s="43" t="n">
        <f aca="false">(N28/N12)*100</f>
        <v>73.1818181818182</v>
      </c>
      <c r="O171" s="43" t="n">
        <f aca="false">(O28/O12)*100</f>
        <v>73.2051282051282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</row>
    <row r="172" customFormat="false" ht="15" hidden="false" customHeight="false" outlineLevel="0" collapsed="false">
      <c r="A172" s="64"/>
      <c r="B172" s="0"/>
      <c r="C172" s="42"/>
      <c r="D172" s="43" t="s">
        <v>146</v>
      </c>
      <c r="E172" s="42"/>
      <c r="F172" s="42"/>
      <c r="G172" s="43"/>
      <c r="H172" s="70" t="n">
        <f aca="false">(H28/(H51+H50-H71))*100</f>
        <v>58.4604925834009</v>
      </c>
      <c r="I172" s="70" t="n">
        <f aca="false">(I28/(I51+I50-I71))*100</f>
        <v>41.7525323882744</v>
      </c>
      <c r="J172" s="70" t="n">
        <f aca="false">(J28/(J51+J50-J71))*100</f>
        <v>34.4742924087231</v>
      </c>
      <c r="K172" s="43" t="n">
        <f aca="false">(K28/(K51+K50-K71))*100</f>
        <v>28.5753844674596</v>
      </c>
      <c r="L172" s="43" t="n">
        <f aca="false">(L28/(L51+L50-L71))*100</f>
        <v>23.2199922378987</v>
      </c>
      <c r="M172" s="43" t="n">
        <f aca="false">(M28/(M51+M50-M71))*100</f>
        <v>13.0283751604848</v>
      </c>
      <c r="N172" s="43" t="n">
        <f aca="false">(N28/(N51+N50-N71))*100</f>
        <v>9.51562057606388</v>
      </c>
      <c r="O172" s="43" t="n">
        <f aca="false">(O28/(O51+O50-O71))*100</f>
        <v>7.94255320931108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</row>
    <row r="173" customFormat="false" ht="15" hidden="false" customHeight="false" outlineLevel="0" collapsed="false">
      <c r="A173" s="64"/>
      <c r="B173" s="0"/>
      <c r="C173" s="42"/>
      <c r="D173" s="43"/>
      <c r="E173" s="42"/>
      <c r="F173" s="42"/>
      <c r="G173" s="43"/>
      <c r="H173" s="70"/>
      <c r="I173" s="70"/>
      <c r="J173" s="70"/>
      <c r="K173" s="43"/>
      <c r="L173" s="43"/>
      <c r="M173" s="43"/>
      <c r="N173" s="43"/>
      <c r="O173" s="43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</row>
    <row r="174" s="35" customFormat="true" ht="15" hidden="false" customHeight="false" outlineLevel="0" collapsed="false">
      <c r="A174" s="64"/>
      <c r="B174" s="2"/>
      <c r="C174" s="42"/>
      <c r="D174" s="43" t="s">
        <v>147</v>
      </c>
      <c r="E174" s="42"/>
      <c r="F174" s="42"/>
      <c r="G174" s="43"/>
      <c r="H174" s="79" t="n">
        <f aca="false">H34/H62</f>
        <v>0.246775349337155</v>
      </c>
      <c r="I174" s="79" t="n">
        <f aca="false">I28/I62</f>
        <v>0.272033526901819</v>
      </c>
      <c r="J174" s="79" t="n">
        <f aca="false">J28/J62</f>
        <v>0.248773424709002</v>
      </c>
      <c r="K174" s="80" t="n">
        <f aca="false">K28/K62</f>
        <v>0.222373209567103</v>
      </c>
      <c r="L174" s="80" t="n">
        <f aca="false">L28/L62</f>
        <v>0.192104885349275</v>
      </c>
      <c r="M174" s="80" t="n">
        <f aca="false">M28/M62</f>
        <v>0.117377517202082</v>
      </c>
      <c r="N174" s="80" t="n">
        <f aca="false">N28/N62</f>
        <v>0.0895111556367793</v>
      </c>
      <c r="O174" s="80" t="n">
        <f aca="false">O28/O62</f>
        <v>0.0769106202332581</v>
      </c>
    </row>
    <row r="175" customFormat="false" ht="15" hidden="false" customHeight="false" outlineLevel="0" collapsed="false">
      <c r="A175" s="4"/>
      <c r="G175" s="0"/>
      <c r="H175" s="77"/>
      <c r="I175" s="77"/>
      <c r="J175" s="77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</row>
    <row r="176" customFormat="false" ht="15" hidden="false" customHeight="false" outlineLevel="0" collapsed="false">
      <c r="A176" s="4"/>
      <c r="G176" s="0"/>
      <c r="H176" s="35" t="s">
        <v>148</v>
      </c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</row>
    <row r="194" s="35" customFormat="true" ht="15" hidden="false" customHeight="false" outlineLevel="0" collapsed="false">
      <c r="A194" s="4"/>
      <c r="B194" s="2"/>
      <c r="F194" s="35" t="s">
        <v>149</v>
      </c>
    </row>
    <row r="195" s="35" customFormat="true" ht="15" hidden="false" customHeight="false" outlineLevel="0" collapsed="false">
      <c r="A195" s="4"/>
      <c r="B195" s="2"/>
      <c r="F195" s="35" t="s">
        <v>150</v>
      </c>
    </row>
    <row r="196" s="35" customFormat="true" ht="15" hidden="false" customHeight="false" outlineLevel="0" collapsed="false">
      <c r="A196" s="4"/>
      <c r="B196" s="2"/>
      <c r="F196" s="35" t="s">
        <v>151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96"/>
  <sheetViews>
    <sheetView windowProtection="false"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G71" activeCellId="0" sqref="G71"/>
    </sheetView>
  </sheetViews>
  <sheetFormatPr defaultRowHeight="15"/>
  <cols>
    <col collapsed="false" hidden="false" max="1" min="1" style="1" width="9.10526315789474"/>
    <col collapsed="false" hidden="false" max="2" min="2" style="2" width="9.10526315789474"/>
    <col collapsed="false" hidden="false" max="6" min="3" style="0" width="8.57085020242915"/>
    <col collapsed="false" hidden="false" max="7" min="7" style="35" width="15.1052631578947"/>
    <col collapsed="false" hidden="false" max="8" min="8" style="35" width="10.1781376518219"/>
    <col collapsed="false" hidden="false" max="9" min="9" style="35" width="10.9271255060729"/>
    <col collapsed="false" hidden="false" max="15" min="10" style="35" width="11.0323886639676"/>
    <col collapsed="false" hidden="false" max="26" min="16" style="35" width="9.10526315789474"/>
    <col collapsed="false" hidden="false" max="1025" min="27" style="0" width="8.57085020242915"/>
  </cols>
  <sheetData>
    <row r="1" customFormat="false" ht="15" hidden="false" customHeight="false" outlineLevel="0" collapsed="false">
      <c r="A1" s="0"/>
      <c r="B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4" customFormat="false" ht="15" hidden="false" customHeight="false" outlineLevel="0" collapsed="false">
      <c r="A4" s="0"/>
      <c r="B4" s="0"/>
      <c r="G4" s="0"/>
      <c r="H4" s="36" t="s">
        <v>0</v>
      </c>
      <c r="I4" s="36"/>
      <c r="J4" s="36"/>
      <c r="K4" s="36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customFormat="false" ht="15" hidden="false" customHeight="false" outlineLevel="0" collapsed="false">
      <c r="A5" s="0"/>
      <c r="B5" s="0"/>
      <c r="G5" s="0"/>
      <c r="H5" s="36"/>
      <c r="I5" s="36" t="s">
        <v>1</v>
      </c>
      <c r="J5" s="36"/>
      <c r="K5" s="36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customFormat="false" ht="15" hidden="false" customHeight="false" outlineLevel="0" collapsed="false">
      <c r="A6" s="0"/>
      <c r="B6" s="0"/>
      <c r="G6" s="0"/>
      <c r="H6" s="36" t="s">
        <v>2</v>
      </c>
      <c r="I6" s="36" t="s">
        <v>2</v>
      </c>
      <c r="J6" s="36" t="s">
        <v>2</v>
      </c>
      <c r="K6" s="36" t="s">
        <v>2</v>
      </c>
      <c r="L6" s="35" t="s">
        <v>2</v>
      </c>
      <c r="M6" s="35" t="s">
        <v>2</v>
      </c>
      <c r="N6" s="35" t="s">
        <v>2</v>
      </c>
      <c r="O6" s="35" t="s">
        <v>2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customFormat="false" ht="15" hidden="false" customHeight="false" outlineLevel="0" collapsed="false">
      <c r="A7" s="0"/>
      <c r="B7" s="0"/>
      <c r="G7" s="0"/>
      <c r="H7" s="36" t="n">
        <v>1</v>
      </c>
      <c r="I7" s="36" t="n">
        <v>2</v>
      </c>
      <c r="J7" s="36" t="n">
        <v>3</v>
      </c>
      <c r="K7" s="36" t="n">
        <v>4</v>
      </c>
      <c r="L7" s="35" t="n">
        <v>5</v>
      </c>
      <c r="M7" s="35" t="n">
        <v>6</v>
      </c>
      <c r="N7" s="35" t="n">
        <v>7</v>
      </c>
      <c r="O7" s="35" t="n">
        <v>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customFormat="false" ht="15" hidden="false" customHeight="false" outlineLevel="0" collapsed="false">
      <c r="A8" s="0"/>
      <c r="B8" s="0"/>
      <c r="G8" s="0"/>
      <c r="H8" s="0"/>
      <c r="I8" s="35" t="s">
        <v>3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10" customFormat="false" ht="15" hidden="false" customHeight="false" outlineLevel="0" collapsed="false">
      <c r="A10" s="0"/>
      <c r="B10" s="0"/>
      <c r="C10" s="0" t="s">
        <v>5</v>
      </c>
      <c r="E10" s="0" t="s">
        <v>6</v>
      </c>
      <c r="G10" s="0"/>
      <c r="H10" s="11" t="n">
        <v>2000000</v>
      </c>
      <c r="I10" s="11" t="n">
        <v>2100000</v>
      </c>
      <c r="J10" s="11" t="n">
        <v>2300000</v>
      </c>
      <c r="K10" s="11" t="n">
        <v>2500000</v>
      </c>
      <c r="L10" s="11" t="n">
        <v>2500000</v>
      </c>
      <c r="M10" s="11" t="n">
        <v>1800000</v>
      </c>
      <c r="N10" s="11" t="n">
        <v>1700000</v>
      </c>
      <c r="O10" s="11" t="n">
        <v>1700000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customFormat="false" ht="15" hidden="false" customHeight="false" outlineLevel="0" collapsed="false">
      <c r="A11" s="0"/>
      <c r="B11" s="0"/>
      <c r="E11" s="0" t="s">
        <v>8</v>
      </c>
      <c r="G11" s="0"/>
      <c r="H11" s="11" t="n">
        <v>1900000</v>
      </c>
      <c r="I11" s="11" t="n">
        <v>1900000</v>
      </c>
      <c r="J11" s="11" t="n">
        <v>2100000</v>
      </c>
      <c r="K11" s="11" t="n">
        <v>2100000</v>
      </c>
      <c r="L11" s="11" t="n">
        <v>2000000</v>
      </c>
      <c r="M11" s="11" t="n">
        <v>1000000</v>
      </c>
      <c r="N11" s="11" t="n">
        <v>500000</v>
      </c>
      <c r="O11" s="11" t="n">
        <v>250000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customFormat="false" ht="15" hidden="false" customHeight="false" outlineLevel="0" collapsed="false">
      <c r="A12" s="0"/>
      <c r="B12" s="0"/>
      <c r="C12" s="37" t="s">
        <v>10</v>
      </c>
      <c r="D12" s="37"/>
      <c r="E12" s="37"/>
      <c r="F12" s="37"/>
      <c r="G12" s="38"/>
      <c r="H12" s="38" t="n">
        <f aca="false">H10+H11</f>
        <v>3900000</v>
      </c>
      <c r="I12" s="38" t="n">
        <f aca="false">I10+I11</f>
        <v>4000000</v>
      </c>
      <c r="J12" s="38" t="n">
        <f aca="false">J10+J11</f>
        <v>4400000</v>
      </c>
      <c r="K12" s="38" t="n">
        <f aca="false">K10+K11</f>
        <v>4600000</v>
      </c>
      <c r="L12" s="38" t="n">
        <f aca="false">L10+L11</f>
        <v>4500000</v>
      </c>
      <c r="M12" s="38" t="n">
        <f aca="false">M10+M11</f>
        <v>2800000</v>
      </c>
      <c r="N12" s="38" t="n">
        <f aca="false">N10+N11</f>
        <v>2200000</v>
      </c>
      <c r="O12" s="38" t="n">
        <f aca="false">O10+O11</f>
        <v>1950000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customFormat="false" ht="15" hidden="false" customHeight="false" outlineLevel="0" collapsed="false">
      <c r="A13" s="0"/>
      <c r="B13" s="0"/>
      <c r="C13" s="0" t="s">
        <v>12</v>
      </c>
      <c r="E13" s="0" t="s">
        <v>6</v>
      </c>
      <c r="G13" s="0"/>
      <c r="H13" s="35" t="n">
        <f aca="false">H10*0.25</f>
        <v>500000</v>
      </c>
      <c r="I13" s="35" t="n">
        <f aca="false">I10*0.25</f>
        <v>525000</v>
      </c>
      <c r="J13" s="35" t="n">
        <f aca="false">J10*0.25</f>
        <v>575000</v>
      </c>
      <c r="K13" s="35" t="n">
        <f aca="false">K10*0.25</f>
        <v>625000</v>
      </c>
      <c r="L13" s="35" t="n">
        <f aca="false">L10*0.25</f>
        <v>625000</v>
      </c>
      <c r="M13" s="35" t="n">
        <f aca="false">M10*0.25</f>
        <v>450000</v>
      </c>
      <c r="N13" s="35" t="n">
        <f aca="false">N10*0.25</f>
        <v>425000</v>
      </c>
      <c r="O13" s="35" t="n">
        <f aca="false">O10*0.25</f>
        <v>425000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customFormat="false" ht="15" hidden="false" customHeight="false" outlineLevel="0" collapsed="false">
      <c r="A14" s="0"/>
      <c r="B14" s="0"/>
      <c r="E14" s="0" t="s">
        <v>8</v>
      </c>
      <c r="G14" s="0"/>
      <c r="H14" s="35" t="n">
        <f aca="false">H11*0.25</f>
        <v>475000</v>
      </c>
      <c r="I14" s="35" t="n">
        <f aca="false">I11*0.25</f>
        <v>475000</v>
      </c>
      <c r="J14" s="35" t="n">
        <f aca="false">J11*0.25</f>
        <v>525000</v>
      </c>
      <c r="K14" s="35" t="n">
        <f aca="false">K11*0.25</f>
        <v>525000</v>
      </c>
      <c r="L14" s="35" t="n">
        <f aca="false">L11*0.25</f>
        <v>500000</v>
      </c>
      <c r="M14" s="35" t="n">
        <f aca="false">M11*0.25</f>
        <v>250000</v>
      </c>
      <c r="N14" s="35" t="n">
        <f aca="false">N11*0.25</f>
        <v>125000</v>
      </c>
      <c r="O14" s="35" t="n">
        <f aca="false">O11*0.25</f>
        <v>62500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customFormat="false" ht="15" hidden="false" customHeight="false" outlineLevel="0" collapsed="false">
      <c r="A15" s="0"/>
      <c r="B15" s="0"/>
      <c r="C15" s="39" t="s">
        <v>15</v>
      </c>
      <c r="D15" s="39"/>
      <c r="E15" s="39"/>
      <c r="F15" s="39"/>
      <c r="G15" s="36"/>
      <c r="H15" s="36" t="n">
        <f aca="false">H13+H14</f>
        <v>975000</v>
      </c>
      <c r="I15" s="36" t="n">
        <f aca="false">I13+I14</f>
        <v>1000000</v>
      </c>
      <c r="J15" s="36" t="n">
        <f aca="false">J13+J14</f>
        <v>1100000</v>
      </c>
      <c r="K15" s="36" t="n">
        <f aca="false">K13+K14</f>
        <v>1150000</v>
      </c>
      <c r="L15" s="36" t="n">
        <f aca="false">L13+L14</f>
        <v>1125000</v>
      </c>
      <c r="M15" s="36" t="n">
        <f aca="false">M13+M14</f>
        <v>700000</v>
      </c>
      <c r="N15" s="36" t="n">
        <f aca="false">N13+N14</f>
        <v>550000</v>
      </c>
      <c r="O15" s="36" t="n">
        <f aca="false">O13+O14</f>
        <v>487500</v>
      </c>
      <c r="P15" s="0"/>
      <c r="Q15" s="0"/>
      <c r="R15" s="0"/>
      <c r="S15" s="0"/>
      <c r="T15" s="35" t="s">
        <v>16</v>
      </c>
      <c r="U15" s="0"/>
      <c r="V15" s="0"/>
      <c r="W15" s="0"/>
      <c r="X15" s="0"/>
      <c r="Y15" s="0"/>
      <c r="Z15" s="0"/>
    </row>
    <row r="16" customFormat="false" ht="15" hidden="false" customHeight="false" outlineLevel="0" collapsed="false">
      <c r="A16" s="0"/>
      <c r="B16" s="0"/>
      <c r="C16" s="39" t="s">
        <v>18</v>
      </c>
      <c r="G16" s="0"/>
      <c r="H16" s="35" t="n">
        <f aca="false">(H10-H13)+(H11-H14)</f>
        <v>2925000</v>
      </c>
      <c r="I16" s="35" t="n">
        <f aca="false">(I10-I13)+(I11-I14)</f>
        <v>3000000</v>
      </c>
      <c r="J16" s="35" t="n">
        <f aca="false">(J10-J13)+(J11-J14)</f>
        <v>3300000</v>
      </c>
      <c r="K16" s="35" t="n">
        <f aca="false">(K10-K13)+(K11-K14)</f>
        <v>3450000</v>
      </c>
      <c r="L16" s="35" t="n">
        <f aca="false">(L10-L13)+(L11-L14)</f>
        <v>3375000</v>
      </c>
      <c r="M16" s="35" t="n">
        <f aca="false">(M10-M13)+(M11-M14)</f>
        <v>2100000</v>
      </c>
      <c r="N16" s="35" t="n">
        <f aca="false">(N10-N13)+(N11-N14)</f>
        <v>1650000</v>
      </c>
      <c r="O16" s="35" t="n">
        <f aca="false">(O10-O13)+(O11-O14)</f>
        <v>1462500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customFormat="false" ht="15" hidden="false" customHeight="false" outlineLevel="0" collapsed="false">
      <c r="A17" s="0"/>
      <c r="B17" s="0"/>
      <c r="C17" s="40" t="s">
        <v>19</v>
      </c>
      <c r="G17" s="0"/>
      <c r="H17" s="35" t="n">
        <v>0</v>
      </c>
      <c r="I17" s="35" t="n">
        <v>0</v>
      </c>
      <c r="J17" s="35" t="n">
        <v>0</v>
      </c>
      <c r="K17" s="35" t="n">
        <v>0</v>
      </c>
      <c r="L17" s="35" t="n">
        <v>0</v>
      </c>
      <c r="M17" s="35" t="n">
        <v>20000</v>
      </c>
      <c r="N17" s="35" t="n">
        <v>30000</v>
      </c>
      <c r="O17" s="35" t="n">
        <v>35000</v>
      </c>
      <c r="P17" s="0"/>
      <c r="Q17" s="0"/>
      <c r="R17" s="35" t="s">
        <v>2</v>
      </c>
      <c r="S17" s="35" t="s">
        <v>2</v>
      </c>
      <c r="T17" s="35" t="s">
        <v>2</v>
      </c>
      <c r="U17" s="35" t="s">
        <v>2</v>
      </c>
      <c r="V17" s="35" t="s">
        <v>2</v>
      </c>
      <c r="W17" s="35" t="s">
        <v>2</v>
      </c>
      <c r="X17" s="35" t="s">
        <v>2</v>
      </c>
      <c r="Y17" s="35" t="s">
        <v>2</v>
      </c>
      <c r="Z17" s="0"/>
    </row>
    <row r="18" customFormat="false" ht="15" hidden="false" customHeight="false" outlineLevel="0" collapsed="false">
      <c r="A18" s="0"/>
      <c r="B18" s="0"/>
      <c r="C18" s="41" t="s">
        <v>20</v>
      </c>
      <c r="D18" s="42"/>
      <c r="E18" s="42"/>
      <c r="F18" s="42"/>
      <c r="G18" s="43"/>
      <c r="H18" s="44" t="n">
        <f aca="false">H16+H17</f>
        <v>2925000</v>
      </c>
      <c r="I18" s="44" t="n">
        <f aca="false">I16+I17</f>
        <v>3000000</v>
      </c>
      <c r="J18" s="44" t="n">
        <f aca="false">J16+J17</f>
        <v>3300000</v>
      </c>
      <c r="K18" s="44" t="n">
        <f aca="false">K16+K17</f>
        <v>3450000</v>
      </c>
      <c r="L18" s="44" t="n">
        <f aca="false">L16+L17</f>
        <v>3375000</v>
      </c>
      <c r="M18" s="44" t="n">
        <f aca="false">M16+M17</f>
        <v>2120000</v>
      </c>
      <c r="N18" s="44" t="n">
        <f aca="false">N16+N17</f>
        <v>1680000</v>
      </c>
      <c r="O18" s="44" t="n">
        <f aca="false">O16+O17</f>
        <v>1497500</v>
      </c>
      <c r="P18" s="43"/>
      <c r="Q18" s="0"/>
      <c r="R18" s="35" t="n">
        <v>1</v>
      </c>
      <c r="S18" s="35" t="n">
        <v>2</v>
      </c>
      <c r="T18" s="35" t="n">
        <v>3</v>
      </c>
      <c r="U18" s="35" t="n">
        <v>4</v>
      </c>
      <c r="V18" s="35" t="n">
        <v>5</v>
      </c>
      <c r="W18" s="35" t="n">
        <v>6</v>
      </c>
      <c r="X18" s="35" t="n">
        <v>7</v>
      </c>
      <c r="Y18" s="35" t="n">
        <v>8</v>
      </c>
      <c r="Z18" s="0"/>
    </row>
    <row r="19" customFormat="false" ht="15" hidden="false" customHeight="false" outlineLevel="0" collapsed="false">
      <c r="A19" s="0"/>
      <c r="B19" s="0"/>
      <c r="C19" s="42"/>
      <c r="D19" s="42"/>
      <c r="E19" s="42"/>
      <c r="G19" s="0"/>
      <c r="H19" s="43"/>
      <c r="I19" s="43"/>
      <c r="J19" s="43"/>
      <c r="K19" s="43"/>
      <c r="L19" s="43"/>
      <c r="M19" s="43"/>
      <c r="N19" s="43"/>
      <c r="O19" s="43"/>
      <c r="P19" s="43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customFormat="false" ht="15" hidden="false" customHeight="false" outlineLevel="0" collapsed="false">
      <c r="A20" s="0"/>
      <c r="B20" s="0"/>
      <c r="C20" s="42" t="s">
        <v>21</v>
      </c>
      <c r="D20" s="42"/>
      <c r="E20" s="42"/>
      <c r="G20" s="0"/>
      <c r="H20" s="11" t="n">
        <f aca="false">R20</f>
        <v>10000</v>
      </c>
      <c r="I20" s="11" t="n">
        <f aca="false">S20</f>
        <v>10000</v>
      </c>
      <c r="J20" s="11" t="n">
        <f aca="false">T20</f>
        <v>10000</v>
      </c>
      <c r="K20" s="11" t="n">
        <f aca="false">U20</f>
        <v>10000</v>
      </c>
      <c r="L20" s="11" t="n">
        <f aca="false">V20</f>
        <v>10000</v>
      </c>
      <c r="M20" s="11" t="n">
        <f aca="false">W20</f>
        <v>10000</v>
      </c>
      <c r="N20" s="11" t="n">
        <f aca="false">X20</f>
        <v>10000</v>
      </c>
      <c r="O20" s="11" t="n">
        <f aca="false">Y20</f>
        <v>10000</v>
      </c>
      <c r="P20" s="43"/>
      <c r="Q20" s="0"/>
      <c r="R20" s="35" t="n">
        <v>10000</v>
      </c>
      <c r="S20" s="35" t="n">
        <v>10000</v>
      </c>
      <c r="T20" s="35" t="n">
        <v>10000</v>
      </c>
      <c r="U20" s="35" t="n">
        <v>10000</v>
      </c>
      <c r="V20" s="35" t="n">
        <v>10000</v>
      </c>
      <c r="W20" s="35" t="n">
        <v>10000</v>
      </c>
      <c r="X20" s="35" t="n">
        <v>10000</v>
      </c>
      <c r="Y20" s="35" t="n">
        <v>10000</v>
      </c>
      <c r="Z20" s="0"/>
    </row>
    <row r="21" customFormat="false" ht="15" hidden="false" customHeight="false" outlineLevel="0" collapsed="false">
      <c r="A21" s="0"/>
      <c r="B21" s="0"/>
      <c r="C21" s="42" t="s">
        <v>22</v>
      </c>
      <c r="D21" s="42"/>
      <c r="E21" s="42"/>
      <c r="G21" s="0"/>
      <c r="H21" s="11" t="n">
        <f aca="false">R21</f>
        <v>10000</v>
      </c>
      <c r="I21" s="11" t="n">
        <f aca="false">S21</f>
        <v>10000</v>
      </c>
      <c r="J21" s="11" t="n">
        <f aca="false">T21</f>
        <v>10000</v>
      </c>
      <c r="K21" s="11" t="n">
        <f aca="false">U21</f>
        <v>10000</v>
      </c>
      <c r="L21" s="11" t="n">
        <f aca="false">V21</f>
        <v>10000</v>
      </c>
      <c r="M21" s="11" t="n">
        <f aca="false">W21</f>
        <v>10000</v>
      </c>
      <c r="N21" s="11" t="n">
        <f aca="false">X21</f>
        <v>10000</v>
      </c>
      <c r="O21" s="11" t="n">
        <f aca="false">Y21</f>
        <v>10000</v>
      </c>
      <c r="P21" s="43"/>
      <c r="Q21" s="0"/>
      <c r="R21" s="35" t="n">
        <v>10000</v>
      </c>
      <c r="S21" s="35" t="n">
        <v>10000</v>
      </c>
      <c r="T21" s="35" t="n">
        <v>10000</v>
      </c>
      <c r="U21" s="35" t="n">
        <v>10000</v>
      </c>
      <c r="V21" s="35" t="n">
        <v>10000</v>
      </c>
      <c r="W21" s="35" t="n">
        <v>10000</v>
      </c>
      <c r="X21" s="35" t="n">
        <v>10000</v>
      </c>
      <c r="Y21" s="35" t="n">
        <v>10000</v>
      </c>
      <c r="Z21" s="0"/>
    </row>
    <row r="22" customFormat="false" ht="15" hidden="false" customHeight="false" outlineLevel="0" collapsed="false">
      <c r="A22" s="4" t="s">
        <v>23</v>
      </c>
      <c r="B22" s="0"/>
      <c r="C22" s="42" t="s">
        <v>24</v>
      </c>
      <c r="D22" s="42"/>
      <c r="E22" s="42"/>
      <c r="F22" s="42"/>
      <c r="G22" s="43"/>
      <c r="H22" s="30" t="n">
        <f aca="false">R22</f>
        <v>10000</v>
      </c>
      <c r="I22" s="30" t="n">
        <f aca="false">S22</f>
        <v>10000</v>
      </c>
      <c r="J22" s="30" t="n">
        <f aca="false">T22</f>
        <v>10000</v>
      </c>
      <c r="K22" s="30" t="n">
        <f aca="false">U22</f>
        <v>10000</v>
      </c>
      <c r="L22" s="30" t="n">
        <f aca="false">V22</f>
        <v>10000</v>
      </c>
      <c r="M22" s="30" t="n">
        <f aca="false">W22</f>
        <v>10000</v>
      </c>
      <c r="N22" s="30" t="n">
        <f aca="false">X22</f>
        <v>10000</v>
      </c>
      <c r="O22" s="30" t="n">
        <f aca="false">Y22</f>
        <v>10000</v>
      </c>
      <c r="P22" s="43"/>
      <c r="Q22" s="0"/>
      <c r="R22" s="35" t="n">
        <v>10000</v>
      </c>
      <c r="S22" s="35" t="n">
        <v>10000</v>
      </c>
      <c r="T22" s="35" t="n">
        <v>10000</v>
      </c>
      <c r="U22" s="35" t="n">
        <v>10000</v>
      </c>
      <c r="V22" s="35" t="n">
        <v>10000</v>
      </c>
      <c r="W22" s="35" t="n">
        <v>10000</v>
      </c>
      <c r="X22" s="35" t="n">
        <v>10000</v>
      </c>
      <c r="Y22" s="35" t="n">
        <v>10000</v>
      </c>
      <c r="Z22" s="0"/>
    </row>
    <row r="23" customFormat="false" ht="15" hidden="false" customHeight="false" outlineLevel="0" collapsed="false">
      <c r="A23" s="0"/>
      <c r="B23" s="0"/>
      <c r="C23" s="42" t="s">
        <v>25</v>
      </c>
      <c r="D23" s="42"/>
      <c r="E23" s="42"/>
      <c r="F23" s="42"/>
      <c r="G23" s="43"/>
      <c r="H23" s="11" t="n">
        <f aca="false">R23</f>
        <v>10000</v>
      </c>
      <c r="I23" s="11" t="n">
        <f aca="false">S23</f>
        <v>10000</v>
      </c>
      <c r="J23" s="11" t="n">
        <f aca="false">T23</f>
        <v>10000</v>
      </c>
      <c r="K23" s="11" t="n">
        <f aca="false">U23</f>
        <v>10000</v>
      </c>
      <c r="L23" s="11" t="n">
        <f aca="false">V23</f>
        <v>10000</v>
      </c>
      <c r="M23" s="11" t="n">
        <f aca="false">W23</f>
        <v>10000</v>
      </c>
      <c r="N23" s="11" t="n">
        <f aca="false">X23</f>
        <v>10000</v>
      </c>
      <c r="O23" s="11" t="n">
        <f aca="false">Y23</f>
        <v>10000</v>
      </c>
      <c r="P23" s="43"/>
      <c r="Q23" s="0"/>
      <c r="R23" s="35" t="n">
        <v>10000</v>
      </c>
      <c r="S23" s="35" t="n">
        <v>10000</v>
      </c>
      <c r="T23" s="35" t="n">
        <v>10000</v>
      </c>
      <c r="U23" s="35" t="n">
        <v>10000</v>
      </c>
      <c r="V23" s="35" t="n">
        <v>10000</v>
      </c>
      <c r="W23" s="35" t="n">
        <v>10000</v>
      </c>
      <c r="X23" s="35" t="n">
        <v>10000</v>
      </c>
      <c r="Y23" s="35" t="n">
        <v>10000</v>
      </c>
      <c r="Z23" s="0"/>
    </row>
    <row r="24" customFormat="false" ht="15" hidden="false" customHeight="false" outlineLevel="0" collapsed="false">
      <c r="A24" s="0"/>
      <c r="B24" s="0"/>
      <c r="C24" s="42" t="s">
        <v>26</v>
      </c>
      <c r="D24" s="42"/>
      <c r="E24" s="42"/>
      <c r="F24" s="42"/>
      <c r="G24" s="43"/>
      <c r="H24" s="11" t="n">
        <f aca="false">R24</f>
        <v>10000</v>
      </c>
      <c r="I24" s="11" t="n">
        <f aca="false">S24</f>
        <v>10000</v>
      </c>
      <c r="J24" s="11" t="n">
        <f aca="false">T24</f>
        <v>10000</v>
      </c>
      <c r="K24" s="11" t="n">
        <f aca="false">U24</f>
        <v>10000</v>
      </c>
      <c r="L24" s="11" t="n">
        <f aca="false">V24</f>
        <v>10000</v>
      </c>
      <c r="M24" s="11" t="n">
        <f aca="false">W24</f>
        <v>10000</v>
      </c>
      <c r="N24" s="11" t="n">
        <f aca="false">X24</f>
        <v>10000</v>
      </c>
      <c r="O24" s="11" t="n">
        <f aca="false">Y24</f>
        <v>10000</v>
      </c>
      <c r="P24" s="43"/>
      <c r="Q24" s="0"/>
      <c r="R24" s="35" t="n">
        <v>10000</v>
      </c>
      <c r="S24" s="35" t="n">
        <v>10000</v>
      </c>
      <c r="T24" s="35" t="n">
        <v>10000</v>
      </c>
      <c r="U24" s="35" t="n">
        <v>10000</v>
      </c>
      <c r="V24" s="35" t="n">
        <v>10000</v>
      </c>
      <c r="W24" s="35" t="n">
        <v>10000</v>
      </c>
      <c r="X24" s="35" t="n">
        <v>10000</v>
      </c>
      <c r="Y24" s="35" t="n">
        <v>10000</v>
      </c>
      <c r="Z24" s="0"/>
    </row>
    <row r="25" customFormat="false" ht="15" hidden="false" customHeight="false" outlineLevel="0" collapsed="false">
      <c r="A25" s="0"/>
      <c r="B25" s="0"/>
      <c r="C25" s="42" t="s">
        <v>27</v>
      </c>
      <c r="D25" s="42"/>
      <c r="E25" s="42"/>
      <c r="F25" s="42"/>
      <c r="G25" s="43"/>
      <c r="H25" s="11" t="n">
        <f aca="false">R25</f>
        <v>10000</v>
      </c>
      <c r="I25" s="11" t="n">
        <f aca="false">S25</f>
        <v>10000</v>
      </c>
      <c r="J25" s="11" t="n">
        <f aca="false">T25</f>
        <v>10000</v>
      </c>
      <c r="K25" s="11" t="n">
        <f aca="false">U25</f>
        <v>10000</v>
      </c>
      <c r="L25" s="11" t="n">
        <f aca="false">V25</f>
        <v>10000</v>
      </c>
      <c r="M25" s="11" t="n">
        <f aca="false">W25</f>
        <v>10000</v>
      </c>
      <c r="N25" s="11" t="n">
        <f aca="false">X25</f>
        <v>10000</v>
      </c>
      <c r="O25" s="11" t="n">
        <f aca="false">Y25</f>
        <v>10000</v>
      </c>
      <c r="P25" s="43"/>
      <c r="Q25" s="0"/>
      <c r="R25" s="35" t="n">
        <v>10000</v>
      </c>
      <c r="S25" s="35" t="n">
        <v>10000</v>
      </c>
      <c r="T25" s="35" t="n">
        <v>10000</v>
      </c>
      <c r="U25" s="35" t="n">
        <v>10000</v>
      </c>
      <c r="V25" s="35" t="n">
        <v>10000</v>
      </c>
      <c r="W25" s="35" t="n">
        <v>10000</v>
      </c>
      <c r="X25" s="35" t="n">
        <v>10000</v>
      </c>
      <c r="Y25" s="35" t="n">
        <v>10000</v>
      </c>
      <c r="Z25" s="0"/>
    </row>
    <row r="26" customFormat="false" ht="15" hidden="false" customHeight="false" outlineLevel="0" collapsed="false">
      <c r="A26" s="0"/>
      <c r="B26" s="0"/>
      <c r="C26" s="42" t="s">
        <v>29</v>
      </c>
      <c r="D26" s="42"/>
      <c r="E26" s="42"/>
      <c r="F26" s="42"/>
      <c r="G26" s="43"/>
      <c r="H26" s="11" t="n">
        <f aca="false">R26</f>
        <v>10000</v>
      </c>
      <c r="I26" s="11" t="n">
        <f aca="false">S26</f>
        <v>10000</v>
      </c>
      <c r="J26" s="11" t="n">
        <f aca="false">T26</f>
        <v>10000</v>
      </c>
      <c r="K26" s="11" t="n">
        <f aca="false">U26</f>
        <v>10000</v>
      </c>
      <c r="L26" s="11" t="n">
        <f aca="false">V26</f>
        <v>10000</v>
      </c>
      <c r="M26" s="11" t="n">
        <f aca="false">W26</f>
        <v>10000</v>
      </c>
      <c r="N26" s="11" t="n">
        <f aca="false">X26</f>
        <v>10000</v>
      </c>
      <c r="O26" s="11" t="n">
        <f aca="false">Y26</f>
        <v>10000</v>
      </c>
      <c r="P26" s="43"/>
      <c r="Q26" s="0"/>
      <c r="R26" s="35" t="n">
        <v>10000</v>
      </c>
      <c r="S26" s="35" t="n">
        <v>10000</v>
      </c>
      <c r="T26" s="35" t="n">
        <v>10000</v>
      </c>
      <c r="U26" s="35" t="n">
        <v>10000</v>
      </c>
      <c r="V26" s="35" t="n">
        <v>10000</v>
      </c>
      <c r="W26" s="35" t="n">
        <v>10000</v>
      </c>
      <c r="X26" s="35" t="n">
        <v>10000</v>
      </c>
      <c r="Y26" s="35" t="n">
        <v>10000</v>
      </c>
      <c r="Z26" s="0"/>
    </row>
    <row r="27" s="39" customFormat="true" ht="15" hidden="false" customHeight="false" outlineLevel="0" collapsed="false">
      <c r="A27" s="4" t="s">
        <v>30</v>
      </c>
      <c r="B27" s="1"/>
      <c r="C27" s="41" t="s">
        <v>31</v>
      </c>
      <c r="D27" s="41"/>
      <c r="E27" s="41"/>
      <c r="F27" s="41"/>
      <c r="G27" s="44"/>
      <c r="H27" s="20" t="n">
        <f aca="false">H20+H23+H21+H24+H25+H26+H22</f>
        <v>70000</v>
      </c>
      <c r="I27" s="20" t="n">
        <f aca="false">I20+I23+I21+I24+I25+I26+I22</f>
        <v>70000</v>
      </c>
      <c r="J27" s="20" t="n">
        <f aca="false">J20+J23+J21+J24+J25+J26+J22</f>
        <v>70000</v>
      </c>
      <c r="K27" s="20" t="n">
        <f aca="false">K20+K23+K21+K24+K25+K26+K22</f>
        <v>70000</v>
      </c>
      <c r="L27" s="20" t="n">
        <f aca="false">L20+L23+L21+L24+L25+L26+L22</f>
        <v>70000</v>
      </c>
      <c r="M27" s="20" t="n">
        <f aca="false">M20+M23+M21+M24+M25+M26+M22</f>
        <v>70000</v>
      </c>
      <c r="N27" s="20" t="n">
        <f aca="false">N20+N23+N21+N24+N25+N26+N22</f>
        <v>70000</v>
      </c>
      <c r="O27" s="20" t="n">
        <f aca="false">O20+O23+O21+O24+O25+O26+O22</f>
        <v>70000</v>
      </c>
      <c r="P27" s="44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customFormat="false" ht="15" hidden="false" customHeight="false" outlineLevel="0" collapsed="false">
      <c r="A28" s="4"/>
      <c r="B28" s="1"/>
      <c r="C28" s="41" t="s">
        <v>32</v>
      </c>
      <c r="D28" s="41"/>
      <c r="E28" s="41"/>
      <c r="F28" s="41"/>
      <c r="G28" s="44"/>
      <c r="H28" s="44" t="n">
        <f aca="false">H18-H27</f>
        <v>2855000</v>
      </c>
      <c r="I28" s="44" t="n">
        <f aca="false">I18-I27</f>
        <v>2930000</v>
      </c>
      <c r="J28" s="44" t="n">
        <f aca="false">J18-J27</f>
        <v>3230000</v>
      </c>
      <c r="K28" s="44" t="n">
        <f aca="false">K18-K27</f>
        <v>3380000</v>
      </c>
      <c r="L28" s="44" t="n">
        <f aca="false">L18-L27</f>
        <v>3305000</v>
      </c>
      <c r="M28" s="44" t="n">
        <f aca="false">M18-M27</f>
        <v>2050000</v>
      </c>
      <c r="N28" s="44" t="n">
        <f aca="false">N18-N27</f>
        <v>1610000</v>
      </c>
      <c r="O28" s="44" t="n">
        <f aca="false">O18-O27</f>
        <v>1427500</v>
      </c>
      <c r="P28" s="44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customFormat="false" ht="15" hidden="false" customHeight="false" outlineLevel="0" collapsed="false">
      <c r="A29" s="0"/>
      <c r="B29" s="0"/>
      <c r="C29" s="42" t="s">
        <v>33</v>
      </c>
      <c r="D29" s="42"/>
      <c r="E29" s="42"/>
      <c r="F29" s="42"/>
      <c r="G29" s="43"/>
      <c r="H29" s="43" t="n">
        <f aca="false">H71*0.05</f>
        <v>1</v>
      </c>
      <c r="I29" s="43" t="n">
        <f aca="false">I71*0.05</f>
        <v>6</v>
      </c>
      <c r="J29" s="43" t="n">
        <f aca="false">J71*0.05</f>
        <v>10.5</v>
      </c>
      <c r="K29" s="43" t="n">
        <f aca="false">K71*0.05</f>
        <v>14.95</v>
      </c>
      <c r="L29" s="43" t="n">
        <f aca="false">L71*0.05</f>
        <v>14.95</v>
      </c>
      <c r="M29" s="43" t="n">
        <f aca="false">M71*0.05</f>
        <v>14.95</v>
      </c>
      <c r="N29" s="43" t="n">
        <f aca="false">N71*0.05</f>
        <v>14.95</v>
      </c>
      <c r="O29" s="43" t="n">
        <f aca="false">O71*0.05</f>
        <v>14.95</v>
      </c>
      <c r="P29" s="43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customFormat="false" ht="15" hidden="false" customHeight="false" outlineLevel="0" collapsed="false">
      <c r="A30" s="0"/>
      <c r="B30" s="0"/>
      <c r="C30" s="0" t="s">
        <v>34</v>
      </c>
      <c r="G30" s="0"/>
      <c r="H30" s="35" t="n">
        <f aca="false">H28-H29</f>
        <v>2854999</v>
      </c>
      <c r="I30" s="35" t="n">
        <f aca="false">I28-I29</f>
        <v>2929994</v>
      </c>
      <c r="J30" s="35" t="n">
        <f aca="false">J28-J29</f>
        <v>3229989.5</v>
      </c>
      <c r="K30" s="35" t="n">
        <f aca="false">K28-K29</f>
        <v>3379985.05</v>
      </c>
      <c r="L30" s="35" t="n">
        <f aca="false">L28-L29</f>
        <v>3304985.05</v>
      </c>
      <c r="M30" s="35" t="n">
        <f aca="false">M28-M29</f>
        <v>2049985.05</v>
      </c>
      <c r="N30" s="35" t="n">
        <f aca="false">N28-N29</f>
        <v>1609985.05</v>
      </c>
      <c r="O30" s="35" t="n">
        <f aca="false">O28-O29</f>
        <v>1427485.05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customFormat="false" ht="15" hidden="false" customHeight="false" outlineLevel="0" collapsed="false">
      <c r="A31" s="0"/>
      <c r="B31" s="0"/>
      <c r="C31" s="0" t="s">
        <v>35</v>
      </c>
      <c r="G31" s="0"/>
      <c r="H31" s="35" t="n">
        <f aca="false">G52*0.12</f>
        <v>0</v>
      </c>
      <c r="I31" s="35" t="n">
        <f aca="false">H52*0.12</f>
        <v>108009.6</v>
      </c>
      <c r="J31" s="35" t="n">
        <f aca="false">I52*0.12</f>
        <v>108093.6</v>
      </c>
      <c r="K31" s="35" t="n">
        <f aca="false">J52*0.12</f>
        <v>108093.6</v>
      </c>
      <c r="L31" s="35" t="n">
        <f aca="false">K52*0.12</f>
        <v>108093.6</v>
      </c>
      <c r="M31" s="35" t="n">
        <f aca="false">L52*0.12</f>
        <v>108093.6</v>
      </c>
      <c r="N31" s="35" t="n">
        <f aca="false">M52*0.12</f>
        <v>108093.6</v>
      </c>
      <c r="O31" s="35" t="n">
        <f aca="false">N52*0.12</f>
        <v>108093.6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customFormat="false" ht="15" hidden="false" customHeight="false" outlineLevel="0" collapsed="false">
      <c r="A32" s="0"/>
      <c r="B32" s="0"/>
      <c r="C32" s="0" t="s">
        <v>36</v>
      </c>
      <c r="G32" s="0"/>
      <c r="H32" s="35" t="n">
        <f aca="false">H30-H31</f>
        <v>2854999</v>
      </c>
      <c r="I32" s="35" t="n">
        <f aca="false">I30-I31</f>
        <v>2821984.4</v>
      </c>
      <c r="J32" s="35" t="n">
        <f aca="false">J30-J31</f>
        <v>3121895.9</v>
      </c>
      <c r="K32" s="35" t="n">
        <f aca="false">K30-K31</f>
        <v>3271891.45</v>
      </c>
      <c r="L32" s="35" t="n">
        <f aca="false">L30-L31</f>
        <v>3196891.45</v>
      </c>
      <c r="M32" s="35" t="n">
        <f aca="false">M30-M31</f>
        <v>1941891.45</v>
      </c>
      <c r="N32" s="35" t="n">
        <f aca="false">N30-N31</f>
        <v>1501891.45</v>
      </c>
      <c r="O32" s="35" t="n">
        <f aca="false">O30-O31</f>
        <v>1319391.45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customFormat="false" ht="15" hidden="false" customHeight="false" outlineLevel="0" collapsed="false">
      <c r="A33" s="0"/>
      <c r="B33" s="0"/>
      <c r="C33" s="0" t="s">
        <v>37</v>
      </c>
      <c r="G33" s="0"/>
      <c r="H33" s="35" t="n">
        <f aca="false">(H30-H31)*0.2</f>
        <v>570999.8</v>
      </c>
      <c r="I33" s="35" t="n">
        <f aca="false">(I30-I31)*0.2</f>
        <v>564396.88</v>
      </c>
      <c r="J33" s="35" t="n">
        <f aca="false">(J30-J31)*0.2</f>
        <v>624379.18</v>
      </c>
      <c r="K33" s="35" t="n">
        <f aca="false">(K30-K31)*0.2</f>
        <v>654378.29</v>
      </c>
      <c r="L33" s="35" t="n">
        <f aca="false">(L30-L31)*0.2</f>
        <v>639378.29</v>
      </c>
      <c r="M33" s="35" t="n">
        <f aca="false">(M30-M31)*0.2</f>
        <v>388378.29</v>
      </c>
      <c r="N33" s="35" t="n">
        <f aca="false">(N30-N31)*0.2</f>
        <v>300378.29</v>
      </c>
      <c r="O33" s="35" t="n">
        <f aca="false">(O30-O31)*0.2</f>
        <v>263878.29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customFormat="false" ht="15" hidden="false" customHeight="false" outlineLevel="0" collapsed="false">
      <c r="A34" s="0"/>
      <c r="B34" s="0"/>
      <c r="C34" s="39" t="s">
        <v>38</v>
      </c>
      <c r="D34" s="39"/>
      <c r="E34" s="39"/>
      <c r="F34" s="39"/>
      <c r="G34" s="36"/>
      <c r="H34" s="36" t="n">
        <f aca="false">H30-H31-H33</f>
        <v>2283999.2</v>
      </c>
      <c r="I34" s="36" t="n">
        <f aca="false">I30-I31-I33</f>
        <v>2257587.52</v>
      </c>
      <c r="J34" s="36" t="n">
        <f aca="false">J30-J31-J33</f>
        <v>2497516.72</v>
      </c>
      <c r="K34" s="36" t="n">
        <f aca="false">K30-K31-K33</f>
        <v>2617513.16</v>
      </c>
      <c r="L34" s="35" t="n">
        <f aca="false">L30-L31-L33</f>
        <v>2557513.16</v>
      </c>
      <c r="M34" s="35" t="n">
        <f aca="false">M30-M31-M33</f>
        <v>1553513.16</v>
      </c>
      <c r="N34" s="35" t="n">
        <f aca="false">N30-N31-N33</f>
        <v>1201513.16</v>
      </c>
      <c r="O34" s="35" t="n">
        <f aca="false">O30-O31-O33</f>
        <v>1055513.16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8" customFormat="false" ht="15" hidden="false" customHeight="false" outlineLevel="0" collapsed="false">
      <c r="A38" s="0"/>
      <c r="B38" s="0"/>
      <c r="G38" s="0"/>
      <c r="H38" s="36" t="s">
        <v>39</v>
      </c>
      <c r="I38" s="36"/>
      <c r="J38" s="36"/>
      <c r="K38" s="36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customFormat="false" ht="15" hidden="false" customHeight="false" outlineLevel="0" collapsed="false">
      <c r="A39" s="0"/>
      <c r="B39" s="0"/>
      <c r="G39" s="0"/>
      <c r="H39" s="36"/>
      <c r="I39" s="36" t="s">
        <v>40</v>
      </c>
      <c r="J39" s="36"/>
      <c r="K39" s="36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customFormat="false" ht="15" hidden="false" customHeight="false" outlineLevel="0" collapsed="false">
      <c r="A40" s="0"/>
      <c r="B40" s="0"/>
      <c r="G40" s="0"/>
      <c r="H40" s="36" t="s">
        <v>2</v>
      </c>
      <c r="I40" s="36" t="s">
        <v>2</v>
      </c>
      <c r="J40" s="36" t="s">
        <v>41</v>
      </c>
      <c r="K40" s="36" t="s">
        <v>2</v>
      </c>
      <c r="L40" s="35" t="s">
        <v>2</v>
      </c>
      <c r="M40" s="35" t="s">
        <v>2</v>
      </c>
      <c r="N40" s="35" t="s">
        <v>2</v>
      </c>
      <c r="O40" s="35" t="s">
        <v>2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  <row r="41" customFormat="false" ht="15" hidden="false" customHeight="false" outlineLevel="0" collapsed="false">
      <c r="A41" s="0"/>
      <c r="B41" s="0"/>
      <c r="G41" s="36" t="s">
        <v>42</v>
      </c>
      <c r="H41" s="36" t="n">
        <v>1</v>
      </c>
      <c r="I41" s="36" t="n">
        <v>2</v>
      </c>
      <c r="J41" s="36" t="n">
        <v>3</v>
      </c>
      <c r="K41" s="36" t="n">
        <v>4</v>
      </c>
      <c r="L41" s="35" t="n">
        <v>5</v>
      </c>
      <c r="M41" s="35" t="n">
        <v>6</v>
      </c>
      <c r="N41" s="35" t="n">
        <v>7</v>
      </c>
      <c r="O41" s="35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</row>
    <row r="42" customFormat="false" ht="15" hidden="false" customHeight="false" outlineLevel="0" collapsed="false">
      <c r="A42" s="0"/>
      <c r="B42" s="0"/>
      <c r="G42" s="36" t="s">
        <v>43</v>
      </c>
      <c r="H42" s="0"/>
      <c r="I42" s="35" t="s">
        <v>44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</row>
    <row r="43" customFormat="false" ht="15" hidden="false" customHeight="false" outlineLevel="0" collapsed="false">
      <c r="A43" s="0"/>
      <c r="B43" s="1" t="s">
        <v>45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</row>
    <row r="44" s="10" customFormat="true" ht="15" hidden="false" customHeight="false" outlineLevel="0" collapsed="false">
      <c r="A44" s="9" t="s">
        <v>156</v>
      </c>
      <c r="C44" s="10" t="s">
        <v>46</v>
      </c>
      <c r="G44" s="19" t="n">
        <v>2000000</v>
      </c>
      <c r="H44" s="11" t="n">
        <f aca="false">H123</f>
        <v>3844039.2</v>
      </c>
      <c r="I44" s="11" t="n">
        <f aca="false">I123</f>
        <v>6248526.32</v>
      </c>
      <c r="J44" s="11" t="n">
        <f aca="false">J123</f>
        <v>9014225.64</v>
      </c>
      <c r="K44" s="11" t="n">
        <f aca="false">K123</f>
        <v>11819832.4</v>
      </c>
      <c r="L44" s="11" t="n">
        <f aca="false">L123</f>
        <v>14445439.16</v>
      </c>
      <c r="M44" s="11" t="n">
        <f aca="false">M123</f>
        <v>15427045.92</v>
      </c>
      <c r="N44" s="11" t="n">
        <f aca="false">N123</f>
        <v>16496652.68</v>
      </c>
      <c r="O44" s="11" t="n">
        <f aca="false">O123</f>
        <v>17560259.44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customFormat="false" ht="15" hidden="false" customHeight="false" outlineLevel="0" collapsed="false">
      <c r="A45" s="0"/>
      <c r="B45" s="0"/>
      <c r="C45" s="0" t="s">
        <v>47</v>
      </c>
      <c r="G45" s="36"/>
      <c r="H45" s="35" t="n">
        <f aca="false">H10*0.1</f>
        <v>200000</v>
      </c>
      <c r="I45" s="35" t="n">
        <f aca="false">I10*0.1</f>
        <v>210000</v>
      </c>
      <c r="J45" s="35" t="n">
        <f aca="false">J10*0.1</f>
        <v>230000</v>
      </c>
      <c r="K45" s="35" t="n">
        <f aca="false">K10*0.1</f>
        <v>250000</v>
      </c>
      <c r="L45" s="35" t="n">
        <f aca="false">L10*0.1</f>
        <v>250000</v>
      </c>
      <c r="M45" s="35" t="n">
        <f aca="false">M10*0.1</f>
        <v>180000</v>
      </c>
      <c r="N45" s="35" t="n">
        <f aca="false">N10*0.1</f>
        <v>170000</v>
      </c>
      <c r="O45" s="35" t="n">
        <f aca="false">O10*0.1</f>
        <v>170000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</row>
    <row r="46" customFormat="false" ht="15" hidden="false" customHeight="false" outlineLevel="0" collapsed="false">
      <c r="A46" s="0"/>
      <c r="B46" s="0"/>
      <c r="C46" s="0" t="s">
        <v>48</v>
      </c>
      <c r="G46" s="36"/>
      <c r="H46" s="35" t="n">
        <f aca="false">H11*0.1</f>
        <v>190000</v>
      </c>
      <c r="I46" s="35" t="n">
        <f aca="false">I11*0.1</f>
        <v>190000</v>
      </c>
      <c r="J46" s="35" t="n">
        <f aca="false">J11*0.1</f>
        <v>210000</v>
      </c>
      <c r="K46" s="35" t="n">
        <f aca="false">K11*0.1</f>
        <v>210000</v>
      </c>
      <c r="L46" s="35" t="n">
        <f aca="false">L11*0.1</f>
        <v>200000</v>
      </c>
      <c r="M46" s="35" t="n">
        <f aca="false">M11*0.1</f>
        <v>100000</v>
      </c>
      <c r="N46" s="35" t="n">
        <f aca="false">N11*0.1</f>
        <v>50000</v>
      </c>
      <c r="O46" s="35" t="n">
        <f aca="false">O11*0.1</f>
        <v>25000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</row>
    <row r="47" customFormat="false" ht="15" hidden="false" customHeight="false" outlineLevel="0" collapsed="false">
      <c r="A47" s="0"/>
      <c r="B47" s="0"/>
      <c r="C47" s="0" t="s">
        <v>49</v>
      </c>
      <c r="G47" s="36"/>
      <c r="H47" s="35" t="n">
        <f aca="false">H13*0.1</f>
        <v>50000</v>
      </c>
      <c r="I47" s="35" t="n">
        <f aca="false">I13*0.1</f>
        <v>52500</v>
      </c>
      <c r="J47" s="35" t="n">
        <f aca="false">J13*0.1</f>
        <v>57500</v>
      </c>
      <c r="K47" s="35" t="n">
        <f aca="false">K13*0.1</f>
        <v>62500</v>
      </c>
      <c r="L47" s="35" t="n">
        <f aca="false">L13*0.1</f>
        <v>62500</v>
      </c>
      <c r="M47" s="35" t="n">
        <f aca="false">M13*0.1</f>
        <v>45000</v>
      </c>
      <c r="N47" s="35" t="n">
        <f aca="false">N13*0.1</f>
        <v>42500</v>
      </c>
      <c r="O47" s="35" t="n">
        <f aca="false">O13*0.1</f>
        <v>42500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customFormat="false" ht="15" hidden="false" customHeight="false" outlineLevel="0" collapsed="false">
      <c r="A48" s="0"/>
      <c r="B48" s="0"/>
      <c r="C48" s="0" t="s">
        <v>50</v>
      </c>
      <c r="G48" s="36"/>
      <c r="H48" s="35" t="n">
        <f aca="false">H14*0.1</f>
        <v>47500</v>
      </c>
      <c r="I48" s="35" t="n">
        <f aca="false">I14*0.1</f>
        <v>47500</v>
      </c>
      <c r="J48" s="35" t="n">
        <f aca="false">J14*0.1</f>
        <v>52500</v>
      </c>
      <c r="K48" s="35" t="n">
        <f aca="false">K14*0.1</f>
        <v>52500</v>
      </c>
      <c r="L48" s="35" t="n">
        <f aca="false">L14*0.1</f>
        <v>50000</v>
      </c>
      <c r="M48" s="35" t="n">
        <f aca="false">M14*0.1</f>
        <v>25000</v>
      </c>
      <c r="N48" s="35" t="n">
        <f aca="false">N14*0.1</f>
        <v>12500</v>
      </c>
      <c r="O48" s="35" t="n">
        <f aca="false">O14*0.1</f>
        <v>6250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</row>
    <row r="49" customFormat="false" ht="15" hidden="false" customHeight="false" outlineLevel="0" collapsed="false">
      <c r="A49" s="0"/>
      <c r="B49" s="1" t="s">
        <v>51</v>
      </c>
      <c r="G49" s="36" t="n">
        <f aca="false">SUM(G44:G48)</f>
        <v>2000000</v>
      </c>
      <c r="H49" s="35" t="n">
        <f aca="false">SUM(H44:H48)</f>
        <v>4331539.2</v>
      </c>
      <c r="I49" s="35" t="n">
        <f aca="false">SUM(I44:I48)</f>
        <v>6748526.32</v>
      </c>
      <c r="J49" s="35" t="n">
        <f aca="false">SUM(J44:J48)</f>
        <v>9564225.64</v>
      </c>
      <c r="K49" s="35" t="n">
        <f aca="false">SUM(K44:K48)</f>
        <v>12394832.4</v>
      </c>
      <c r="L49" s="35" t="n">
        <f aca="false">SUM(L44:L48)</f>
        <v>15007939.16</v>
      </c>
      <c r="M49" s="35" t="n">
        <f aca="false">SUM(M44:M48)</f>
        <v>15777045.92</v>
      </c>
      <c r="N49" s="35" t="n">
        <f aca="false">SUM(N44:N48)</f>
        <v>16771652.68</v>
      </c>
      <c r="O49" s="35" t="n">
        <f aca="false">SUM(O44:O48)</f>
        <v>17804009.44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</row>
    <row r="50" customFormat="false" ht="15" hidden="false" customHeight="false" outlineLevel="0" collapsed="false">
      <c r="A50" s="0"/>
      <c r="B50" s="1" t="s">
        <v>52</v>
      </c>
      <c r="G50" s="36"/>
      <c r="H50" s="35" t="n">
        <f aca="false">G50+G51</f>
        <v>900020</v>
      </c>
      <c r="I50" s="35" t="n">
        <f aca="false">H50+H51</f>
        <v>900080</v>
      </c>
      <c r="J50" s="35" t="n">
        <f aca="false">I50+I51</f>
        <v>900780</v>
      </c>
      <c r="K50" s="35" t="n">
        <f aca="false">J50+J51</f>
        <v>900780</v>
      </c>
      <c r="L50" s="35" t="n">
        <f aca="false">K50+K51</f>
        <v>900780</v>
      </c>
      <c r="M50" s="35" t="n">
        <f aca="false">L50+L51</f>
        <v>900780</v>
      </c>
      <c r="N50" s="35" t="n">
        <f aca="false">M50+M51</f>
        <v>900780</v>
      </c>
      <c r="O50" s="35" t="n">
        <f aca="false">N50+N51</f>
        <v>900780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</row>
    <row r="51" customFormat="false" ht="15" hidden="false" customHeight="false" outlineLevel="0" collapsed="false">
      <c r="A51" s="0"/>
      <c r="B51" s="0"/>
      <c r="C51" s="0" t="s">
        <v>155</v>
      </c>
      <c r="G51" s="36" t="n">
        <v>900020</v>
      </c>
      <c r="H51" s="35" t="n">
        <v>60</v>
      </c>
      <c r="I51" s="35" t="n">
        <v>700</v>
      </c>
      <c r="J51" s="35" t="n">
        <v>0</v>
      </c>
      <c r="K51" s="35" t="n">
        <v>0</v>
      </c>
      <c r="L51" s="35" t="n">
        <v>0</v>
      </c>
      <c r="M51" s="35" t="n">
        <v>0</v>
      </c>
      <c r="N51" s="35" t="n">
        <v>0</v>
      </c>
      <c r="O51" s="35" t="n">
        <v>0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</row>
    <row r="52" customFormat="false" ht="15" hidden="false" customHeight="false" outlineLevel="0" collapsed="false">
      <c r="A52" s="0"/>
      <c r="B52" s="0"/>
      <c r="C52" s="0" t="s">
        <v>54</v>
      </c>
      <c r="G52" s="36"/>
      <c r="H52" s="35" t="n">
        <f aca="false">H50+H51</f>
        <v>900080</v>
      </c>
      <c r="I52" s="35" t="n">
        <f aca="false">I50+I51</f>
        <v>900780</v>
      </c>
      <c r="J52" s="35" t="n">
        <f aca="false">J50+J51</f>
        <v>900780</v>
      </c>
      <c r="K52" s="35" t="n">
        <f aca="false">K50+K51</f>
        <v>900780</v>
      </c>
      <c r="L52" s="35" t="n">
        <f aca="false">L50+L51</f>
        <v>900780</v>
      </c>
      <c r="M52" s="35" t="n">
        <f aca="false">M50+M51</f>
        <v>900780</v>
      </c>
      <c r="N52" s="35" t="n">
        <f aca="false">N50+N51</f>
        <v>900780</v>
      </c>
      <c r="O52" s="35" t="n">
        <f aca="false">O50+O51</f>
        <v>900780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</row>
    <row r="53" customFormat="false" ht="15" hidden="false" customHeight="false" outlineLevel="0" collapsed="false">
      <c r="A53" s="0"/>
      <c r="B53" s="0"/>
      <c r="C53" s="0" t="s">
        <v>55</v>
      </c>
      <c r="G53" s="36"/>
      <c r="H53" s="35" t="n">
        <f aca="false">H31</f>
        <v>0</v>
      </c>
      <c r="I53" s="35" t="n">
        <f aca="false">I31</f>
        <v>108009.6</v>
      </c>
      <c r="J53" s="35" t="n">
        <f aca="false">J31+I53</f>
        <v>216103.2</v>
      </c>
      <c r="K53" s="35" t="n">
        <f aca="false">K31+J53</f>
        <v>324196.8</v>
      </c>
      <c r="L53" s="35" t="n">
        <f aca="false">L31+K53</f>
        <v>432290.4</v>
      </c>
      <c r="M53" s="35" t="n">
        <f aca="false">M31+L53</f>
        <v>540384</v>
      </c>
      <c r="N53" s="35" t="n">
        <f aca="false">N31+M53</f>
        <v>648477.6</v>
      </c>
      <c r="O53" s="35" t="n">
        <f aca="false">O31+N53</f>
        <v>756571.2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</row>
    <row r="54" customFormat="false" ht="15" hidden="false" customHeight="false" outlineLevel="0" collapsed="false">
      <c r="A54" s="0"/>
      <c r="B54" s="1" t="s">
        <v>56</v>
      </c>
      <c r="G54" s="36" t="n">
        <f aca="false">G50+G51-G53</f>
        <v>900020</v>
      </c>
      <c r="H54" s="35" t="n">
        <f aca="false">H52-H53</f>
        <v>900080</v>
      </c>
      <c r="I54" s="35" t="n">
        <f aca="false">I52-I53</f>
        <v>792770.4</v>
      </c>
      <c r="J54" s="35" t="n">
        <f aca="false">J52-J53</f>
        <v>684676.8</v>
      </c>
      <c r="K54" s="35" t="n">
        <f aca="false">K52-K53</f>
        <v>576583.2</v>
      </c>
      <c r="L54" s="35" t="n">
        <f aca="false">L52-L53</f>
        <v>468489.6</v>
      </c>
      <c r="M54" s="35" t="n">
        <f aca="false">M52-M53</f>
        <v>360396</v>
      </c>
      <c r="N54" s="35" t="n">
        <f aca="false">N52-N53</f>
        <v>252302.4</v>
      </c>
      <c r="O54" s="35" t="n">
        <f aca="false">O52-O53</f>
        <v>144208.8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</row>
    <row r="55" customFormat="false" ht="15" hidden="false" customHeight="false" outlineLevel="0" collapsed="false">
      <c r="A55" s="0"/>
      <c r="B55" s="1" t="s">
        <v>57</v>
      </c>
      <c r="G55" s="36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</row>
    <row r="56" customFormat="false" ht="15" hidden="false" customHeight="false" outlineLevel="0" collapsed="false">
      <c r="A56" s="0"/>
      <c r="B56" s="0"/>
      <c r="C56" s="0" t="s">
        <v>58</v>
      </c>
      <c r="G56" s="36"/>
      <c r="H56" s="35" t="n">
        <f aca="false">G56+G57</f>
        <v>0</v>
      </c>
      <c r="I56" s="35" t="n">
        <f aca="false">H56+H57</f>
        <v>2000000</v>
      </c>
      <c r="J56" s="35" t="n">
        <f aca="false">I56+I57</f>
        <v>2000500</v>
      </c>
      <c r="K56" s="35" t="n">
        <f aca="false">J56+J57</f>
        <v>2000500</v>
      </c>
      <c r="L56" s="35" t="n">
        <f aca="false">K56+K57</f>
        <v>2000500</v>
      </c>
      <c r="M56" s="35" t="n">
        <f aca="false">L56+L57</f>
        <v>2000500</v>
      </c>
      <c r="N56" s="35" t="n">
        <f aca="false">M56+M57</f>
        <v>2000500</v>
      </c>
      <c r="O56" s="35" t="n">
        <f aca="false">N56+N57</f>
        <v>2000500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</row>
    <row r="57" customFormat="false" ht="15" hidden="false" customHeight="false" outlineLevel="0" collapsed="false">
      <c r="A57" s="0"/>
      <c r="B57" s="0"/>
      <c r="C57" s="0" t="s">
        <v>59</v>
      </c>
      <c r="G57" s="36" t="n">
        <v>0</v>
      </c>
      <c r="H57" s="35" t="n">
        <v>2000000</v>
      </c>
      <c r="I57" s="35" t="n">
        <v>500</v>
      </c>
      <c r="J57" s="0"/>
      <c r="K57" s="35" t="n">
        <v>0</v>
      </c>
      <c r="L57" s="3" t="n">
        <v>0</v>
      </c>
      <c r="M57" s="35" t="n">
        <v>0</v>
      </c>
      <c r="N57" s="35" t="n">
        <v>0</v>
      </c>
      <c r="O57" s="35" t="n">
        <v>0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</row>
    <row r="58" customFormat="false" ht="15" hidden="false" customHeight="false" outlineLevel="0" collapsed="false">
      <c r="A58" s="0"/>
      <c r="B58" s="0"/>
      <c r="C58" s="0" t="s">
        <v>60</v>
      </c>
      <c r="G58" s="36"/>
      <c r="H58" s="35" t="n">
        <f aca="false">H56+H57</f>
        <v>2000000</v>
      </c>
      <c r="I58" s="35" t="n">
        <f aca="false">I56+I57</f>
        <v>2000500</v>
      </c>
      <c r="J58" s="35" t="n">
        <f aca="false">J56+J57</f>
        <v>2000500</v>
      </c>
      <c r="K58" s="35" t="n">
        <f aca="false">K56+K57</f>
        <v>2000500</v>
      </c>
      <c r="L58" s="35" t="n">
        <f aca="false">L56+L57</f>
        <v>2000500</v>
      </c>
      <c r="M58" s="35" t="n">
        <f aca="false">M56+M57</f>
        <v>2000500</v>
      </c>
      <c r="N58" s="35" t="n">
        <f aca="false">N56+N57</f>
        <v>2000500</v>
      </c>
      <c r="O58" s="35" t="n">
        <f aca="false">O56+O57</f>
        <v>2000500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</row>
    <row r="61" customFormat="false" ht="15" hidden="false" customHeight="false" outlineLevel="0" collapsed="false">
      <c r="A61" s="0"/>
      <c r="B61" s="1" t="s">
        <v>61</v>
      </c>
      <c r="C61" s="46"/>
      <c r="D61" s="47"/>
      <c r="E61" s="47"/>
      <c r="F61" s="47"/>
      <c r="G61" s="48" t="n">
        <f aca="false">G49+G54+G58</f>
        <v>2900020</v>
      </c>
      <c r="H61" s="48" t="n">
        <f aca="false">H49+H54+H58</f>
        <v>7231619.2</v>
      </c>
      <c r="I61" s="48" t="n">
        <f aca="false">I49+I54+I58</f>
        <v>9541796.72</v>
      </c>
      <c r="J61" s="48" t="n">
        <f aca="false">J49+J54+J58</f>
        <v>12249402.44</v>
      </c>
      <c r="K61" s="48" t="n">
        <f aca="false">K49+K54+K58</f>
        <v>14971915.6</v>
      </c>
      <c r="L61" s="35" t="n">
        <f aca="false">L49+L54+L58</f>
        <v>17476928.76</v>
      </c>
      <c r="M61" s="35" t="n">
        <f aca="false">M49+M54+M58</f>
        <v>18137941.92</v>
      </c>
      <c r="N61" s="35" t="n">
        <f aca="false">N49+N54+N58</f>
        <v>19024455.08</v>
      </c>
      <c r="O61" s="35" t="n">
        <f aca="false">O49+O54+O58</f>
        <v>19948718.24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</row>
    <row r="63" customFormat="false" ht="15" hidden="false" customHeight="false" outlineLevel="0" collapsed="false">
      <c r="A63" s="0"/>
      <c r="B63" s="1" t="s">
        <v>62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</row>
    <row r="64" s="50" customFormat="true" ht="15" hidden="false" customHeight="false" outlineLevel="0" collapsed="false">
      <c r="A64" s="4"/>
      <c r="B64" s="21"/>
      <c r="C64" s="49" t="s">
        <v>63</v>
      </c>
      <c r="G64" s="51"/>
      <c r="H64" s="51" t="n">
        <f aca="false">H13*0.1</f>
        <v>50000</v>
      </c>
      <c r="I64" s="51" t="n">
        <f aca="false">I13*0.1</f>
        <v>52500</v>
      </c>
      <c r="J64" s="51" t="n">
        <f aca="false">J13*0.1</f>
        <v>57500</v>
      </c>
      <c r="K64" s="51" t="n">
        <f aca="false">K13*0.1</f>
        <v>62500</v>
      </c>
      <c r="L64" s="51" t="n">
        <f aca="false">L13*0.1</f>
        <v>62500</v>
      </c>
      <c r="M64" s="51" t="n">
        <f aca="false">M13*0.1</f>
        <v>45000</v>
      </c>
      <c r="N64" s="51" t="n">
        <f aca="false">N13*0.1</f>
        <v>42500</v>
      </c>
      <c r="O64" s="51" t="n">
        <f aca="false">O13*0.1</f>
        <v>42500</v>
      </c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="50" customFormat="true" ht="15" hidden="false" customHeight="false" outlineLevel="0" collapsed="false">
      <c r="A65" s="4"/>
      <c r="B65" s="21"/>
      <c r="C65" s="49" t="s">
        <v>64</v>
      </c>
      <c r="G65" s="51"/>
      <c r="H65" s="51" t="n">
        <f aca="false">H14*0.1</f>
        <v>47500</v>
      </c>
      <c r="I65" s="51" t="n">
        <f aca="false">I14*0.1</f>
        <v>47500</v>
      </c>
      <c r="J65" s="51" t="n">
        <f aca="false">J14*0.1</f>
        <v>52500</v>
      </c>
      <c r="K65" s="51" t="n">
        <f aca="false">K14*0.1</f>
        <v>52500</v>
      </c>
      <c r="L65" s="51" t="n">
        <f aca="false">L14*0.1</f>
        <v>50000</v>
      </c>
      <c r="M65" s="51" t="n">
        <f aca="false">M14*0.1</f>
        <v>25000</v>
      </c>
      <c r="N65" s="51" t="n">
        <f aca="false">N14*0.1</f>
        <v>12500</v>
      </c>
      <c r="O65" s="51" t="n">
        <f aca="false">O14*0.1</f>
        <v>6250</v>
      </c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="50" customFormat="true" ht="15" hidden="false" customHeight="false" outlineLevel="0" collapsed="false">
      <c r="A66" s="4"/>
      <c r="B66" s="21"/>
      <c r="C66" s="50" t="s">
        <v>65</v>
      </c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customFormat="false" ht="15" hidden="false" customHeight="false" outlineLevel="0" collapsed="false">
      <c r="A67" s="4"/>
      <c r="B67" s="21"/>
      <c r="C67" s="52" t="s">
        <v>66</v>
      </c>
      <c r="G67" s="51"/>
      <c r="H67" s="51" t="n">
        <f aca="false">H10*0.5</f>
        <v>1000000</v>
      </c>
      <c r="I67" s="51" t="n">
        <f aca="false">I10*0.5</f>
        <v>1050000</v>
      </c>
      <c r="J67" s="51" t="n">
        <f aca="false">J10*0.5</f>
        <v>1150000</v>
      </c>
      <c r="K67" s="51" t="n">
        <f aca="false">K10*0.5</f>
        <v>1250000</v>
      </c>
      <c r="L67" s="51" t="n">
        <f aca="false">L10*0.5</f>
        <v>1250000</v>
      </c>
      <c r="M67" s="51" t="n">
        <f aca="false">M10*0.5</f>
        <v>900000</v>
      </c>
      <c r="N67" s="51" t="n">
        <f aca="false">N10*0.5</f>
        <v>850000</v>
      </c>
      <c r="O67" s="51" t="n">
        <f aca="false">O10*0.5</f>
        <v>850000</v>
      </c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customFormat="false" ht="15" hidden="false" customHeight="false" outlineLevel="0" collapsed="false">
      <c r="A68" s="4"/>
      <c r="B68" s="21"/>
      <c r="C68" s="52" t="s">
        <v>67</v>
      </c>
      <c r="G68" s="51"/>
      <c r="H68" s="51" t="n">
        <f aca="false">H11*0.5</f>
        <v>950000</v>
      </c>
      <c r="I68" s="51" t="n">
        <f aca="false">I11*0.5</f>
        <v>950000</v>
      </c>
      <c r="J68" s="51" t="n">
        <f aca="false">J11*0.5</f>
        <v>1050000</v>
      </c>
      <c r="K68" s="51" t="n">
        <f aca="false">K11*0.5</f>
        <v>1050000</v>
      </c>
      <c r="L68" s="51" t="n">
        <f aca="false">L11*0.5</f>
        <v>1000000</v>
      </c>
      <c r="M68" s="51" t="n">
        <f aca="false">M11*0.5</f>
        <v>500000</v>
      </c>
      <c r="N68" s="51" t="n">
        <f aca="false">N11*0.5</f>
        <v>250000</v>
      </c>
      <c r="O68" s="51" t="n">
        <f aca="false">O11*0.5</f>
        <v>125000</v>
      </c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customFormat="false" ht="15" hidden="false" customHeight="false" outlineLevel="0" collapsed="false">
      <c r="A69" s="0"/>
      <c r="B69" s="1" t="s">
        <v>69</v>
      </c>
      <c r="G69" s="0"/>
      <c r="H69" s="35" t="n">
        <f aca="false">H64+H66+H65+H67+H68</f>
        <v>2047500</v>
      </c>
      <c r="I69" s="35" t="n">
        <f aca="false">I64+I66+I65+I67+I68</f>
        <v>2100000</v>
      </c>
      <c r="J69" s="35" t="n">
        <f aca="false">J64+J66+J65+J67+J68</f>
        <v>2310000</v>
      </c>
      <c r="K69" s="35" t="n">
        <f aca="false">K64+K66+K65+K67+K68</f>
        <v>2415000</v>
      </c>
      <c r="L69" s="35" t="n">
        <f aca="false">L64+L66+L65+L67+L68</f>
        <v>2362500</v>
      </c>
      <c r="M69" s="35" t="n">
        <f aca="false">M64+M66+M65+M67+M68</f>
        <v>1470000</v>
      </c>
      <c r="N69" s="35" t="n">
        <f aca="false">N64+N66+N65+N67+N68</f>
        <v>1155000</v>
      </c>
      <c r="O69" s="35" t="n">
        <f aca="false">O64+O66+O65+O67+O68</f>
        <v>1023750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</row>
    <row r="71" customFormat="false" ht="15" hidden="false" customHeight="false" outlineLevel="0" collapsed="false">
      <c r="A71" s="0"/>
      <c r="B71" s="0"/>
      <c r="C71" s="0" t="s">
        <v>71</v>
      </c>
      <c r="G71" s="35" t="n">
        <v>20</v>
      </c>
      <c r="H71" s="35" t="n">
        <f aca="false">G73</f>
        <v>20</v>
      </c>
      <c r="I71" s="35" t="n">
        <f aca="false">H73</f>
        <v>120</v>
      </c>
      <c r="J71" s="35" t="n">
        <f aca="false">I73</f>
        <v>210</v>
      </c>
      <c r="K71" s="35" t="n">
        <f aca="false">J73</f>
        <v>299</v>
      </c>
      <c r="L71" s="35" t="n">
        <f aca="false">K73</f>
        <v>299</v>
      </c>
      <c r="M71" s="35" t="n">
        <f aca="false">L73</f>
        <v>299</v>
      </c>
      <c r="N71" s="35" t="n">
        <f aca="false">M73</f>
        <v>299</v>
      </c>
      <c r="O71" s="35" t="n">
        <f aca="false">N73</f>
        <v>299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</row>
    <row r="72" customFormat="false" ht="15" hidden="false" customHeight="false" outlineLevel="0" collapsed="false">
      <c r="A72" s="0"/>
      <c r="B72" s="0"/>
      <c r="C72" s="0" t="s">
        <v>74</v>
      </c>
      <c r="G72" s="0"/>
      <c r="H72" s="35" t="n">
        <v>100</v>
      </c>
      <c r="I72" s="35" t="n">
        <v>90</v>
      </c>
      <c r="J72" s="35" t="n">
        <v>89</v>
      </c>
      <c r="K72" s="35" t="n">
        <v>0</v>
      </c>
      <c r="L72" s="35" t="n">
        <v>0</v>
      </c>
      <c r="M72" s="35" t="n">
        <v>0</v>
      </c>
      <c r="N72" s="35" t="n">
        <v>0</v>
      </c>
      <c r="O72" s="35" t="n">
        <v>0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</row>
    <row r="73" customFormat="false" ht="15" hidden="false" customHeight="false" outlineLevel="0" collapsed="false">
      <c r="A73" s="0"/>
      <c r="B73" s="1" t="s">
        <v>75</v>
      </c>
      <c r="G73" s="35" t="n">
        <f aca="false">G72+G71</f>
        <v>20</v>
      </c>
      <c r="H73" s="35" t="n">
        <f aca="false">H71+H72</f>
        <v>120</v>
      </c>
      <c r="I73" s="35" t="n">
        <f aca="false">I71+I72</f>
        <v>210</v>
      </c>
      <c r="J73" s="35" t="n">
        <f aca="false">J71+J72</f>
        <v>299</v>
      </c>
      <c r="K73" s="35" t="n">
        <f aca="false">K71+K72</f>
        <v>299</v>
      </c>
      <c r="L73" s="35" t="n">
        <f aca="false">L71+L72</f>
        <v>299</v>
      </c>
      <c r="M73" s="35" t="n">
        <f aca="false">M71+M72</f>
        <v>299</v>
      </c>
      <c r="N73" s="35" t="n">
        <f aca="false">N71+N72</f>
        <v>299</v>
      </c>
      <c r="O73" s="35" t="n">
        <f aca="false">O71+O72</f>
        <v>299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</row>
    <row r="75" customFormat="false" ht="15" hidden="false" customHeight="false" outlineLevel="0" collapsed="false">
      <c r="A75" s="0"/>
      <c r="B75" s="1" t="s">
        <v>77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</row>
    <row r="76" customFormat="false" ht="15" hidden="false" customHeight="false" outlineLevel="0" collapsed="false">
      <c r="A76" s="0"/>
      <c r="B76" s="0"/>
      <c r="C76" s="0" t="s">
        <v>78</v>
      </c>
      <c r="G76" s="36" t="n">
        <v>2900000</v>
      </c>
      <c r="H76" s="35" t="n">
        <f aca="false">G76</f>
        <v>2900000</v>
      </c>
      <c r="I76" s="35" t="n">
        <f aca="false">H76</f>
        <v>2900000</v>
      </c>
      <c r="J76" s="35" t="n">
        <f aca="false">I76</f>
        <v>2900000</v>
      </c>
      <c r="K76" s="35" t="n">
        <f aca="false">J76</f>
        <v>2900000</v>
      </c>
      <c r="L76" s="35" t="n">
        <f aca="false">K76</f>
        <v>2900000</v>
      </c>
      <c r="M76" s="35" t="n">
        <f aca="false">L76</f>
        <v>2900000</v>
      </c>
      <c r="N76" s="35" t="n">
        <f aca="false">M76</f>
        <v>2900000</v>
      </c>
      <c r="O76" s="35" t="n">
        <f aca="false">N76</f>
        <v>2900000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</row>
    <row r="77" customFormat="false" ht="15" hidden="false" customHeight="false" outlineLevel="0" collapsed="false">
      <c r="A77" s="0"/>
      <c r="B77" s="0"/>
      <c r="C77" s="0" t="s">
        <v>81</v>
      </c>
      <c r="G77" s="0"/>
      <c r="H77" s="35" t="n">
        <f aca="false">G77+H34</f>
        <v>2283999.2</v>
      </c>
      <c r="I77" s="35" t="n">
        <f aca="false">H77+I34</f>
        <v>4541586.72</v>
      </c>
      <c r="J77" s="35" t="n">
        <f aca="false">I77+J34</f>
        <v>7039103.44</v>
      </c>
      <c r="K77" s="35" t="n">
        <f aca="false">J77+K34</f>
        <v>9656616.6</v>
      </c>
      <c r="L77" s="35" t="n">
        <f aca="false">K77+L34</f>
        <v>12214129.76</v>
      </c>
      <c r="M77" s="35" t="n">
        <f aca="false">L77+M34</f>
        <v>13767642.92</v>
      </c>
      <c r="N77" s="35" t="n">
        <f aca="false">M77+N34</f>
        <v>14969156.08</v>
      </c>
      <c r="O77" s="35" t="n">
        <f aca="false">N77+O34</f>
        <v>16024669.24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</row>
    <row r="79" s="10" customFormat="true" ht="15" hidden="false" customHeight="false" outlineLevel="0" collapsed="false">
      <c r="A79" s="9" t="s">
        <v>159</v>
      </c>
      <c r="C79" s="10" t="s">
        <v>157</v>
      </c>
      <c r="F79" s="10" t="n">
        <v>0.5</v>
      </c>
      <c r="G79" s="11" t="n">
        <v>0</v>
      </c>
      <c r="H79" s="11" t="n">
        <v>0</v>
      </c>
      <c r="I79" s="11" t="n">
        <v>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2" customFormat="false" ht="15" hidden="false" customHeight="false" outlineLevel="0" collapsed="false">
      <c r="A82" s="0"/>
      <c r="B82" s="1" t="s">
        <v>84</v>
      </c>
      <c r="G82" s="35" t="n">
        <f aca="false">G76+G77-G79</f>
        <v>2900000</v>
      </c>
      <c r="H82" s="35" t="n">
        <f aca="false">H76+H77-H79</f>
        <v>5183999.2</v>
      </c>
      <c r="I82" s="35" t="n">
        <f aca="false">I76+I77-I79</f>
        <v>7441586.72</v>
      </c>
      <c r="J82" s="35" t="n">
        <f aca="false">J76+J77-J79</f>
        <v>9939103.44</v>
      </c>
      <c r="K82" s="35" t="n">
        <f aca="false">K76+K77-K79</f>
        <v>12556616.6</v>
      </c>
      <c r="L82" s="35" t="n">
        <f aca="false">L76+L77-L79</f>
        <v>15114129.76</v>
      </c>
      <c r="M82" s="35" t="n">
        <f aca="false">M76+M77-M79</f>
        <v>16667642.92</v>
      </c>
      <c r="N82" s="35" t="n">
        <f aca="false">N76+N77-N79</f>
        <v>17869156.08</v>
      </c>
      <c r="O82" s="35" t="n">
        <f aca="false">O76+O77-O79</f>
        <v>18924669.24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</row>
    <row r="84" customFormat="false" ht="15" hidden="false" customHeight="false" outlineLevel="0" collapsed="false">
      <c r="A84" s="0"/>
      <c r="B84" s="0"/>
      <c r="C84" s="47" t="s">
        <v>85</v>
      </c>
      <c r="D84" s="47"/>
      <c r="E84" s="47"/>
      <c r="F84" s="47"/>
      <c r="G84" s="48" t="n">
        <f aca="false">G73+F69+G82</f>
        <v>2900020</v>
      </c>
      <c r="H84" s="48" t="n">
        <f aca="false">H69+H73+H82</f>
        <v>7231619.2</v>
      </c>
      <c r="I84" s="48" t="n">
        <f aca="false">I69+I73+I82</f>
        <v>9541796.72</v>
      </c>
      <c r="J84" s="48" t="n">
        <f aca="false">J69+J73+J82</f>
        <v>12249402.44</v>
      </c>
      <c r="K84" s="48" t="n">
        <f aca="false">K69+K73+K82</f>
        <v>14971915.6</v>
      </c>
      <c r="L84" s="54" t="n">
        <f aca="false">L69+L73+L82</f>
        <v>17476928.76</v>
      </c>
      <c r="M84" s="54" t="n">
        <f aca="false">M69+M73+M82</f>
        <v>18137941.92</v>
      </c>
      <c r="N84" s="54" t="n">
        <f aca="false">N69+N73+N82</f>
        <v>19024455.08</v>
      </c>
      <c r="O84" s="54" t="n">
        <f aca="false">O69+O73+O82</f>
        <v>19948718.24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</row>
    <row r="85" customFormat="false" ht="15" hidden="false" customHeight="false" outlineLevel="0" collapsed="false">
      <c r="A85" s="0"/>
      <c r="B85" s="3" t="s">
        <v>86</v>
      </c>
      <c r="C85" s="55"/>
      <c r="D85" s="55"/>
      <c r="E85" s="55"/>
      <c r="F85" s="55"/>
      <c r="G85" s="56" t="n">
        <v>0</v>
      </c>
      <c r="H85" s="56" t="n">
        <f aca="false">H61-H84</f>
        <v>0</v>
      </c>
      <c r="I85" s="56" t="n">
        <f aca="false">I61-I84</f>
        <v>0</v>
      </c>
      <c r="J85" s="56" t="n">
        <f aca="false">J61-J84</f>
        <v>0</v>
      </c>
      <c r="K85" s="56" t="n">
        <f aca="false">K61-K84</f>
        <v>0</v>
      </c>
      <c r="L85" s="56" t="n">
        <f aca="false">L61-L84</f>
        <v>0</v>
      </c>
      <c r="M85" s="56" t="n">
        <f aca="false">M61-M84</f>
        <v>0</v>
      </c>
      <c r="N85" s="56" t="n">
        <f aca="false">N61-N84</f>
        <v>0</v>
      </c>
      <c r="O85" s="56" t="n">
        <f aca="false">O61-O84</f>
        <v>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</row>
    <row r="86" s="2" customFormat="true" ht="15" hidden="false" customHeight="false" outlineLevel="0" collapsed="false">
      <c r="A86" s="4"/>
      <c r="G86" s="3"/>
      <c r="H86" s="3" t="n">
        <f aca="false">H85-G85</f>
        <v>0</v>
      </c>
      <c r="I86" s="3" t="n">
        <f aca="false">I85-H85</f>
        <v>0</v>
      </c>
      <c r="J86" s="3" t="n">
        <f aca="false">J85-I85</f>
        <v>0</v>
      </c>
      <c r="K86" s="3" t="n">
        <f aca="false">K85-J85</f>
        <v>0</v>
      </c>
      <c r="L86" s="3" t="n">
        <f aca="false">L85-K85</f>
        <v>0</v>
      </c>
      <c r="M86" s="3" t="n">
        <f aca="false">M85-L85</f>
        <v>0</v>
      </c>
      <c r="N86" s="3" t="n">
        <f aca="false">N85-M85</f>
        <v>0</v>
      </c>
      <c r="O86" s="3" t="n">
        <f aca="false">O85-N85</f>
        <v>0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="2" customFormat="true" ht="15" hidden="false" customHeight="false" outlineLevel="0" collapsed="false">
      <c r="A87" s="4"/>
      <c r="G87" s="3"/>
      <c r="H87" s="3"/>
      <c r="I87" s="3"/>
      <c r="J87" s="3"/>
      <c r="K87" s="3"/>
      <c r="L87" s="3"/>
      <c r="M87" s="3"/>
      <c r="N87" s="3"/>
      <c r="O87" s="3"/>
      <c r="P87" s="3"/>
      <c r="Q87" s="3" t="s">
        <v>87</v>
      </c>
      <c r="R87" s="3"/>
      <c r="S87" s="3"/>
      <c r="T87" s="3"/>
      <c r="U87" s="3"/>
      <c r="V87" s="3"/>
      <c r="W87" s="3"/>
      <c r="X87" s="3"/>
      <c r="Y87" s="3"/>
      <c r="Z87" s="3"/>
    </row>
    <row r="88" s="2" customFormat="true" ht="15" hidden="false" customHeight="false" outlineLevel="0" collapsed="false">
      <c r="A88" s="4"/>
      <c r="G88" s="3"/>
      <c r="H88" s="3"/>
      <c r="I88" s="3"/>
      <c r="J88" s="3"/>
      <c r="K88" s="3"/>
      <c r="L88" s="3"/>
      <c r="M88" s="3"/>
      <c r="N88" s="3"/>
      <c r="O88" s="3"/>
      <c r="P88" s="3"/>
      <c r="Q88" s="3" t="s">
        <v>89</v>
      </c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" hidden="false" customHeight="false" outlineLevel="0" collapsed="false">
      <c r="A89" s="0"/>
      <c r="B89" s="0"/>
      <c r="G89" s="0"/>
      <c r="H89" s="57"/>
      <c r="I89" s="57" t="s">
        <v>91</v>
      </c>
      <c r="J89" s="57"/>
      <c r="K89" s="57"/>
      <c r="L89" s="57"/>
      <c r="M89" s="57"/>
      <c r="N89" s="57"/>
      <c r="O89" s="57"/>
      <c r="P89" s="0"/>
      <c r="Q89" s="35" t="s">
        <v>92</v>
      </c>
      <c r="R89" s="0"/>
      <c r="S89" s="0"/>
      <c r="T89" s="0"/>
      <c r="U89" s="0"/>
      <c r="V89" s="0"/>
      <c r="W89" s="0"/>
      <c r="X89" s="0"/>
      <c r="Y89" s="0"/>
      <c r="Z89" s="0"/>
    </row>
    <row r="90" customFormat="false" ht="15" hidden="false" customHeight="false" outlineLevel="0" collapsed="false">
      <c r="A90" s="0"/>
      <c r="B90" s="0"/>
      <c r="G90" s="0"/>
      <c r="H90" s="57"/>
      <c r="I90" s="57" t="s">
        <v>93</v>
      </c>
      <c r="J90" s="57"/>
      <c r="K90" s="57"/>
      <c r="L90" s="57"/>
      <c r="M90" s="57"/>
      <c r="N90" s="57"/>
      <c r="O90" s="57"/>
      <c r="P90" s="0"/>
      <c r="Q90" s="35" t="s">
        <v>94</v>
      </c>
      <c r="R90" s="0"/>
      <c r="S90" s="0"/>
      <c r="T90" s="0"/>
      <c r="U90" s="0"/>
      <c r="V90" s="0"/>
      <c r="W90" s="0"/>
      <c r="X90" s="0"/>
      <c r="Y90" s="0"/>
      <c r="Z90" s="0"/>
    </row>
    <row r="91" customFormat="false" ht="15" hidden="false" customHeight="false" outlineLevel="0" collapsed="false">
      <c r="A91" s="0"/>
      <c r="B91" s="0"/>
      <c r="G91" s="0"/>
      <c r="H91" s="57" t="s">
        <v>2</v>
      </c>
      <c r="I91" s="57" t="s">
        <v>2</v>
      </c>
      <c r="J91" s="57" t="s">
        <v>41</v>
      </c>
      <c r="K91" s="57" t="s">
        <v>2</v>
      </c>
      <c r="L91" s="57" t="s">
        <v>2</v>
      </c>
      <c r="M91" s="57" t="s">
        <v>2</v>
      </c>
      <c r="N91" s="57" t="s">
        <v>2</v>
      </c>
      <c r="O91" s="57" t="s">
        <v>2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</row>
    <row r="92" customFormat="false" ht="15" hidden="false" customHeight="false" outlineLevel="0" collapsed="false">
      <c r="A92" s="0"/>
      <c r="B92" s="0"/>
      <c r="G92" s="0"/>
      <c r="H92" s="57" t="n">
        <v>1</v>
      </c>
      <c r="I92" s="57" t="n">
        <v>2</v>
      </c>
      <c r="J92" s="57" t="n">
        <v>3</v>
      </c>
      <c r="K92" s="57" t="n">
        <v>4</v>
      </c>
      <c r="L92" s="57" t="n">
        <v>5</v>
      </c>
      <c r="M92" s="57" t="n">
        <v>6</v>
      </c>
      <c r="N92" s="57" t="n">
        <v>7</v>
      </c>
      <c r="O92" s="57" t="n">
        <v>8</v>
      </c>
      <c r="P92" s="0"/>
      <c r="Q92" s="35" t="s">
        <v>96</v>
      </c>
      <c r="R92" s="0"/>
      <c r="S92" s="0"/>
      <c r="T92" s="0"/>
      <c r="U92" s="0"/>
      <c r="V92" s="0"/>
      <c r="W92" s="0"/>
      <c r="X92" s="0"/>
      <c r="Y92" s="0"/>
      <c r="Z92" s="0"/>
    </row>
    <row r="93" customFormat="false" ht="15" hidden="false" customHeight="false" outlineLevel="0" collapsed="false">
      <c r="A93" s="0"/>
      <c r="B93" s="0"/>
      <c r="G93" s="0"/>
      <c r="H93" s="35" t="s">
        <v>98</v>
      </c>
      <c r="I93" s="0"/>
      <c r="J93" s="0"/>
      <c r="K93" s="0"/>
      <c r="L93" s="0"/>
      <c r="M93" s="0"/>
      <c r="N93" s="0"/>
      <c r="O93" s="0"/>
      <c r="P93" s="0"/>
      <c r="Q93" s="35" t="s">
        <v>99</v>
      </c>
      <c r="R93" s="0"/>
      <c r="S93" s="0"/>
      <c r="T93" s="0"/>
      <c r="U93" s="0"/>
      <c r="V93" s="0"/>
      <c r="W93" s="0"/>
      <c r="X93" s="0"/>
      <c r="Y93" s="0"/>
      <c r="Z93" s="0"/>
    </row>
    <row r="95" customFormat="false" ht="15" hidden="false" customHeight="false" outlineLevel="0" collapsed="false">
      <c r="A95" s="0"/>
      <c r="B95" s="1" t="s">
        <v>100</v>
      </c>
      <c r="G95" s="0"/>
      <c r="H95" s="38" t="n">
        <f aca="false">G44</f>
        <v>2000000</v>
      </c>
      <c r="I95" s="58" t="n">
        <f aca="false">H123</f>
        <v>3844039.2</v>
      </c>
      <c r="J95" s="17" t="n">
        <f aca="false">I123</f>
        <v>6248526.32</v>
      </c>
      <c r="K95" s="35" t="n">
        <f aca="false">J123</f>
        <v>9014225.64</v>
      </c>
      <c r="L95" s="35" t="n">
        <f aca="false">K123</f>
        <v>11819832.4</v>
      </c>
      <c r="M95" s="35" t="n">
        <f aca="false">L123</f>
        <v>14445439.16</v>
      </c>
      <c r="N95" s="35" t="n">
        <f aca="false">M123</f>
        <v>15427045.92</v>
      </c>
      <c r="O95" s="35" t="n">
        <f aca="false">N123</f>
        <v>16496652.68</v>
      </c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</row>
    <row r="96" customFormat="false" ht="15" hidden="false" customHeight="false" outlineLevel="0" collapsed="false">
      <c r="A96" s="0"/>
      <c r="B96" s="1" t="s">
        <v>101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</row>
    <row r="97" customFormat="false" ht="15" hidden="false" customHeight="false" outlineLevel="0" collapsed="false">
      <c r="A97" s="0"/>
      <c r="B97" s="0"/>
      <c r="C97" s="0" t="s">
        <v>38</v>
      </c>
      <c r="G97" s="0"/>
      <c r="H97" s="35" t="n">
        <f aca="false">H34</f>
        <v>2283999.2</v>
      </c>
      <c r="I97" s="35" t="n">
        <f aca="false">I34</f>
        <v>2257587.52</v>
      </c>
      <c r="J97" s="35" t="n">
        <f aca="false">J34</f>
        <v>2497516.72</v>
      </c>
      <c r="K97" s="35" t="n">
        <f aca="false">K34</f>
        <v>2617513.16</v>
      </c>
      <c r="L97" s="35" t="n">
        <f aca="false">L34</f>
        <v>2557513.16</v>
      </c>
      <c r="M97" s="35" t="n">
        <f aca="false">M34</f>
        <v>1553513.16</v>
      </c>
      <c r="N97" s="35" t="n">
        <f aca="false">N34</f>
        <v>1201513.16</v>
      </c>
      <c r="O97" s="35" t="n">
        <f aca="false">O34</f>
        <v>1055513.16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</row>
    <row r="98" customFormat="false" ht="15" hidden="false" customHeight="false" outlineLevel="0" collapsed="false">
      <c r="A98" s="0"/>
      <c r="B98" s="0"/>
      <c r="C98" s="0" t="s">
        <v>102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</row>
    <row r="99" customFormat="false" ht="15" hidden="false" customHeight="false" outlineLevel="0" collapsed="false">
      <c r="A99" s="0"/>
      <c r="B99" s="0"/>
      <c r="C99" s="0" t="s">
        <v>35</v>
      </c>
      <c r="G99" s="0"/>
      <c r="H99" s="35" t="n">
        <f aca="false">H31</f>
        <v>0</v>
      </c>
      <c r="I99" s="35" t="n">
        <f aca="false">I31</f>
        <v>108009.6</v>
      </c>
      <c r="J99" s="35" t="n">
        <f aca="false">J31</f>
        <v>108093.6</v>
      </c>
      <c r="K99" s="35" t="n">
        <f aca="false">K31</f>
        <v>108093.6</v>
      </c>
      <c r="L99" s="35" t="n">
        <f aca="false">L31</f>
        <v>108093.6</v>
      </c>
      <c r="M99" s="35" t="n">
        <f aca="false">M31</f>
        <v>108093.6</v>
      </c>
      <c r="N99" s="35" t="n">
        <f aca="false">N31</f>
        <v>108093.6</v>
      </c>
      <c r="O99" s="35" t="n">
        <f aca="false">O31</f>
        <v>108093.6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</row>
    <row r="100" customFormat="false" ht="15" hidden="false" customHeight="false" outlineLevel="0" collapsed="false">
      <c r="A100" s="0"/>
      <c r="B100" s="0"/>
      <c r="C100" s="0" t="s">
        <v>103</v>
      </c>
      <c r="G100" s="0"/>
      <c r="H100" s="35" t="n">
        <f aca="false">(G45-H45)</f>
        <v>-200000</v>
      </c>
      <c r="I100" s="35" t="n">
        <f aca="false">(H45-I45)</f>
        <v>-10000</v>
      </c>
      <c r="J100" s="35" t="n">
        <f aca="false">(I45-J45)</f>
        <v>-20000</v>
      </c>
      <c r="K100" s="35" t="n">
        <f aca="false">(J45-K45)</f>
        <v>-20000</v>
      </c>
      <c r="L100" s="35" t="n">
        <f aca="false">(K45-L45)</f>
        <v>0</v>
      </c>
      <c r="M100" s="35" t="n">
        <f aca="false">(L45-M45)</f>
        <v>70000</v>
      </c>
      <c r="N100" s="35" t="n">
        <f aca="false">(M45-N45)</f>
        <v>10000</v>
      </c>
      <c r="O100" s="35" t="n">
        <f aca="false">(N45-O45)</f>
        <v>0</v>
      </c>
      <c r="P100" s="35" t="s">
        <v>104</v>
      </c>
      <c r="Q100" s="0"/>
      <c r="R100" s="0"/>
      <c r="S100" s="0"/>
      <c r="T100" s="0"/>
      <c r="U100" s="0"/>
      <c r="V100" s="0"/>
      <c r="W100" s="0"/>
      <c r="X100" s="0"/>
      <c r="Y100" s="0"/>
      <c r="Z100" s="0"/>
    </row>
    <row r="101" customFormat="false" ht="15" hidden="false" customHeight="false" outlineLevel="0" collapsed="false">
      <c r="A101" s="0"/>
      <c r="B101" s="0"/>
      <c r="C101" s="0" t="s">
        <v>105</v>
      </c>
      <c r="G101" s="0"/>
      <c r="H101" s="35" t="n">
        <f aca="false">(G46-H46)</f>
        <v>-190000</v>
      </c>
      <c r="I101" s="35" t="n">
        <f aca="false">(H46-I46)</f>
        <v>0</v>
      </c>
      <c r="J101" s="35" t="n">
        <f aca="false">(I46-J46)</f>
        <v>-20000</v>
      </c>
      <c r="K101" s="35" t="n">
        <f aca="false">(J46-K46)</f>
        <v>0</v>
      </c>
      <c r="L101" s="35" t="n">
        <f aca="false">(K46-L46)</f>
        <v>10000</v>
      </c>
      <c r="M101" s="35" t="n">
        <f aca="false">(L46-M46)</f>
        <v>100000</v>
      </c>
      <c r="N101" s="35" t="n">
        <f aca="false">(M46-N46)</f>
        <v>50000</v>
      </c>
      <c r="O101" s="35" t="n">
        <f aca="false">(N46-O46)</f>
        <v>25000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</row>
    <row r="102" customFormat="false" ht="15" hidden="false" customHeight="false" outlineLevel="0" collapsed="false">
      <c r="A102" s="0"/>
      <c r="B102" s="0"/>
      <c r="C102" s="0" t="s">
        <v>106</v>
      </c>
      <c r="G102" s="0"/>
      <c r="H102" s="35" t="n">
        <f aca="false">(G47-H47)</f>
        <v>-50000</v>
      </c>
      <c r="I102" s="35" t="n">
        <f aca="false">(H47-I47)</f>
        <v>-2500</v>
      </c>
      <c r="J102" s="35" t="n">
        <f aca="false">(I47-J47)</f>
        <v>-5000</v>
      </c>
      <c r="K102" s="35" t="n">
        <f aca="false">(J47-K47)</f>
        <v>-5000</v>
      </c>
      <c r="L102" s="35" t="n">
        <f aca="false">(K47-L47)</f>
        <v>0</v>
      </c>
      <c r="M102" s="35" t="n">
        <f aca="false">(L47-M47)</f>
        <v>17500</v>
      </c>
      <c r="N102" s="35" t="n">
        <f aca="false">(M47-N47)</f>
        <v>2500</v>
      </c>
      <c r="O102" s="35" t="n">
        <f aca="false">(N47-O47)</f>
        <v>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</row>
    <row r="103" customFormat="false" ht="15" hidden="false" customHeight="false" outlineLevel="0" collapsed="false">
      <c r="A103" s="0"/>
      <c r="B103" s="0"/>
      <c r="C103" s="0" t="s">
        <v>106</v>
      </c>
      <c r="G103" s="0"/>
      <c r="H103" s="35" t="n">
        <f aca="false">(G48-H48)</f>
        <v>-47500</v>
      </c>
      <c r="I103" s="35" t="n">
        <f aca="false">(H48-I48)</f>
        <v>0</v>
      </c>
      <c r="J103" s="35" t="n">
        <f aca="false">(I48-J48)</f>
        <v>-5000</v>
      </c>
      <c r="K103" s="35" t="n">
        <f aca="false">(J48-K48)</f>
        <v>0</v>
      </c>
      <c r="L103" s="35" t="n">
        <f aca="false">(K48-L48)</f>
        <v>2500</v>
      </c>
      <c r="M103" s="35" t="n">
        <f aca="false">(L48-M48)</f>
        <v>25000</v>
      </c>
      <c r="N103" s="35" t="n">
        <f aca="false">(M48-N48)</f>
        <v>12500</v>
      </c>
      <c r="O103" s="35" t="n">
        <f aca="false">(N48-O48)</f>
        <v>6250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</row>
    <row r="104" customFormat="false" ht="15" hidden="false" customHeight="false" outlineLevel="0" collapsed="false">
      <c r="A104" s="0"/>
      <c r="B104" s="0"/>
      <c r="C104" s="50" t="s">
        <v>107</v>
      </c>
      <c r="D104" s="50"/>
      <c r="E104" s="50"/>
      <c r="F104" s="50"/>
      <c r="G104" s="51"/>
      <c r="H104" s="51" t="n">
        <f aca="false">(G64-H64)*-1</f>
        <v>50000</v>
      </c>
      <c r="I104" s="51" t="n">
        <f aca="false">(H64-I64)*-1</f>
        <v>2500</v>
      </c>
      <c r="J104" s="51" t="n">
        <f aca="false">(I64-J64)*-1</f>
        <v>5000</v>
      </c>
      <c r="K104" s="51" t="n">
        <f aca="false">(J64-K64)*-1</f>
        <v>5000</v>
      </c>
      <c r="L104" s="51" t="n">
        <f aca="false">(K64-L64)*-1</f>
        <v>-0</v>
      </c>
      <c r="M104" s="35" t="n">
        <f aca="false">(L64-M64)*-1</f>
        <v>-17500</v>
      </c>
      <c r="N104" s="35" t="n">
        <f aca="false">(M64-N64)*-1</f>
        <v>-2500</v>
      </c>
      <c r="O104" s="35" t="n">
        <f aca="false">(N64-O64)*-1</f>
        <v>-0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</row>
    <row r="105" customFormat="false" ht="15" hidden="false" customHeight="false" outlineLevel="0" collapsed="false">
      <c r="A105" s="0"/>
      <c r="B105" s="0"/>
      <c r="C105" s="50" t="s">
        <v>108</v>
      </c>
      <c r="D105" s="50"/>
      <c r="E105" s="50"/>
      <c r="F105" s="50"/>
      <c r="G105" s="51"/>
      <c r="H105" s="51" t="n">
        <f aca="false">(G65-H65)*-1</f>
        <v>47500</v>
      </c>
      <c r="I105" s="51" t="n">
        <f aca="false">(H65-I65)*-1</f>
        <v>-0</v>
      </c>
      <c r="J105" s="51" t="n">
        <f aca="false">(I65-J65)*-1</f>
        <v>5000</v>
      </c>
      <c r="K105" s="51" t="n">
        <f aca="false">(J65-K65)*-1</f>
        <v>-0</v>
      </c>
      <c r="L105" s="51" t="n">
        <f aca="false">(K65-L65)*-1</f>
        <v>-2500</v>
      </c>
      <c r="M105" s="35" t="n">
        <f aca="false">(L65-M65)*-1</f>
        <v>-25000</v>
      </c>
      <c r="N105" s="35" t="n">
        <f aca="false">(M65-N65)*-1</f>
        <v>-12500</v>
      </c>
      <c r="O105" s="35" t="n">
        <f aca="false">(N65-O65)*-1</f>
        <v>-6250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</row>
    <row r="106" customFormat="false" ht="15" hidden="false" customHeight="false" outlineLevel="0" collapsed="false">
      <c r="A106" s="0"/>
      <c r="B106" s="0"/>
      <c r="C106" s="50" t="s">
        <v>66</v>
      </c>
      <c r="D106" s="50"/>
      <c r="E106" s="50"/>
      <c r="F106" s="50"/>
      <c r="G106" s="51"/>
      <c r="H106" s="51" t="n">
        <f aca="false">(G67-H67)*-1</f>
        <v>1000000</v>
      </c>
      <c r="I106" s="51" t="n">
        <f aca="false">(H67-I67)*-1</f>
        <v>50000</v>
      </c>
      <c r="J106" s="51" t="n">
        <f aca="false">(I67-J67)*-1</f>
        <v>100000</v>
      </c>
      <c r="K106" s="51" t="n">
        <f aca="false">(J67-K67)*-1</f>
        <v>100000</v>
      </c>
      <c r="L106" s="51" t="n">
        <f aca="false">(K67-L67)*-1</f>
        <v>-0</v>
      </c>
      <c r="M106" s="35" t="n">
        <f aca="false">(L67-M67)*-1</f>
        <v>-350000</v>
      </c>
      <c r="N106" s="35" t="n">
        <f aca="false">(M67-N67)*-1</f>
        <v>-50000</v>
      </c>
      <c r="O106" s="35" t="n">
        <f aca="false">(N67-O67)*-1</f>
        <v>-0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</row>
    <row r="107" customFormat="false" ht="15" hidden="false" customHeight="false" outlineLevel="0" collapsed="false">
      <c r="A107" s="0"/>
      <c r="B107" s="0"/>
      <c r="C107" s="50" t="s">
        <v>67</v>
      </c>
      <c r="D107" s="50"/>
      <c r="E107" s="50"/>
      <c r="F107" s="50"/>
      <c r="G107" s="51"/>
      <c r="H107" s="51" t="n">
        <f aca="false">(G68-H68)*-1</f>
        <v>950000</v>
      </c>
      <c r="I107" s="51" t="n">
        <f aca="false">(H68-I68)*-1</f>
        <v>-0</v>
      </c>
      <c r="J107" s="51" t="n">
        <f aca="false">(I68-J68)*-1</f>
        <v>100000</v>
      </c>
      <c r="K107" s="51" t="n">
        <f aca="false">(J68-K68)*-1</f>
        <v>-0</v>
      </c>
      <c r="L107" s="51" t="n">
        <f aca="false">(K68-L68)*-1</f>
        <v>-50000</v>
      </c>
      <c r="M107" s="35" t="n">
        <f aca="false">(L68-M68)*-1</f>
        <v>-500000</v>
      </c>
      <c r="N107" s="35" t="n">
        <f aca="false">(M68-N68)*-1</f>
        <v>-250000</v>
      </c>
      <c r="O107" s="35" t="n">
        <f aca="false">(N68-O68)*-1</f>
        <v>-125000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</row>
    <row r="108" customFormat="false" ht="15" hidden="false" customHeight="false" outlineLevel="0" collapsed="false">
      <c r="A108" s="0"/>
      <c r="B108" s="0"/>
      <c r="C108" s="50" t="s">
        <v>109</v>
      </c>
      <c r="D108" s="50"/>
      <c r="E108" s="50"/>
      <c r="F108" s="50"/>
      <c r="G108" s="51"/>
      <c r="H108" s="51" t="n">
        <f aca="false">(F66-H66)*-1</f>
        <v>-0</v>
      </c>
      <c r="I108" s="51" t="n">
        <f aca="false">(G66-I66)*-1</f>
        <v>-0</v>
      </c>
      <c r="J108" s="51" t="n">
        <f aca="false">(H66-J66)*-1</f>
        <v>-0</v>
      </c>
      <c r="K108" s="51" t="n">
        <f aca="false">(I66-K66)*-1</f>
        <v>-0</v>
      </c>
      <c r="L108" s="51" t="n">
        <f aca="false">(J66-L66)*-1</f>
        <v>-0</v>
      </c>
      <c r="M108" s="35" t="n">
        <f aca="false">(K66-M66)*-1</f>
        <v>-0</v>
      </c>
      <c r="N108" s="35" t="n">
        <f aca="false">(L66-N66)*-1</f>
        <v>-0</v>
      </c>
      <c r="O108" s="35" t="n">
        <f aca="false">(M66-O66)*-1</f>
        <v>-0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</row>
    <row r="109" customFormat="false" ht="15" hidden="false" customHeight="false" outlineLevel="0" collapsed="false">
      <c r="A109" s="0"/>
      <c r="B109" s="0"/>
      <c r="C109" s="50"/>
      <c r="D109" s="50"/>
      <c r="E109" s="50"/>
      <c r="F109" s="50"/>
      <c r="G109" s="51"/>
      <c r="H109" s="51"/>
      <c r="I109" s="51"/>
      <c r="J109" s="51"/>
      <c r="K109" s="51"/>
      <c r="L109" s="51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</row>
    <row r="110" customFormat="false" ht="15" hidden="false" customHeight="false" outlineLevel="0" collapsed="false">
      <c r="A110" s="0"/>
      <c r="B110" s="1" t="s">
        <v>110</v>
      </c>
      <c r="G110" s="0"/>
      <c r="H110" s="35" t="n">
        <f aca="false">H97+H99+H100+H101+H102+H103+H104+H105+H108+H106+H107</f>
        <v>3843999.2</v>
      </c>
      <c r="I110" s="35" t="n">
        <f aca="false">I97+I99+I100+I101+I102+I103+I104+I105+I108+I106+I107</f>
        <v>2405597.12</v>
      </c>
      <c r="J110" s="35" t="n">
        <f aca="false">J97+J99+J100+J101+J102+J103+J104+J105+J108+J106+J107</f>
        <v>2765610.32</v>
      </c>
      <c r="K110" s="35" t="n">
        <f aca="false">K97+K99+K100+K101+K102+K103+K104+K105+K108+K106+K107</f>
        <v>2805606.76</v>
      </c>
      <c r="L110" s="35" t="n">
        <f aca="false">L97+L99+L100+L101+L102+L103+L104+L105+L108+L106+L107</f>
        <v>2625606.76</v>
      </c>
      <c r="M110" s="35" t="n">
        <f aca="false">M97+M99+M100+M101+M102+M103+M104+M105+M108+M106+M107</f>
        <v>981606.76</v>
      </c>
      <c r="N110" s="35" t="n">
        <f aca="false">N97+N99+N100+N101+N102+N103+N104+N105+N108+N106+N107</f>
        <v>1069606.76</v>
      </c>
      <c r="O110" s="35" t="n">
        <f aca="false">O97+O99+O100+O101+O102+O103+O104+O105+O108+O106+O107</f>
        <v>1063606.76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</row>
    <row r="112" customFormat="false" ht="15" hidden="false" customHeight="false" outlineLevel="0" collapsed="false">
      <c r="A112" s="0"/>
      <c r="B112" s="0"/>
      <c r="C112" s="0" t="s">
        <v>111</v>
      </c>
      <c r="G112" s="0"/>
      <c r="H112" s="35" t="n">
        <f aca="false">H51*-1</f>
        <v>-60</v>
      </c>
      <c r="I112" s="35" t="n">
        <f aca="false">I51*-1</f>
        <v>-700</v>
      </c>
      <c r="J112" s="35" t="n">
        <f aca="false">J51*-1</f>
        <v>-0</v>
      </c>
      <c r="K112" s="35" t="n">
        <f aca="false">K51*-1</f>
        <v>-0</v>
      </c>
      <c r="L112" s="35" t="n">
        <f aca="false">L51*-1</f>
        <v>-0</v>
      </c>
      <c r="M112" s="35" t="n">
        <f aca="false">M51*-1</f>
        <v>-0</v>
      </c>
      <c r="N112" s="35" t="n">
        <f aca="false">N51*-1</f>
        <v>-0</v>
      </c>
      <c r="O112" s="35" t="n">
        <f aca="false">O51*-1</f>
        <v>-0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</row>
    <row r="114" customFormat="false" ht="15" hidden="false" customHeight="false" outlineLevel="0" collapsed="false">
      <c r="A114" s="0"/>
      <c r="B114" s="0"/>
      <c r="C114" s="0" t="s">
        <v>112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</row>
    <row r="115" customFormat="false" ht="15" hidden="false" customHeight="false" outlineLevel="0" collapsed="false">
      <c r="A115" s="0"/>
      <c r="B115" s="0"/>
      <c r="C115" s="0" t="s">
        <v>113</v>
      </c>
      <c r="G115" s="35" t="n">
        <f aca="false">G73</f>
        <v>20</v>
      </c>
      <c r="H115" s="35" t="n">
        <f aca="false">H72</f>
        <v>100</v>
      </c>
      <c r="I115" s="35" t="n">
        <f aca="false">I72</f>
        <v>90</v>
      </c>
      <c r="J115" s="35" t="n">
        <f aca="false">J72</f>
        <v>89</v>
      </c>
      <c r="K115" s="35" t="n">
        <f aca="false">K72</f>
        <v>0</v>
      </c>
      <c r="L115" s="35" t="n">
        <f aca="false">L72</f>
        <v>0</v>
      </c>
      <c r="M115" s="35" t="n">
        <f aca="false">M72</f>
        <v>0</v>
      </c>
      <c r="N115" s="35" t="n">
        <f aca="false">N72</f>
        <v>0</v>
      </c>
      <c r="O115" s="35" t="n">
        <f aca="false">O72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</row>
    <row r="116" customFormat="false" ht="15" hidden="false" customHeight="false" outlineLevel="0" collapsed="false">
      <c r="A116" s="0"/>
      <c r="B116" s="0"/>
      <c r="C116" s="0" t="s">
        <v>114</v>
      </c>
      <c r="G116" s="0"/>
      <c r="H116" s="35" t="n">
        <f aca="false">(G76-H76)*-1</f>
        <v>0</v>
      </c>
      <c r="I116" s="35" t="n">
        <f aca="false">H76-I76</f>
        <v>0</v>
      </c>
      <c r="J116" s="35" t="n">
        <f aca="false">I76-J76</f>
        <v>0</v>
      </c>
      <c r="K116" s="35" t="n">
        <f aca="false">J76-K76</f>
        <v>0</v>
      </c>
      <c r="L116" s="35" t="n">
        <f aca="false">K76-L76</f>
        <v>0</v>
      </c>
      <c r="M116" s="35" t="n">
        <f aca="false">L76-M76</f>
        <v>0</v>
      </c>
      <c r="N116" s="35" t="n">
        <f aca="false">M76-N76</f>
        <v>0</v>
      </c>
      <c r="O116" s="35" t="n">
        <f aca="false">N76-O76</f>
        <v>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</row>
    <row r="117" s="10" customFormat="true" ht="15" hidden="false" customHeight="false" outlineLevel="0" collapsed="false">
      <c r="A117" s="9"/>
      <c r="C117" s="10" t="s">
        <v>160</v>
      </c>
      <c r="G117" s="11"/>
      <c r="H117" s="11" t="n">
        <f aca="false">H79</f>
        <v>0</v>
      </c>
      <c r="I117" s="11" t="n">
        <f aca="false">I79</f>
        <v>0</v>
      </c>
      <c r="J117" s="11" t="n">
        <f aca="false">J79</f>
        <v>0</v>
      </c>
      <c r="K117" s="11" t="n">
        <f aca="false">K79</f>
        <v>0</v>
      </c>
      <c r="L117" s="11" t="n">
        <f aca="false">L79</f>
        <v>0</v>
      </c>
      <c r="M117" s="11" t="n">
        <f aca="false">M79</f>
        <v>0</v>
      </c>
      <c r="N117" s="11" t="n">
        <f aca="false">N79</f>
        <v>0</v>
      </c>
      <c r="O117" s="11" t="n">
        <f aca="false">O79</f>
        <v>0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9" customFormat="false" ht="15" hidden="false" customHeight="false" outlineLevel="0" collapsed="false">
      <c r="A119" s="0"/>
      <c r="B119" s="1" t="s">
        <v>116</v>
      </c>
      <c r="G119" s="0"/>
      <c r="H119" s="3" t="n">
        <f aca="false">H123-H121-H117</f>
        <v>5844039.2</v>
      </c>
      <c r="I119" s="3" t="n">
        <f aca="false">I123-I121</f>
        <v>6249026.32</v>
      </c>
      <c r="J119" s="3" t="n">
        <f aca="false">J123-J121</f>
        <v>9014225.64</v>
      </c>
      <c r="K119" s="3" t="n">
        <f aca="false">K123-K121</f>
        <v>11819832.4</v>
      </c>
      <c r="L119" s="35" t="n">
        <f aca="false">L123-L121</f>
        <v>14445439.16</v>
      </c>
      <c r="M119" s="35" t="n">
        <f aca="false">M123-M121</f>
        <v>15427045.92</v>
      </c>
      <c r="N119" s="35" t="n">
        <f aca="false">N123-N121</f>
        <v>16496652.68</v>
      </c>
      <c r="O119" s="35" t="n">
        <f aca="false">O123-O121</f>
        <v>17560259.44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</row>
    <row r="121" s="63" customFormat="true" ht="15" hidden="false" customHeight="false" outlineLevel="0" collapsed="false">
      <c r="A121" s="4"/>
      <c r="B121" s="25"/>
      <c r="C121" s="62" t="s">
        <v>117</v>
      </c>
      <c r="G121" s="53"/>
      <c r="H121" s="53" t="n">
        <f aca="false">H57*-1</f>
        <v>-2000000</v>
      </c>
      <c r="I121" s="53" t="n">
        <f aca="false">I57*-1</f>
        <v>-500</v>
      </c>
      <c r="J121" s="53" t="n">
        <f aca="false">J57*-1</f>
        <v>-0</v>
      </c>
      <c r="K121" s="53" t="n">
        <f aca="false">K57*-1</f>
        <v>-0</v>
      </c>
      <c r="L121" s="53" t="n">
        <f aca="false">L57*-1</f>
        <v>-0</v>
      </c>
      <c r="M121" s="53" t="n">
        <f aca="false">M57*-1</f>
        <v>-0</v>
      </c>
      <c r="N121" s="53" t="n">
        <f aca="false">N57*-1</f>
        <v>-0</v>
      </c>
      <c r="O121" s="53" t="n">
        <f aca="false">O57*-1</f>
        <v>-0</v>
      </c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3" s="10" customFormat="true" ht="15" hidden="false" customHeight="false" outlineLevel="0" collapsed="false">
      <c r="A123" s="9" t="s">
        <v>118</v>
      </c>
      <c r="B123" s="18" t="s">
        <v>119</v>
      </c>
      <c r="G123" s="11"/>
      <c r="H123" s="11" t="n">
        <f aca="false">H95+H110+H112+H115+H116+H121-H117</f>
        <v>3844039.2</v>
      </c>
      <c r="I123" s="11" t="n">
        <f aca="false">I95+I110+I112+I115+I116+I121-I117</f>
        <v>6248526.32</v>
      </c>
      <c r="J123" s="11" t="n">
        <f aca="false">J95+J110+J112+J115+J116+J121-J117</f>
        <v>9014225.64</v>
      </c>
      <c r="K123" s="11" t="n">
        <f aca="false">K95+K110+K112+K115+K116+K121-K117</f>
        <v>11819832.4</v>
      </c>
      <c r="L123" s="11" t="n">
        <f aca="false">L95+L110+L112+L115+L116+L121-L117</f>
        <v>14445439.16</v>
      </c>
      <c r="M123" s="11" t="n">
        <f aca="false">M95+M110+M112+M115+M116+M121-M117</f>
        <v>15427045.92</v>
      </c>
      <c r="N123" s="11" t="n">
        <f aca="false">N95+N110+N112+N115+N116+N121-N117</f>
        <v>16496652.68</v>
      </c>
      <c r="O123" s="11" t="n">
        <f aca="false">O95+O110+O112+O115+O116+O121-O117</f>
        <v>17560259.44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5" s="10" customFormat="true" ht="15" hidden="false" customHeight="false" outlineLevel="0" collapsed="false">
      <c r="A125" s="9"/>
      <c r="D125" s="10" t="s">
        <v>120</v>
      </c>
      <c r="F125" s="10" t="n">
        <v>0.5</v>
      </c>
      <c r="G125" s="11"/>
      <c r="H125" s="11" t="n">
        <f aca="false">H95+(G16*$F$125)</f>
        <v>2000000</v>
      </c>
      <c r="I125" s="11" t="n">
        <f aca="false">I95+(H16*$F$125)</f>
        <v>5306539.2</v>
      </c>
      <c r="J125" s="11" t="n">
        <f aca="false">J95+(I16*$F$125)</f>
        <v>7748526.32</v>
      </c>
      <c r="K125" s="11" t="n">
        <f aca="false">K95+(J16*$F$125)</f>
        <v>10664225.64</v>
      </c>
      <c r="L125" s="11" t="n">
        <f aca="false">L95+(K16*$F$125)</f>
        <v>13544832.4</v>
      </c>
      <c r="M125" s="11" t="n">
        <f aca="false">M95+(L16*$F$125)</f>
        <v>16132939.16</v>
      </c>
      <c r="N125" s="11" t="n">
        <f aca="false">N95+(M16*$F$125)</f>
        <v>16477045.92</v>
      </c>
      <c r="O125" s="11" t="n">
        <f aca="false">O95+(N16*$F$125)</f>
        <v>17321652.68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="2" customFormat="true" ht="15" hidden="false" customHeight="false" outlineLevel="0" collapsed="false">
      <c r="A126" s="4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="2" customFormat="true" ht="15" hidden="false" customHeight="false" outlineLevel="0" collapsed="false">
      <c r="A127" s="4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="2" customFormat="true" ht="15" hidden="false" customHeight="false" outlineLevel="0" collapsed="false">
      <c r="A128" s="4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" hidden="false" customHeight="false" outlineLevel="0" collapsed="false">
      <c r="A129" s="0"/>
      <c r="B129" s="0"/>
      <c r="D129" s="2"/>
      <c r="E129" s="2"/>
      <c r="F129" s="2"/>
      <c r="G129" s="3"/>
      <c r="H129" s="3"/>
      <c r="I129" s="3"/>
      <c r="J129" s="3"/>
      <c r="K129" s="3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</row>
    <row r="130" customFormat="false" ht="15" hidden="false" customHeight="false" outlineLevel="0" collapsed="false">
      <c r="A130" s="0"/>
      <c r="B130" s="0"/>
      <c r="D130" s="2"/>
      <c r="E130" s="2"/>
      <c r="F130" s="2"/>
      <c r="G130" s="3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</row>
    <row r="131" customFormat="false" ht="15" hidden="false" customHeight="false" outlineLevel="0" collapsed="false">
      <c r="A131" s="0"/>
      <c r="B131" s="0"/>
      <c r="D131" s="2"/>
      <c r="E131" s="2"/>
      <c r="F131" s="2"/>
      <c r="G131" s="3"/>
      <c r="H131" s="3"/>
      <c r="I131" s="3"/>
      <c r="J131" s="3"/>
      <c r="K131" s="3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</row>
    <row r="132" s="69" customFormat="true" ht="15" hidden="false" customHeight="false" outlineLevel="0" collapsed="false">
      <c r="A132" s="64"/>
      <c r="B132" s="2"/>
      <c r="C132" s="65" t="s">
        <v>121</v>
      </c>
      <c r="D132" s="42"/>
      <c r="E132" s="42"/>
      <c r="F132" s="42"/>
      <c r="G132" s="43"/>
      <c r="H132" s="66" t="s">
        <v>2</v>
      </c>
      <c r="I132" s="66" t="s">
        <v>2</v>
      </c>
      <c r="J132" s="66" t="s">
        <v>41</v>
      </c>
      <c r="K132" s="67" t="s">
        <v>2</v>
      </c>
      <c r="L132" s="43" t="s">
        <v>2</v>
      </c>
      <c r="M132" s="43" t="s">
        <v>2</v>
      </c>
      <c r="N132" s="43" t="s">
        <v>2</v>
      </c>
      <c r="O132" s="43" t="s">
        <v>2</v>
      </c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="69" customFormat="true" ht="15" hidden="false" customHeight="false" outlineLevel="0" collapsed="false">
      <c r="A133" s="64"/>
      <c r="B133" s="2"/>
      <c r="C133" s="42"/>
      <c r="D133" s="42"/>
      <c r="E133" s="42"/>
      <c r="F133" s="42"/>
      <c r="G133" s="43"/>
      <c r="H133" s="66" t="n">
        <v>1</v>
      </c>
      <c r="I133" s="66" t="n">
        <v>2</v>
      </c>
      <c r="J133" s="66" t="n">
        <v>3</v>
      </c>
      <c r="K133" s="67" t="n">
        <v>4</v>
      </c>
      <c r="L133" s="43" t="n">
        <v>5</v>
      </c>
      <c r="M133" s="43" t="n">
        <v>6</v>
      </c>
      <c r="N133" s="43" t="n">
        <v>7</v>
      </c>
      <c r="O133" s="43" t="n">
        <v>8</v>
      </c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customFormat="false" ht="15" hidden="false" customHeight="false" outlineLevel="0" collapsed="false">
      <c r="A134" s="64"/>
      <c r="C134" s="41" t="s">
        <v>10</v>
      </c>
      <c r="D134" s="41"/>
      <c r="E134" s="42"/>
      <c r="F134" s="42"/>
      <c r="G134" s="43"/>
      <c r="H134" s="70" t="n">
        <f aca="false">H12</f>
        <v>3900000</v>
      </c>
      <c r="I134" s="70" t="n">
        <f aca="false">I12</f>
        <v>4000000</v>
      </c>
      <c r="J134" s="70" t="n">
        <f aca="false">J12</f>
        <v>4400000</v>
      </c>
      <c r="K134" s="43" t="n">
        <f aca="false">K12</f>
        <v>4600000</v>
      </c>
      <c r="L134" s="43" t="n">
        <f aca="false">L12</f>
        <v>4500000</v>
      </c>
      <c r="M134" s="43" t="n">
        <f aca="false">M12</f>
        <v>2800000</v>
      </c>
      <c r="N134" s="43" t="n">
        <f aca="false">N12</f>
        <v>2200000</v>
      </c>
      <c r="O134" s="43" t="n">
        <f aca="false">O12</f>
        <v>1950000</v>
      </c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customFormat="false" ht="15" hidden="false" customHeight="false" outlineLevel="0" collapsed="false">
      <c r="A135" s="64"/>
      <c r="C135" s="41" t="s">
        <v>18</v>
      </c>
      <c r="D135" s="41"/>
      <c r="E135" s="42"/>
      <c r="F135" s="42"/>
      <c r="G135" s="43"/>
      <c r="H135" s="70" t="n">
        <f aca="false">H15</f>
        <v>975000</v>
      </c>
      <c r="I135" s="70" t="n">
        <f aca="false">I15</f>
        <v>1000000</v>
      </c>
      <c r="J135" s="70" t="n">
        <f aca="false">J15</f>
        <v>1100000</v>
      </c>
      <c r="K135" s="43" t="n">
        <f aca="false">K15</f>
        <v>1150000</v>
      </c>
      <c r="L135" s="43" t="n">
        <f aca="false">L15</f>
        <v>1125000</v>
      </c>
      <c r="M135" s="43" t="n">
        <f aca="false">M15</f>
        <v>700000</v>
      </c>
      <c r="N135" s="43" t="n">
        <f aca="false">N15</f>
        <v>550000</v>
      </c>
      <c r="O135" s="43" t="n">
        <f aca="false">O15</f>
        <v>487500</v>
      </c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customFormat="false" ht="15" hidden="false" customHeight="false" outlineLevel="0" collapsed="false">
      <c r="A136" s="64"/>
      <c r="C136" s="41" t="s">
        <v>122</v>
      </c>
      <c r="D136" s="41"/>
      <c r="E136" s="42"/>
      <c r="F136" s="42"/>
      <c r="G136" s="43"/>
      <c r="H136" s="70" t="n">
        <f aca="false">H27</f>
        <v>70000</v>
      </c>
      <c r="I136" s="70" t="n">
        <f aca="false">I27</f>
        <v>70000</v>
      </c>
      <c r="J136" s="70" t="n">
        <f aca="false">J27</f>
        <v>70000</v>
      </c>
      <c r="K136" s="43" t="n">
        <f aca="false">K27</f>
        <v>70000</v>
      </c>
      <c r="L136" s="43" t="n">
        <f aca="false">L27</f>
        <v>70000</v>
      </c>
      <c r="M136" s="43" t="n">
        <f aca="false">M27</f>
        <v>70000</v>
      </c>
      <c r="N136" s="43" t="n">
        <f aca="false">N27</f>
        <v>70000</v>
      </c>
      <c r="O136" s="43" t="n">
        <f aca="false">O27</f>
        <v>70000</v>
      </c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customFormat="false" ht="15" hidden="false" customHeight="false" outlineLevel="0" collapsed="false">
      <c r="A137" s="64"/>
      <c r="C137" s="41" t="s">
        <v>123</v>
      </c>
      <c r="D137" s="42"/>
      <c r="E137" s="42"/>
      <c r="F137" s="42"/>
      <c r="G137" s="43"/>
      <c r="H137" s="70" t="n">
        <f aca="false">H34</f>
        <v>2283999.2</v>
      </c>
      <c r="I137" s="70" t="n">
        <f aca="false">I34</f>
        <v>2257587.52</v>
      </c>
      <c r="J137" s="70" t="n">
        <f aca="false">J34</f>
        <v>2497516.72</v>
      </c>
      <c r="K137" s="43" t="n">
        <f aca="false">K34</f>
        <v>2617513.16</v>
      </c>
      <c r="L137" s="43" t="n">
        <f aca="false">L34</f>
        <v>2557513.16</v>
      </c>
      <c r="M137" s="43" t="n">
        <f aca="false">M34</f>
        <v>1553513.16</v>
      </c>
      <c r="N137" s="43" t="n">
        <f aca="false">N34</f>
        <v>1201513.16</v>
      </c>
      <c r="O137" s="43" t="n">
        <f aca="false">O34</f>
        <v>1055513.16</v>
      </c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customFormat="false" ht="15" hidden="false" customHeight="false" outlineLevel="0" collapsed="false">
      <c r="A138" s="64"/>
      <c r="C138" s="42"/>
      <c r="D138" s="42"/>
      <c r="E138" s="42"/>
      <c r="F138" s="42"/>
      <c r="G138" s="43"/>
      <c r="H138" s="70"/>
      <c r="I138" s="70"/>
      <c r="J138" s="70"/>
      <c r="K138" s="43"/>
      <c r="L138" s="43"/>
      <c r="M138" s="43"/>
      <c r="N138" s="43"/>
      <c r="O138" s="43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customFormat="false" ht="15" hidden="false" customHeight="false" outlineLevel="0" collapsed="false">
      <c r="A139" s="64"/>
      <c r="C139" s="41" t="s">
        <v>124</v>
      </c>
      <c r="D139" s="41"/>
      <c r="E139" s="42"/>
      <c r="F139" s="42"/>
      <c r="G139" s="43"/>
      <c r="H139" s="70" t="n">
        <f aca="false">H17</f>
        <v>0</v>
      </c>
      <c r="I139" s="70" t="n">
        <f aca="false">I17</f>
        <v>0</v>
      </c>
      <c r="J139" s="70" t="n">
        <f aca="false">J17</f>
        <v>0</v>
      </c>
      <c r="K139" s="43" t="n">
        <f aca="false">K17</f>
        <v>0</v>
      </c>
      <c r="L139" s="43" t="n">
        <f aca="false">L17</f>
        <v>0</v>
      </c>
      <c r="M139" s="43" t="n">
        <f aca="false">M17</f>
        <v>20000</v>
      </c>
      <c r="N139" s="43" t="n">
        <f aca="false">N17</f>
        <v>30000</v>
      </c>
      <c r="O139" s="43" t="n">
        <f aca="false">O17</f>
        <v>35000</v>
      </c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customFormat="false" ht="15" hidden="false" customHeight="false" outlineLevel="0" collapsed="false">
      <c r="A140" s="64"/>
      <c r="C140" s="41"/>
      <c r="D140" s="42"/>
      <c r="E140" s="42"/>
      <c r="F140" s="42"/>
      <c r="G140" s="43"/>
      <c r="H140" s="70"/>
      <c r="I140" s="70"/>
      <c r="J140" s="70"/>
      <c r="K140" s="43"/>
      <c r="L140" s="43"/>
      <c r="M140" s="43"/>
      <c r="N140" s="43"/>
      <c r="O140" s="43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customFormat="false" ht="15" hidden="false" customHeight="false" outlineLevel="0" collapsed="false">
      <c r="A141" s="64"/>
      <c r="C141" s="65" t="s">
        <v>125</v>
      </c>
      <c r="D141" s="42"/>
      <c r="E141" s="42"/>
      <c r="F141" s="42"/>
      <c r="G141" s="43"/>
      <c r="H141" s="70" t="s">
        <v>2</v>
      </c>
      <c r="I141" s="70" t="s">
        <v>2</v>
      </c>
      <c r="J141" s="70" t="s">
        <v>2</v>
      </c>
      <c r="K141" s="43" t="s">
        <v>2</v>
      </c>
      <c r="L141" s="43" t="s">
        <v>2</v>
      </c>
      <c r="M141" s="43" t="s">
        <v>2</v>
      </c>
      <c r="N141" s="43" t="s">
        <v>2</v>
      </c>
      <c r="O141" s="43" t="s">
        <v>2</v>
      </c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customFormat="false" ht="15" hidden="false" customHeight="false" outlineLevel="0" collapsed="false">
      <c r="A142" s="64"/>
      <c r="C142" s="42"/>
      <c r="D142" s="42"/>
      <c r="E142" s="42"/>
      <c r="F142" s="42"/>
      <c r="G142" s="43"/>
      <c r="H142" s="70" t="n">
        <v>1</v>
      </c>
      <c r="I142" s="70" t="n">
        <v>2</v>
      </c>
      <c r="J142" s="70" t="n">
        <v>3</v>
      </c>
      <c r="K142" s="43" t="n">
        <v>4</v>
      </c>
      <c r="L142" s="43" t="n">
        <v>5</v>
      </c>
      <c r="M142" s="43" t="n">
        <v>6</v>
      </c>
      <c r="N142" s="43" t="n">
        <v>7</v>
      </c>
      <c r="O142" s="43" t="n">
        <v>8</v>
      </c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customFormat="false" ht="15" hidden="false" customHeight="false" outlineLevel="0" collapsed="false">
      <c r="A143" s="64"/>
      <c r="C143" s="41" t="s">
        <v>126</v>
      </c>
      <c r="D143" s="41"/>
      <c r="E143" s="42"/>
      <c r="F143" s="42"/>
      <c r="G143" s="43"/>
      <c r="H143" s="70" t="n">
        <f aca="false">H95</f>
        <v>2000000</v>
      </c>
      <c r="I143" s="70" t="n">
        <f aca="false">I95</f>
        <v>3844039.2</v>
      </c>
      <c r="J143" s="70" t="n">
        <f aca="false">J95</f>
        <v>6248526.32</v>
      </c>
      <c r="K143" s="43" t="n">
        <f aca="false">K95</f>
        <v>9014225.64</v>
      </c>
      <c r="L143" s="43" t="n">
        <f aca="false">L95</f>
        <v>11819832.4</v>
      </c>
      <c r="M143" s="43" t="n">
        <f aca="false">M95</f>
        <v>14445439.16</v>
      </c>
      <c r="N143" s="43" t="n">
        <f aca="false">N95</f>
        <v>15427045.92</v>
      </c>
      <c r="O143" s="43" t="n">
        <f aca="false">O95</f>
        <v>16496652.68</v>
      </c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customFormat="false" ht="15" hidden="false" customHeight="false" outlineLevel="0" collapsed="false">
      <c r="A144" s="64"/>
      <c r="C144" s="41" t="s">
        <v>127</v>
      </c>
      <c r="D144" s="41"/>
      <c r="E144" s="42"/>
      <c r="F144" s="42"/>
      <c r="G144" s="43"/>
      <c r="H144" s="70" t="n">
        <f aca="false">H110</f>
        <v>3843999.2</v>
      </c>
      <c r="I144" s="70" t="n">
        <f aca="false">I110</f>
        <v>2405597.12</v>
      </c>
      <c r="J144" s="70" t="n">
        <f aca="false">J110</f>
        <v>2765610.32</v>
      </c>
      <c r="K144" s="43" t="n">
        <f aca="false">K110</f>
        <v>2805606.76</v>
      </c>
      <c r="L144" s="43" t="n">
        <f aca="false">L110</f>
        <v>2625606.76</v>
      </c>
      <c r="M144" s="43" t="n">
        <f aca="false">M110</f>
        <v>981606.76</v>
      </c>
      <c r="N144" s="43" t="n">
        <f aca="false">N110</f>
        <v>1069606.76</v>
      </c>
      <c r="O144" s="43" t="n">
        <f aca="false">O110</f>
        <v>1063606.76</v>
      </c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customFormat="false" ht="15" hidden="false" customHeight="false" outlineLevel="0" collapsed="false">
      <c r="A145" s="64"/>
      <c r="C145" s="42"/>
      <c r="D145" s="71" t="s">
        <v>128</v>
      </c>
      <c r="E145" s="71"/>
      <c r="F145" s="71"/>
      <c r="G145" s="72"/>
      <c r="H145" s="73" t="n">
        <f aca="false">H34</f>
        <v>2283999.2</v>
      </c>
      <c r="I145" s="73" t="n">
        <f aca="false">I34</f>
        <v>2257587.52</v>
      </c>
      <c r="J145" s="73" t="n">
        <f aca="false">J34</f>
        <v>2497516.72</v>
      </c>
      <c r="K145" s="72" t="n">
        <f aca="false">K34</f>
        <v>2617513.16</v>
      </c>
      <c r="L145" s="72" t="n">
        <f aca="false">L34</f>
        <v>2557513.16</v>
      </c>
      <c r="M145" s="72" t="n">
        <f aca="false">M34</f>
        <v>1553513.16</v>
      </c>
      <c r="N145" s="72" t="n">
        <f aca="false">N34</f>
        <v>1201513.16</v>
      </c>
      <c r="O145" s="72" t="n">
        <f aca="false">O34</f>
        <v>1055513.16</v>
      </c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customFormat="false" ht="15" hidden="false" customHeight="false" outlineLevel="0" collapsed="false">
      <c r="A146" s="64"/>
      <c r="C146" s="42"/>
      <c r="D146" s="71" t="s">
        <v>129</v>
      </c>
      <c r="E146" s="71"/>
      <c r="F146" s="71"/>
      <c r="G146" s="72"/>
      <c r="H146" s="73" t="n">
        <f aca="false">H97-H110</f>
        <v>-1560000</v>
      </c>
      <c r="I146" s="73" t="n">
        <f aca="false">I97-I110</f>
        <v>-148009.6</v>
      </c>
      <c r="J146" s="73" t="n">
        <f aca="false">J97-J110</f>
        <v>-268093.6</v>
      </c>
      <c r="K146" s="72" t="n">
        <f aca="false">K97-K110</f>
        <v>-188093.6</v>
      </c>
      <c r="L146" s="72" t="n">
        <f aca="false">L97-L110</f>
        <v>-68093.6000000001</v>
      </c>
      <c r="M146" s="72" t="n">
        <f aca="false">M97-M110</f>
        <v>571906.4</v>
      </c>
      <c r="N146" s="72" t="n">
        <f aca="false">N97-N110</f>
        <v>131906.4</v>
      </c>
      <c r="O146" s="72" t="n">
        <f aca="false">O97-O110</f>
        <v>-8093.60000000009</v>
      </c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customFormat="false" ht="15" hidden="false" customHeight="false" outlineLevel="0" collapsed="false">
      <c r="A147" s="64"/>
      <c r="C147" s="41" t="s">
        <v>130</v>
      </c>
      <c r="D147" s="41"/>
      <c r="E147" s="42"/>
      <c r="F147" s="42"/>
      <c r="G147" s="43"/>
      <c r="H147" s="70" t="n">
        <f aca="false">H112</f>
        <v>-60</v>
      </c>
      <c r="I147" s="70" t="n">
        <f aca="false">I112</f>
        <v>-700</v>
      </c>
      <c r="J147" s="70" t="n">
        <f aca="false">J112</f>
        <v>-0</v>
      </c>
      <c r="K147" s="43" t="n">
        <f aca="false">K112</f>
        <v>-0</v>
      </c>
      <c r="L147" s="43" t="n">
        <f aca="false">L112</f>
        <v>-0</v>
      </c>
      <c r="M147" s="43" t="n">
        <f aca="false">M112</f>
        <v>-0</v>
      </c>
      <c r="N147" s="43" t="n">
        <f aca="false">N112</f>
        <v>-0</v>
      </c>
      <c r="O147" s="43" t="n">
        <f aca="false">O112</f>
        <v>-0</v>
      </c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customFormat="false" ht="15" hidden="false" customHeight="false" outlineLevel="0" collapsed="false">
      <c r="A148" s="64"/>
      <c r="C148" s="41" t="s">
        <v>131</v>
      </c>
      <c r="D148" s="41"/>
      <c r="E148" s="42"/>
      <c r="F148" s="42"/>
      <c r="G148" s="43"/>
      <c r="H148" s="70" t="n">
        <f aca="false">H115+H116</f>
        <v>100</v>
      </c>
      <c r="I148" s="70" t="n">
        <f aca="false">I115+I116</f>
        <v>90</v>
      </c>
      <c r="J148" s="70" t="n">
        <f aca="false">J115+J116</f>
        <v>89</v>
      </c>
      <c r="K148" s="43" t="n">
        <f aca="false">K115+K116</f>
        <v>0</v>
      </c>
      <c r="L148" s="43" t="n">
        <f aca="false">L115+L116</f>
        <v>0</v>
      </c>
      <c r="M148" s="43" t="n">
        <f aca="false">M115+M116</f>
        <v>0</v>
      </c>
      <c r="N148" s="43" t="n">
        <f aca="false">N115+N116</f>
        <v>0</v>
      </c>
      <c r="O148" s="43" t="n">
        <f aca="false">O115+O116</f>
        <v>0</v>
      </c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="76" customFormat="true" ht="15" hidden="false" customHeight="false" outlineLevel="0" collapsed="false">
      <c r="A149" s="64"/>
      <c r="B149" s="1"/>
      <c r="C149" s="41" t="s">
        <v>132</v>
      </c>
      <c r="D149" s="41"/>
      <c r="E149" s="41"/>
      <c r="F149" s="41"/>
      <c r="G149" s="44"/>
      <c r="H149" s="74" t="n">
        <f aca="false">H123-H153</f>
        <v>1844039.2</v>
      </c>
      <c r="I149" s="74" t="n">
        <f aca="false">I123-I153</f>
        <v>6248026.32</v>
      </c>
      <c r="J149" s="74" t="n">
        <f aca="false">J123-J153</f>
        <v>9014225.64</v>
      </c>
      <c r="K149" s="44" t="n">
        <f aca="false">K123-K153</f>
        <v>11819832.4</v>
      </c>
      <c r="L149" s="44" t="n">
        <f aca="false">L123-L153</f>
        <v>14445439.16</v>
      </c>
      <c r="M149" s="44" t="n">
        <f aca="false">M123-M153</f>
        <v>15427045.92</v>
      </c>
      <c r="N149" s="44" t="n">
        <f aca="false">N123-N153</f>
        <v>16496652.68</v>
      </c>
      <c r="O149" s="44" t="n">
        <f aca="false">O123-O153</f>
        <v>17560259.44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="69" customFormat="true" ht="15" hidden="false" customHeight="false" outlineLevel="0" collapsed="false">
      <c r="A150" s="64"/>
      <c r="B150" s="2"/>
      <c r="C150" s="41"/>
      <c r="D150" s="41"/>
      <c r="E150" s="42"/>
      <c r="F150" s="42"/>
      <c r="G150" s="43"/>
      <c r="H150" s="70"/>
      <c r="I150" s="70"/>
      <c r="J150" s="70"/>
      <c r="K150" s="43"/>
      <c r="L150" s="43"/>
      <c r="M150" s="43"/>
      <c r="N150" s="43"/>
      <c r="O150" s="43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="69" customFormat="true" ht="15" hidden="false" customHeight="false" outlineLevel="0" collapsed="false">
      <c r="A151" s="64"/>
      <c r="B151" s="2"/>
      <c r="C151" s="41" t="s">
        <v>133</v>
      </c>
      <c r="D151" s="41"/>
      <c r="E151" s="42"/>
      <c r="F151" s="42"/>
      <c r="G151" s="43"/>
      <c r="H151" s="70" t="n">
        <f aca="false">H149-H143</f>
        <v>-155960.8</v>
      </c>
      <c r="I151" s="70" t="n">
        <f aca="false">I149-I143</f>
        <v>2403987.12</v>
      </c>
      <c r="J151" s="70" t="n">
        <f aca="false">J149-J143</f>
        <v>2765699.32</v>
      </c>
      <c r="K151" s="43" t="n">
        <f aca="false">K149-K143</f>
        <v>2805606.76</v>
      </c>
      <c r="L151" s="43" t="n">
        <f aca="false">L149-L143</f>
        <v>2625606.76</v>
      </c>
      <c r="M151" s="43" t="n">
        <f aca="false">M149-M143</f>
        <v>981606.76</v>
      </c>
      <c r="N151" s="43" t="n">
        <f aca="false">N149-N143</f>
        <v>1069606.76</v>
      </c>
      <c r="O151" s="43" t="n">
        <f aca="false">O149-O143</f>
        <v>1063606.76</v>
      </c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="69" customFormat="true" ht="15" hidden="false" customHeight="false" outlineLevel="0" collapsed="false">
      <c r="A152" s="64"/>
      <c r="B152" s="2"/>
      <c r="C152" s="41"/>
      <c r="D152" s="41"/>
      <c r="E152" s="42"/>
      <c r="F152" s="42"/>
      <c r="G152" s="43"/>
      <c r="H152" s="70"/>
      <c r="I152" s="70"/>
      <c r="J152" s="70"/>
      <c r="K152" s="43"/>
      <c r="L152" s="43"/>
      <c r="M152" s="43"/>
      <c r="N152" s="43"/>
      <c r="O152" s="43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="69" customFormat="true" ht="15" hidden="false" customHeight="false" outlineLevel="0" collapsed="false">
      <c r="A153" s="64"/>
      <c r="B153" s="2"/>
      <c r="C153" s="41" t="s">
        <v>134</v>
      </c>
      <c r="D153" s="42"/>
      <c r="E153" s="42"/>
      <c r="F153" s="42"/>
      <c r="G153" s="43"/>
      <c r="H153" s="70" t="n">
        <f aca="false">H57</f>
        <v>2000000</v>
      </c>
      <c r="I153" s="70" t="n">
        <f aca="false">I57</f>
        <v>500</v>
      </c>
      <c r="J153" s="70" t="n">
        <f aca="false">J57</f>
        <v>0</v>
      </c>
      <c r="K153" s="43" t="n">
        <f aca="false">K57</f>
        <v>0</v>
      </c>
      <c r="L153" s="43" t="n">
        <f aca="false">L57</f>
        <v>0</v>
      </c>
      <c r="M153" s="43" t="n">
        <f aca="false">M57</f>
        <v>0</v>
      </c>
      <c r="N153" s="43" t="n">
        <f aca="false">N57</f>
        <v>0</v>
      </c>
      <c r="O153" s="43" t="n">
        <f aca="false">O57</f>
        <v>0</v>
      </c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="69" customFormat="true" ht="15" hidden="false" customHeight="false" outlineLevel="0" collapsed="false">
      <c r="A154" s="64"/>
      <c r="B154" s="2"/>
      <c r="C154" s="41" t="s">
        <v>135</v>
      </c>
      <c r="D154" s="42"/>
      <c r="E154" s="42"/>
      <c r="F154" s="42"/>
      <c r="G154" s="43"/>
      <c r="H154" s="70" t="n">
        <f aca="false">H117</f>
        <v>0</v>
      </c>
      <c r="I154" s="70" t="n">
        <f aca="false">I117</f>
        <v>0</v>
      </c>
      <c r="J154" s="70" t="n">
        <f aca="false">J117</f>
        <v>0</v>
      </c>
      <c r="K154" s="43" t="n">
        <f aca="false">K117</f>
        <v>0</v>
      </c>
      <c r="L154" s="43" t="n">
        <f aca="false">L117</f>
        <v>0</v>
      </c>
      <c r="M154" s="43" t="n">
        <f aca="false">M117</f>
        <v>0</v>
      </c>
      <c r="N154" s="43" t="n">
        <f aca="false">N117</f>
        <v>0</v>
      </c>
      <c r="O154" s="43" t="n">
        <f aca="false">O117</f>
        <v>0</v>
      </c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="69" customFormat="true" ht="15" hidden="false" customHeight="false" outlineLevel="0" collapsed="false">
      <c r="A155" s="64"/>
      <c r="B155" s="2"/>
      <c r="C155" s="41"/>
      <c r="D155" s="41"/>
      <c r="E155" s="42"/>
      <c r="F155" s="42"/>
      <c r="G155" s="43"/>
      <c r="H155" s="70"/>
      <c r="I155" s="70"/>
      <c r="J155" s="70"/>
      <c r="K155" s="43"/>
      <c r="L155" s="43"/>
      <c r="M155" s="43"/>
      <c r="N155" s="43"/>
      <c r="O155" s="43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="69" customFormat="true" ht="15" hidden="false" customHeight="false" outlineLevel="0" collapsed="false">
      <c r="A156" s="64"/>
      <c r="B156" s="2"/>
      <c r="C156" s="41"/>
      <c r="D156" s="41"/>
      <c r="E156" s="42"/>
      <c r="F156" s="42"/>
      <c r="G156" s="43"/>
      <c r="H156" s="70"/>
      <c r="I156" s="70"/>
      <c r="J156" s="70"/>
      <c r="K156" s="43"/>
      <c r="L156" s="43"/>
      <c r="M156" s="43"/>
      <c r="N156" s="43"/>
      <c r="O156" s="43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customFormat="false" ht="15" hidden="false" customHeight="false" outlineLevel="0" collapsed="false">
      <c r="A157" s="64"/>
      <c r="C157" s="41" t="s">
        <v>136</v>
      </c>
      <c r="D157" s="42"/>
      <c r="E157" s="42"/>
      <c r="F157" s="42"/>
      <c r="G157" s="43"/>
      <c r="H157" s="70" t="n">
        <f aca="false">H125</f>
        <v>2000000</v>
      </c>
      <c r="I157" s="70" t="n">
        <f aca="false">I125</f>
        <v>5306539.2</v>
      </c>
      <c r="J157" s="70" t="n">
        <f aca="false">J125</f>
        <v>7748526.32</v>
      </c>
      <c r="K157" s="43" t="n">
        <f aca="false">K125</f>
        <v>10664225.64</v>
      </c>
      <c r="L157" s="43" t="n">
        <f aca="false">L125</f>
        <v>13544832.4</v>
      </c>
      <c r="M157" s="43" t="n">
        <f aca="false">M125</f>
        <v>16132939.16</v>
      </c>
      <c r="N157" s="43" t="n">
        <f aca="false">N125</f>
        <v>16477045.92</v>
      </c>
      <c r="O157" s="43" t="n">
        <f aca="false">O125</f>
        <v>17321652.68</v>
      </c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customFormat="false" ht="15" hidden="false" customHeight="false" outlineLevel="0" collapsed="false">
      <c r="A158" s="64"/>
      <c r="C158" s="42"/>
      <c r="D158" s="41"/>
      <c r="E158" s="42"/>
      <c r="F158" s="42"/>
      <c r="G158" s="43"/>
      <c r="H158" s="70"/>
      <c r="I158" s="70"/>
      <c r="J158" s="70"/>
      <c r="K158" s="43"/>
      <c r="L158" s="43"/>
      <c r="M158" s="43"/>
      <c r="N158" s="43"/>
      <c r="O158" s="43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customFormat="false" ht="15" hidden="false" customHeight="false" outlineLevel="0" collapsed="false">
      <c r="A159" s="64"/>
      <c r="C159" s="41" t="s">
        <v>137</v>
      </c>
      <c r="D159" s="41"/>
      <c r="E159" s="42"/>
      <c r="F159" s="42"/>
      <c r="G159" s="43"/>
      <c r="H159" s="77" t="s">
        <v>138</v>
      </c>
      <c r="I159" s="70"/>
      <c r="J159" s="78"/>
      <c r="K159" s="43"/>
      <c r="L159" s="43"/>
      <c r="M159" s="43"/>
      <c r="N159" s="43"/>
      <c r="O159" s="43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customFormat="false" ht="15" hidden="false" customHeight="false" outlineLevel="0" collapsed="false">
      <c r="A160" s="64"/>
      <c r="D160" s="41"/>
      <c r="E160" s="42"/>
      <c r="F160" s="42"/>
      <c r="G160" s="43"/>
      <c r="H160" s="0"/>
      <c r="I160" s="70"/>
      <c r="J160" s="78"/>
      <c r="K160" s="43"/>
      <c r="L160" s="43"/>
      <c r="M160" s="43"/>
      <c r="N160" s="43"/>
      <c r="O160" s="43"/>
      <c r="P160" s="68"/>
      <c r="Q160" s="68" t="s">
        <v>139</v>
      </c>
      <c r="R160" s="68"/>
      <c r="S160" s="68"/>
      <c r="T160" s="68"/>
      <c r="U160" s="68"/>
      <c r="V160" s="68"/>
      <c r="W160" s="68"/>
      <c r="X160" s="68"/>
      <c r="Y160" s="68"/>
      <c r="Z160" s="68"/>
    </row>
    <row r="161" customFormat="false" ht="15" hidden="false" customHeight="false" outlineLevel="0" collapsed="false">
      <c r="A161" s="64"/>
      <c r="C161" s="42"/>
      <c r="D161" s="42"/>
      <c r="E161" s="42"/>
      <c r="F161" s="42"/>
      <c r="G161" s="43"/>
      <c r="H161" s="70" t="s">
        <v>2</v>
      </c>
      <c r="I161" s="70" t="s">
        <v>2</v>
      </c>
      <c r="J161" s="70" t="s">
        <v>2</v>
      </c>
      <c r="K161" s="43" t="s">
        <v>2</v>
      </c>
      <c r="L161" s="43" t="s">
        <v>2</v>
      </c>
      <c r="M161" s="43" t="s">
        <v>2</v>
      </c>
      <c r="N161" s="43" t="s">
        <v>2</v>
      </c>
      <c r="O161" s="43" t="s">
        <v>2</v>
      </c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customFormat="false" ht="15" hidden="false" customHeight="false" outlineLevel="0" collapsed="false">
      <c r="A162" s="64"/>
      <c r="C162" s="41" t="s">
        <v>140</v>
      </c>
      <c r="D162" s="42"/>
      <c r="E162" s="42"/>
      <c r="F162" s="42"/>
      <c r="G162" s="43"/>
      <c r="H162" s="70" t="n">
        <v>1</v>
      </c>
      <c r="I162" s="70" t="n">
        <v>2</v>
      </c>
      <c r="J162" s="70" t="n">
        <v>3</v>
      </c>
      <c r="K162" s="43" t="n">
        <v>4</v>
      </c>
      <c r="L162" s="43" t="n">
        <v>5</v>
      </c>
      <c r="M162" s="43" t="n">
        <v>6</v>
      </c>
      <c r="N162" s="43" t="n">
        <v>7</v>
      </c>
      <c r="O162" s="43" t="n">
        <v>8</v>
      </c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customFormat="false" ht="15" hidden="false" customHeight="false" outlineLevel="0" collapsed="false">
      <c r="A163" s="64"/>
      <c r="C163" s="42"/>
      <c r="D163" s="43" t="s">
        <v>78</v>
      </c>
      <c r="E163" s="42"/>
      <c r="F163" s="42"/>
      <c r="G163" s="43"/>
      <c r="H163" s="70" t="n">
        <f aca="false">G76+G77</f>
        <v>2900000</v>
      </c>
      <c r="I163" s="70" t="n">
        <f aca="false">H76+H77</f>
        <v>5183999.2</v>
      </c>
      <c r="J163" s="70" t="n">
        <f aca="false">I76+I77</f>
        <v>7441586.72</v>
      </c>
      <c r="K163" s="43" t="n">
        <f aca="false">J76+J77</f>
        <v>9939103.44</v>
      </c>
      <c r="L163" s="43" t="n">
        <f aca="false">K76+K77</f>
        <v>12556616.6</v>
      </c>
      <c r="M163" s="43" t="n">
        <f aca="false">L76+L77</f>
        <v>15114129.76</v>
      </c>
      <c r="N163" s="43" t="n">
        <f aca="false">M76+M77</f>
        <v>16667642.92</v>
      </c>
      <c r="O163" s="43" t="n">
        <f aca="false">N76+N77</f>
        <v>17869156.08</v>
      </c>
    </row>
    <row r="164" customFormat="false" ht="15" hidden="false" customHeight="false" outlineLevel="0" collapsed="false">
      <c r="A164" s="64"/>
      <c r="C164" s="42"/>
      <c r="D164" s="43" t="s">
        <v>141</v>
      </c>
      <c r="E164" s="42"/>
      <c r="F164" s="42"/>
      <c r="G164" s="43"/>
      <c r="H164" s="70" t="n">
        <f aca="false">((H34+H31)/(H163))*100</f>
        <v>78.7585931034483</v>
      </c>
      <c r="I164" s="70" t="n">
        <f aca="false">((I34+I31)/(I163))*100</f>
        <v>45.6326675359055</v>
      </c>
      <c r="J164" s="70" t="n">
        <f aca="false">((J34+J31)/(J163))*100</f>
        <v>35.0141766539811</v>
      </c>
      <c r="K164" s="43" t="n">
        <f aca="false">((K34+K31)/(K163))*100</f>
        <v>27.4230646300628</v>
      </c>
      <c r="L164" s="43" t="n">
        <f aca="false">((L34+L31)/(L163))*100</f>
        <v>21.2287023241595</v>
      </c>
      <c r="M164" s="43" t="n">
        <f aca="false">((M34+M31)/(M163))*100</f>
        <v>10.993730941741</v>
      </c>
      <c r="N164" s="43" t="n">
        <f aca="false">((N34+N31)/(N163))*100</f>
        <v>7.85718032409108</v>
      </c>
      <c r="O164" s="43" t="n">
        <f aca="false">((O34+O31)/(O163))*100</f>
        <v>6.51181709304315</v>
      </c>
    </row>
    <row r="165" customFormat="false" ht="15" hidden="false" customHeight="false" outlineLevel="0" collapsed="false">
      <c r="A165" s="64"/>
      <c r="C165" s="42"/>
      <c r="D165" s="43" t="s">
        <v>142</v>
      </c>
      <c r="E165" s="42"/>
      <c r="F165" s="42"/>
      <c r="G165" s="43"/>
      <c r="H165" s="70" t="n">
        <f aca="false">(H28/H61)*100</f>
        <v>39.4794017915103</v>
      </c>
      <c r="I165" s="70" t="n">
        <f aca="false">(I28/I61)*100</f>
        <v>30.7070050429664</v>
      </c>
      <c r="J165" s="70" t="n">
        <f aca="false">(J28/J61)*100</f>
        <v>26.3686332114663</v>
      </c>
      <c r="K165" s="43" t="n">
        <f aca="false">(K28/K61)*100</f>
        <v>22.5756014814831</v>
      </c>
      <c r="L165" s="43" t="n">
        <f aca="false">(L28/L61)*100</f>
        <v>18.9106452591617</v>
      </c>
      <c r="M165" s="43" t="n">
        <f aca="false">(M28/M61)*100</f>
        <v>11.3022745857376</v>
      </c>
      <c r="N165" s="43" t="n">
        <f aca="false">(N28/N61)*100</f>
        <v>8.46279167119251</v>
      </c>
      <c r="O165" s="43" t="n">
        <f aca="false">(O28/O61)*100</f>
        <v>7.15584822456242</v>
      </c>
    </row>
    <row r="166" customFormat="false" ht="15" hidden="false" customHeight="false" outlineLevel="0" collapsed="false">
      <c r="A166" s="64"/>
      <c r="C166" s="42"/>
      <c r="D166" s="43"/>
      <c r="E166" s="42"/>
      <c r="F166" s="42"/>
      <c r="G166" s="43"/>
      <c r="H166" s="70"/>
      <c r="I166" s="70"/>
      <c r="J166" s="70"/>
      <c r="K166" s="43"/>
      <c r="L166" s="43"/>
      <c r="M166" s="43"/>
      <c r="N166" s="43"/>
      <c r="O166" s="43"/>
    </row>
    <row r="167" customFormat="false" ht="15" hidden="false" customHeight="false" outlineLevel="0" collapsed="false">
      <c r="A167" s="64"/>
      <c r="C167" s="42"/>
      <c r="D167" s="43"/>
      <c r="E167" s="42"/>
      <c r="F167" s="42"/>
      <c r="G167" s="43"/>
      <c r="H167" s="70"/>
      <c r="I167" s="70"/>
      <c r="J167" s="70"/>
      <c r="K167" s="43"/>
      <c r="L167" s="43"/>
      <c r="M167" s="43"/>
      <c r="N167" s="43"/>
      <c r="O167" s="43"/>
    </row>
    <row r="168" customFormat="false" ht="15" hidden="false" customHeight="false" outlineLevel="0" collapsed="false">
      <c r="A168" s="64"/>
      <c r="C168" s="42"/>
      <c r="D168" s="42" t="s">
        <v>143</v>
      </c>
      <c r="E168" s="42"/>
      <c r="F168" s="42"/>
      <c r="G168" s="43"/>
      <c r="H168" s="79" t="n">
        <f aca="false">H49/H69</f>
        <v>2.11552586080586</v>
      </c>
      <c r="I168" s="79" t="n">
        <f aca="false">I49/I69</f>
        <v>3.21358396190476</v>
      </c>
      <c r="J168" s="79" t="n">
        <f aca="false">J49/J69</f>
        <v>4.14035741991342</v>
      </c>
      <c r="K168" s="80" t="n">
        <f aca="false">K49/K69</f>
        <v>5.13243577639752</v>
      </c>
      <c r="L168" s="80" t="n">
        <f aca="false">L49/L69</f>
        <v>6.35256684021164</v>
      </c>
      <c r="M168" s="80" t="n">
        <f aca="false">M49/M69</f>
        <v>10.7326842993197</v>
      </c>
      <c r="N168" s="80" t="n">
        <f aca="false">N49/N69</f>
        <v>14.5209114112554</v>
      </c>
      <c r="O168" s="80" t="n">
        <f aca="false">O49/O69</f>
        <v>17.3909738119658</v>
      </c>
    </row>
    <row r="169" customFormat="false" ht="15" hidden="false" customHeight="false" outlineLevel="0" collapsed="false">
      <c r="A169" s="64"/>
      <c r="C169" s="42"/>
      <c r="D169" s="43"/>
      <c r="E169" s="42"/>
      <c r="F169" s="42"/>
      <c r="G169" s="43"/>
      <c r="H169" s="70"/>
      <c r="I169" s="70"/>
      <c r="J169" s="70"/>
      <c r="K169" s="43"/>
      <c r="L169" s="43"/>
      <c r="M169" s="43"/>
      <c r="N169" s="43"/>
      <c r="O169" s="43"/>
    </row>
    <row r="170" customFormat="false" ht="15" hidden="false" customHeight="false" outlineLevel="0" collapsed="false">
      <c r="A170" s="64"/>
      <c r="C170" s="42"/>
      <c r="D170" s="43" t="s">
        <v>144</v>
      </c>
      <c r="E170" s="42"/>
      <c r="F170" s="42"/>
      <c r="G170" s="43"/>
      <c r="H170" s="70" t="n">
        <f aca="false">(H15/H12)*100</f>
        <v>25</v>
      </c>
      <c r="I170" s="70"/>
      <c r="J170" s="70"/>
      <c r="K170" s="43"/>
      <c r="L170" s="43"/>
      <c r="M170" s="43"/>
      <c r="N170" s="43"/>
      <c r="O170" s="43"/>
    </row>
    <row r="171" customFormat="false" ht="15" hidden="false" customHeight="false" outlineLevel="0" collapsed="false">
      <c r="A171" s="64"/>
      <c r="C171" s="42"/>
      <c r="D171" s="43" t="s">
        <v>145</v>
      </c>
      <c r="E171" s="42"/>
      <c r="F171" s="42"/>
      <c r="G171" s="43"/>
      <c r="H171" s="70" t="n">
        <f aca="false">(H28/H12)*100</f>
        <v>73.2051282051282</v>
      </c>
      <c r="I171" s="70" t="n">
        <f aca="false">(I28/I12)*100</f>
        <v>73.25</v>
      </c>
      <c r="J171" s="70" t="n">
        <f aca="false">(J28/J12)*100</f>
        <v>73.4090909090909</v>
      </c>
      <c r="K171" s="43" t="n">
        <f aca="false">(K28/K12)*100</f>
        <v>73.4782608695652</v>
      </c>
      <c r="L171" s="43" t="n">
        <f aca="false">(L28/L12)*100</f>
        <v>73.4444444444444</v>
      </c>
      <c r="M171" s="43" t="n">
        <f aca="false">(M28/M12)*100</f>
        <v>73.2142857142857</v>
      </c>
      <c r="N171" s="43" t="n">
        <f aca="false">(N28/N12)*100</f>
        <v>73.1818181818182</v>
      </c>
      <c r="O171" s="43" t="n">
        <f aca="false">(O28/O12)*100</f>
        <v>73.2051282051282</v>
      </c>
    </row>
    <row r="172" customFormat="false" ht="15" hidden="false" customHeight="false" outlineLevel="0" collapsed="false">
      <c r="A172" s="64"/>
      <c r="C172" s="42"/>
      <c r="D172" s="43" t="s">
        <v>146</v>
      </c>
      <c r="E172" s="42"/>
      <c r="F172" s="42"/>
      <c r="G172" s="43"/>
      <c r="H172" s="70" t="n">
        <f aca="false">(H28/(H50+H49-H69))*100</f>
        <v>89.6654182811676</v>
      </c>
      <c r="I172" s="70" t="n">
        <f aca="false">(I28/(I50+I49-I69))*100</f>
        <v>52.8060531063231</v>
      </c>
      <c r="J172" s="70" t="n">
        <f aca="false">(J28/(J50+J49-J69))*100</f>
        <v>39.6075753051227</v>
      </c>
      <c r="K172" s="43" t="n">
        <f aca="false">(K28/(K50+K49-K69))*100</f>
        <v>31.0644279544412</v>
      </c>
      <c r="L172" s="43" t="n">
        <f aca="false">(L28/(L50+L49-L69))*100</f>
        <v>24.3979516421761</v>
      </c>
      <c r="M172" s="43" t="n">
        <f aca="false">(M28/(M50+M49-M69))*100</f>
        <v>13.4799018004541</v>
      </c>
      <c r="N172" s="43" t="n">
        <f aca="false">(N28/(N50+N49-N69))*100</f>
        <v>9.7472775048719</v>
      </c>
      <c r="O172" s="43" t="n">
        <f aca="false">(O28/(O50+O49-O69))*100</f>
        <v>8.07362035950529</v>
      </c>
    </row>
    <row r="173" customFormat="false" ht="15" hidden="false" customHeight="false" outlineLevel="0" collapsed="false">
      <c r="A173" s="64"/>
      <c r="C173" s="42"/>
      <c r="D173" s="43"/>
      <c r="E173" s="42"/>
      <c r="F173" s="42"/>
      <c r="G173" s="43"/>
      <c r="H173" s="70"/>
      <c r="I173" s="70"/>
      <c r="J173" s="70"/>
      <c r="K173" s="43"/>
      <c r="L173" s="43"/>
      <c r="M173" s="43"/>
      <c r="N173" s="43"/>
      <c r="O173" s="43"/>
    </row>
    <row r="174" customFormat="false" ht="15" hidden="false" customHeight="false" outlineLevel="0" collapsed="false">
      <c r="A174" s="64"/>
      <c r="C174" s="42"/>
      <c r="D174" s="43" t="s">
        <v>147</v>
      </c>
      <c r="E174" s="42"/>
      <c r="F174" s="42"/>
      <c r="G174" s="43"/>
      <c r="H174" s="79" t="n">
        <f aca="false">H34/H61</f>
        <v>0.315835103706788</v>
      </c>
      <c r="I174" s="79" t="n">
        <f aca="false">I28/I61</f>
        <v>0.307070050429664</v>
      </c>
      <c r="J174" s="79" t="n">
        <f aca="false">J28/J61</f>
        <v>0.263686332114663</v>
      </c>
      <c r="K174" s="80" t="n">
        <f aca="false">K28/K61</f>
        <v>0.225756014814831</v>
      </c>
      <c r="L174" s="80" t="n">
        <f aca="false">L28/L61</f>
        <v>0.189106452591617</v>
      </c>
      <c r="M174" s="80" t="n">
        <f aca="false">M28/M61</f>
        <v>0.113022745857376</v>
      </c>
      <c r="N174" s="80" t="n">
        <f aca="false">N28/N61</f>
        <v>0.0846279167119251</v>
      </c>
      <c r="O174" s="80" t="n">
        <f aca="false">O28/O61</f>
        <v>0.0715584822456242</v>
      </c>
    </row>
    <row r="175" customFormat="false" ht="15" hidden="false" customHeight="false" outlineLevel="0" collapsed="false">
      <c r="H175" s="77"/>
      <c r="I175" s="77"/>
      <c r="J175" s="77"/>
    </row>
    <row r="176" customFormat="false" ht="15" hidden="false" customHeight="false" outlineLevel="0" collapsed="false">
      <c r="H176" s="35" t="s">
        <v>148</v>
      </c>
    </row>
    <row r="194" customFormat="false" ht="15" hidden="false" customHeight="false" outlineLevel="0" collapsed="false">
      <c r="F194" s="0" t="s">
        <v>149</v>
      </c>
    </row>
    <row r="195" customFormat="false" ht="15" hidden="false" customHeight="false" outlineLevel="0" collapsed="false">
      <c r="F195" s="0" t="s">
        <v>150</v>
      </c>
    </row>
    <row r="196" customFormat="false" ht="15" hidden="false" customHeight="false" outlineLevel="0" collapsed="false">
      <c r="F196" s="0" t="s">
        <v>151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V130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G139" activeCellId="0" sqref="G139"/>
    </sheetView>
  </sheetViews>
  <sheetFormatPr defaultRowHeight="15"/>
  <cols>
    <col collapsed="false" hidden="false" max="1025" min="1" style="0" width="8.57085020242915"/>
  </cols>
  <sheetData>
    <row r="4" customFormat="false" ht="15" hidden="false" customHeight="false" outlineLevel="0" collapsed="false">
      <c r="B4" s="0" t="s">
        <v>161</v>
      </c>
      <c r="P4" s="39" t="s">
        <v>0</v>
      </c>
      <c r="Q4" s="39"/>
      <c r="R4" s="39"/>
      <c r="S4" s="39"/>
    </row>
    <row r="5" customFormat="false" ht="15" hidden="false" customHeight="false" outlineLevel="0" collapsed="false">
      <c r="B5" s="0" t="s">
        <v>162</v>
      </c>
      <c r="P5" s="39"/>
      <c r="Q5" s="39" t="s">
        <v>1</v>
      </c>
      <c r="R5" s="39"/>
      <c r="S5" s="39"/>
    </row>
    <row r="6" customFormat="false" ht="15" hidden="false" customHeight="false" outlineLevel="0" collapsed="false">
      <c r="P6" s="39" t="s">
        <v>2</v>
      </c>
      <c r="Q6" s="39" t="s">
        <v>2</v>
      </c>
      <c r="R6" s="39" t="s">
        <v>2</v>
      </c>
      <c r="S6" s="39" t="s">
        <v>2</v>
      </c>
    </row>
    <row r="7" customFormat="false" ht="15" hidden="false" customHeight="false" outlineLevel="0" collapsed="false">
      <c r="B7" s="0" t="s">
        <v>163</v>
      </c>
      <c r="P7" s="39" t="n">
        <v>1</v>
      </c>
      <c r="Q7" s="39" t="n">
        <v>2</v>
      </c>
      <c r="R7" s="39" t="n">
        <v>3</v>
      </c>
      <c r="S7" s="39" t="n">
        <v>4</v>
      </c>
    </row>
    <row r="8" customFormat="false" ht="15" hidden="false" customHeight="false" outlineLevel="0" collapsed="false">
      <c r="Q8" s="0" t="s">
        <v>3</v>
      </c>
    </row>
    <row r="9" customFormat="false" ht="15" hidden="false" customHeight="false" outlineLevel="0" collapsed="false">
      <c r="B9" s="0" t="s">
        <v>164</v>
      </c>
    </row>
    <row r="10" customFormat="false" ht="15" hidden="false" customHeight="false" outlineLevel="0" collapsed="false">
      <c r="B10" s="0" t="s">
        <v>165</v>
      </c>
      <c r="K10" s="0" t="s">
        <v>5</v>
      </c>
      <c r="M10" s="0" t="s">
        <v>6</v>
      </c>
      <c r="P10" s="0" t="n">
        <v>100</v>
      </c>
      <c r="Q10" s="0" t="n">
        <v>200</v>
      </c>
      <c r="R10" s="0" t="n">
        <v>300</v>
      </c>
      <c r="S10" s="0" t="n">
        <v>400</v>
      </c>
      <c r="T10" s="0" t="s">
        <v>166</v>
      </c>
    </row>
    <row r="11" customFormat="false" ht="15" hidden="false" customHeight="false" outlineLevel="0" collapsed="false">
      <c r="M11" s="0" t="s">
        <v>8</v>
      </c>
      <c r="P11" s="0" t="n">
        <v>100</v>
      </c>
      <c r="Q11" s="0" t="n">
        <v>200</v>
      </c>
      <c r="R11" s="0" t="n">
        <v>300</v>
      </c>
      <c r="S11" s="0" t="n">
        <v>400</v>
      </c>
      <c r="T11" s="0" t="s">
        <v>166</v>
      </c>
    </row>
    <row r="12" customFormat="false" ht="15" hidden="false" customHeight="false" outlineLevel="0" collapsed="false">
      <c r="B12" s="82" t="s">
        <v>167</v>
      </c>
      <c r="C12" s="83"/>
      <c r="D12" s="83"/>
      <c r="E12" s="83"/>
      <c r="F12" s="83"/>
      <c r="G12" s="83"/>
      <c r="H12" s="84"/>
      <c r="K12" s="39" t="s">
        <v>10</v>
      </c>
      <c r="P12" s="0" t="n">
        <f aca="false">P10+P11</f>
        <v>200</v>
      </c>
      <c r="Q12" s="0" t="n">
        <f aca="false">Q10+Q11</f>
        <v>400</v>
      </c>
      <c r="R12" s="0" t="n">
        <f aca="false">R10+R11</f>
        <v>600</v>
      </c>
      <c r="S12" s="0" t="n">
        <f aca="false">S10+S11</f>
        <v>800</v>
      </c>
    </row>
    <row r="13" customFormat="false" ht="15" hidden="false" customHeight="false" outlineLevel="0" collapsed="false">
      <c r="B13" s="83" t="s">
        <v>168</v>
      </c>
      <c r="C13" s="83"/>
      <c r="D13" s="83"/>
      <c r="E13" s="83"/>
      <c r="F13" s="83"/>
      <c r="G13" s="83"/>
      <c r="H13" s="84" t="s">
        <v>169</v>
      </c>
      <c r="K13" s="0" t="s">
        <v>12</v>
      </c>
      <c r="M13" s="0" t="s">
        <v>6</v>
      </c>
      <c r="P13" s="0" t="n">
        <f aca="false">P10*0.25</f>
        <v>25</v>
      </c>
      <c r="Q13" s="0" t="n">
        <f aca="false">Q10*0.25</f>
        <v>50</v>
      </c>
      <c r="R13" s="0" t="n">
        <f aca="false">R10*0.25</f>
        <v>75</v>
      </c>
      <c r="S13" s="0" t="n">
        <f aca="false">S10*0.25</f>
        <v>100</v>
      </c>
      <c r="T13" s="0" t="s">
        <v>170</v>
      </c>
    </row>
    <row r="14" customFormat="false" ht="15" hidden="false" customHeight="false" outlineLevel="0" collapsed="false">
      <c r="B14" s="83"/>
      <c r="C14" s="83"/>
      <c r="D14" s="83"/>
      <c r="E14" s="83"/>
      <c r="F14" s="83"/>
      <c r="G14" s="83"/>
      <c r="H14" s="84" t="s">
        <v>171</v>
      </c>
      <c r="I14" s="85"/>
      <c r="M14" s="0" t="s">
        <v>8</v>
      </c>
      <c r="P14" s="0" t="n">
        <f aca="false">P11*0.25</f>
        <v>25</v>
      </c>
      <c r="Q14" s="0" t="n">
        <f aca="false">Q11*0.25</f>
        <v>50</v>
      </c>
      <c r="R14" s="0" t="n">
        <f aca="false">R11*0.25</f>
        <v>75</v>
      </c>
      <c r="S14" s="0" t="n">
        <f aca="false">S11*0.25</f>
        <v>100</v>
      </c>
      <c r="T14" s="0" t="s">
        <v>170</v>
      </c>
    </row>
    <row r="15" customFormat="false" ht="15" hidden="false" customHeight="false" outlineLevel="0" collapsed="false">
      <c r="B15" s="83" t="s">
        <v>172</v>
      </c>
      <c r="C15" s="83"/>
      <c r="D15" s="83"/>
      <c r="E15" s="83" t="s">
        <v>173</v>
      </c>
      <c r="F15" s="83"/>
      <c r="G15" s="83"/>
      <c r="H15" s="84" t="n">
        <v>25</v>
      </c>
      <c r="I15" s="85" t="s">
        <v>174</v>
      </c>
      <c r="K15" s="0" t="s">
        <v>15</v>
      </c>
      <c r="P15" s="0" t="n">
        <f aca="false">P13+P14</f>
        <v>50</v>
      </c>
      <c r="Q15" s="0" t="n">
        <f aca="false">Q13+Q14</f>
        <v>100</v>
      </c>
      <c r="R15" s="0" t="n">
        <f aca="false">R13+R14</f>
        <v>150</v>
      </c>
      <c r="S15" s="0" t="n">
        <f aca="false">S13+S14</f>
        <v>200</v>
      </c>
    </row>
    <row r="16" customFormat="false" ht="15" hidden="false" customHeight="false" outlineLevel="0" collapsed="false">
      <c r="B16" s="83" t="s">
        <v>175</v>
      </c>
      <c r="C16" s="83"/>
      <c r="D16" s="83"/>
      <c r="E16" s="83" t="s">
        <v>176</v>
      </c>
      <c r="F16" s="83"/>
      <c r="G16" s="83"/>
      <c r="H16" s="84" t="n">
        <v>25</v>
      </c>
      <c r="I16" s="85" t="s">
        <v>177</v>
      </c>
      <c r="K16" s="39" t="s">
        <v>18</v>
      </c>
      <c r="P16" s="0" t="n">
        <f aca="false">(P10-P13)+(P11-P14)</f>
        <v>150</v>
      </c>
      <c r="Q16" s="0" t="n">
        <f aca="false">(Q10-Q13)+(Q11-Q14)</f>
        <v>300</v>
      </c>
      <c r="R16" s="0" t="n">
        <f aca="false">(R10-R13)+(R11-R14)</f>
        <v>450</v>
      </c>
      <c r="S16" s="0" t="n">
        <f aca="false">(S10-S13)+(S11-S14)</f>
        <v>600</v>
      </c>
    </row>
    <row r="17" customFormat="false" ht="15" hidden="false" customHeight="false" outlineLevel="0" collapsed="false">
      <c r="B17" s="83" t="s">
        <v>178</v>
      </c>
      <c r="C17" s="83"/>
      <c r="D17" s="83"/>
      <c r="E17" s="83" t="s">
        <v>179</v>
      </c>
      <c r="F17" s="83"/>
      <c r="G17" s="83"/>
      <c r="H17" s="84" t="n">
        <v>5</v>
      </c>
      <c r="I17" s="85" t="s">
        <v>180</v>
      </c>
      <c r="K17" s="40" t="s">
        <v>19</v>
      </c>
      <c r="P17" s="0" t="n">
        <v>0</v>
      </c>
      <c r="Q17" s="0" t="n">
        <v>0</v>
      </c>
      <c r="R17" s="0" t="n">
        <v>0</v>
      </c>
      <c r="S17" s="0" t="n">
        <v>0</v>
      </c>
    </row>
    <row r="18" customFormat="false" ht="15" hidden="false" customHeight="false" outlineLevel="0" collapsed="false">
      <c r="B18" s="83" t="s">
        <v>181</v>
      </c>
      <c r="C18" s="83"/>
      <c r="D18" s="83"/>
      <c r="E18" s="83" t="s">
        <v>182</v>
      </c>
      <c r="F18" s="83"/>
      <c r="G18" s="83"/>
      <c r="H18" s="84" t="n">
        <v>12</v>
      </c>
      <c r="I18" s="85" t="s">
        <v>183</v>
      </c>
      <c r="K18" s="39" t="s">
        <v>20</v>
      </c>
      <c r="P18" s="0" t="n">
        <f aca="false">P16+P17</f>
        <v>150</v>
      </c>
      <c r="Q18" s="0" t="n">
        <f aca="false">Q16+Q17</f>
        <v>300</v>
      </c>
      <c r="R18" s="0" t="n">
        <f aca="false">R16+R17</f>
        <v>450</v>
      </c>
      <c r="S18" s="0" t="n">
        <f aca="false">S16+S17</f>
        <v>600</v>
      </c>
    </row>
    <row r="19" customFormat="false" ht="15" hidden="false" customHeight="false" outlineLevel="0" collapsed="false">
      <c r="B19" s="83" t="s">
        <v>184</v>
      </c>
      <c r="C19" s="83"/>
      <c r="D19" s="83"/>
      <c r="E19" s="83" t="s">
        <v>185</v>
      </c>
      <c r="F19" s="83"/>
      <c r="G19" s="83"/>
      <c r="H19" s="84" t="n">
        <v>20</v>
      </c>
      <c r="I19" s="85"/>
    </row>
    <row r="20" customFormat="false" ht="15" hidden="false" customHeight="false" outlineLevel="0" collapsed="false">
      <c r="B20" s="83" t="s">
        <v>186</v>
      </c>
      <c r="C20" s="83"/>
      <c r="D20" s="83"/>
      <c r="E20" s="83" t="s">
        <v>187</v>
      </c>
      <c r="F20" s="83"/>
      <c r="G20" s="83"/>
      <c r="H20" s="84" t="n">
        <v>25</v>
      </c>
      <c r="K20" s="86" t="s">
        <v>21</v>
      </c>
      <c r="P20" s="0" t="n">
        <v>0</v>
      </c>
      <c r="Q20" s="0" t="n">
        <v>0</v>
      </c>
      <c r="R20" s="0" t="n">
        <v>0</v>
      </c>
      <c r="S20" s="0" t="n">
        <v>0</v>
      </c>
      <c r="T20" s="0" t="s">
        <v>188</v>
      </c>
    </row>
    <row r="21" customFormat="false" ht="15" hidden="false" customHeight="false" outlineLevel="0" collapsed="false">
      <c r="B21" s="83" t="s">
        <v>189</v>
      </c>
      <c r="C21" s="83"/>
      <c r="D21" s="83"/>
      <c r="E21" s="83" t="s">
        <v>190</v>
      </c>
      <c r="F21" s="83"/>
      <c r="G21" s="83"/>
      <c r="H21" s="84" t="n">
        <v>25</v>
      </c>
      <c r="K21" s="86" t="s">
        <v>22</v>
      </c>
      <c r="P21" s="0" t="n">
        <v>0</v>
      </c>
      <c r="Q21" s="0" t="n">
        <v>0</v>
      </c>
      <c r="R21" s="0" t="n">
        <v>0</v>
      </c>
      <c r="S21" s="0" t="n">
        <v>0</v>
      </c>
      <c r="T21" s="0" t="s">
        <v>188</v>
      </c>
    </row>
    <row r="22" customFormat="false" ht="15" hidden="false" customHeight="false" outlineLevel="0" collapsed="false">
      <c r="B22" s="83" t="s">
        <v>191</v>
      </c>
      <c r="C22" s="83"/>
      <c r="D22" s="83"/>
      <c r="E22" s="83" t="s">
        <v>192</v>
      </c>
      <c r="F22" s="83"/>
      <c r="G22" s="83"/>
      <c r="H22" s="84" t="n">
        <v>10</v>
      </c>
      <c r="K22" s="86" t="s">
        <v>24</v>
      </c>
      <c r="P22" s="0" t="n">
        <v>0</v>
      </c>
      <c r="Q22" s="0" t="n">
        <v>0</v>
      </c>
      <c r="R22" s="0" t="n">
        <v>0</v>
      </c>
      <c r="S22" s="0" t="n">
        <v>0</v>
      </c>
      <c r="T22" s="0" t="s">
        <v>188</v>
      </c>
    </row>
    <row r="23" customFormat="false" ht="15" hidden="false" customHeight="false" outlineLevel="0" collapsed="false">
      <c r="B23" s="83" t="s">
        <v>193</v>
      </c>
      <c r="C23" s="83"/>
      <c r="D23" s="83"/>
      <c r="E23" s="83" t="s">
        <v>194</v>
      </c>
      <c r="F23" s="83"/>
      <c r="G23" s="83"/>
      <c r="H23" s="84" t="n">
        <v>10</v>
      </c>
      <c r="K23" s="86" t="s">
        <v>25</v>
      </c>
      <c r="P23" s="0" t="n">
        <v>0</v>
      </c>
      <c r="Q23" s="0" t="n">
        <v>0</v>
      </c>
      <c r="R23" s="0" t="n">
        <v>0</v>
      </c>
      <c r="S23" s="0" t="n">
        <v>0</v>
      </c>
      <c r="T23" s="0" t="s">
        <v>188</v>
      </c>
    </row>
    <row r="24" customFormat="false" ht="15" hidden="false" customHeight="false" outlineLevel="0" collapsed="false">
      <c r="B24" s="83" t="s">
        <v>195</v>
      </c>
      <c r="C24" s="83"/>
      <c r="D24" s="83"/>
      <c r="E24" s="83" t="s">
        <v>187</v>
      </c>
      <c r="F24" s="83"/>
      <c r="G24" s="83"/>
      <c r="H24" s="84" t="n">
        <v>10</v>
      </c>
      <c r="K24" s="86" t="s">
        <v>26</v>
      </c>
      <c r="P24" s="0" t="n">
        <v>0</v>
      </c>
      <c r="Q24" s="0" t="n">
        <v>0</v>
      </c>
      <c r="R24" s="0" t="n">
        <v>0</v>
      </c>
      <c r="S24" s="0" t="n">
        <v>0</v>
      </c>
      <c r="T24" s="0" t="s">
        <v>188</v>
      </c>
    </row>
    <row r="25" customFormat="false" ht="15" hidden="false" customHeight="false" outlineLevel="0" collapsed="false">
      <c r="B25" s="83" t="s">
        <v>196</v>
      </c>
      <c r="C25" s="83"/>
      <c r="D25" s="83"/>
      <c r="E25" s="83" t="s">
        <v>190</v>
      </c>
      <c r="F25" s="83"/>
      <c r="G25" s="83"/>
      <c r="H25" s="84" t="n">
        <v>10</v>
      </c>
      <c r="K25" s="86" t="s">
        <v>27</v>
      </c>
      <c r="P25" s="0" t="n">
        <v>0</v>
      </c>
      <c r="Q25" s="0" t="n">
        <v>0</v>
      </c>
      <c r="R25" s="0" t="n">
        <v>0</v>
      </c>
      <c r="S25" s="0" t="n">
        <v>0</v>
      </c>
      <c r="T25" s="0" t="s">
        <v>188</v>
      </c>
    </row>
    <row r="26" customFormat="false" ht="15" hidden="false" customHeight="false" outlineLevel="0" collapsed="false">
      <c r="B26" s="83" t="s">
        <v>197</v>
      </c>
      <c r="C26" s="83"/>
      <c r="D26" s="83"/>
      <c r="E26" s="83" t="s">
        <v>198</v>
      </c>
      <c r="F26" s="83"/>
      <c r="G26" s="83"/>
      <c r="H26" s="84" t="n">
        <v>10</v>
      </c>
      <c r="K26" s="86" t="s">
        <v>29</v>
      </c>
      <c r="P26" s="0" t="n">
        <v>0</v>
      </c>
      <c r="Q26" s="0" t="n">
        <v>0</v>
      </c>
      <c r="R26" s="0" t="n">
        <v>0</v>
      </c>
      <c r="S26" s="0" t="n">
        <v>0</v>
      </c>
      <c r="T26" s="0" t="s">
        <v>188</v>
      </c>
    </row>
    <row r="27" customFormat="false" ht="15" hidden="false" customHeight="false" outlineLevel="0" collapsed="false">
      <c r="B27" s="87" t="s">
        <v>199</v>
      </c>
      <c r="C27" s="87"/>
      <c r="D27" s="87"/>
      <c r="E27" s="87" t="s">
        <v>192</v>
      </c>
      <c r="F27" s="87"/>
      <c r="G27" s="87"/>
      <c r="H27" s="88" t="n">
        <v>50</v>
      </c>
      <c r="K27" s="39" t="s">
        <v>31</v>
      </c>
      <c r="P27" s="0" t="n">
        <f aca="false">P20+P23+P21+P24+P25+P26</f>
        <v>0</v>
      </c>
      <c r="Q27" s="0" t="n">
        <f aca="false">Q20+Q23+Q21+Q24+Q25+Q26</f>
        <v>0</v>
      </c>
      <c r="R27" s="0" t="n">
        <f aca="false">R20+R23+R21+R24+R25+R26</f>
        <v>0</v>
      </c>
      <c r="S27" s="0" t="n">
        <f aca="false">S20+S23+S21+S24+S25+S26</f>
        <v>0</v>
      </c>
      <c r="T27" s="0" t="s">
        <v>200</v>
      </c>
    </row>
    <row r="28" customFormat="false" ht="15" hidden="false" customHeight="false" outlineLevel="0" collapsed="false">
      <c r="B28" s="87" t="s">
        <v>201</v>
      </c>
      <c r="C28" s="87"/>
      <c r="D28" s="87"/>
      <c r="E28" s="87" t="s">
        <v>194</v>
      </c>
      <c r="F28" s="87"/>
      <c r="G28" s="87"/>
      <c r="H28" s="88" t="n">
        <v>50</v>
      </c>
      <c r="K28" s="0" t="s">
        <v>32</v>
      </c>
      <c r="P28" s="0" t="n">
        <f aca="false">P18-P27</f>
        <v>150</v>
      </c>
      <c r="Q28" s="0" t="n">
        <f aca="false">Q18-Q27</f>
        <v>300</v>
      </c>
      <c r="R28" s="0" t="n">
        <f aca="false">R18-R27</f>
        <v>450</v>
      </c>
      <c r="S28" s="0" t="n">
        <f aca="false">S18-S27</f>
        <v>600</v>
      </c>
      <c r="T28" s="0" t="s">
        <v>200</v>
      </c>
    </row>
    <row r="29" customFormat="false" ht="15" hidden="false" customHeight="false" outlineLevel="0" collapsed="false">
      <c r="K29" s="0" t="s">
        <v>33</v>
      </c>
      <c r="P29" s="0" t="n">
        <f aca="false">P71*0.05</f>
        <v>0</v>
      </c>
      <c r="Q29" s="0" t="n">
        <f aca="false">Q71*0.05</f>
        <v>2.5</v>
      </c>
      <c r="R29" s="0" t="n">
        <f aca="false">R71*0.05</f>
        <v>5.5</v>
      </c>
      <c r="S29" s="0" t="n">
        <f aca="false">S71*0.05</f>
        <v>9</v>
      </c>
      <c r="T29" s="0" t="s">
        <v>202</v>
      </c>
    </row>
    <row r="30" customFormat="false" ht="15" hidden="false" customHeight="false" outlineLevel="0" collapsed="false">
      <c r="K30" s="0" t="s">
        <v>34</v>
      </c>
      <c r="P30" s="0" t="n">
        <f aca="false">P28-P29</f>
        <v>150</v>
      </c>
      <c r="Q30" s="0" t="n">
        <f aca="false">Q28-Q29</f>
        <v>297.5</v>
      </c>
      <c r="R30" s="0" t="n">
        <f aca="false">R28-R29</f>
        <v>444.5</v>
      </c>
      <c r="S30" s="0" t="n">
        <f aca="false">S28-S29</f>
        <v>591</v>
      </c>
      <c r="T30" s="0" t="s">
        <v>200</v>
      </c>
    </row>
    <row r="31" customFormat="false" ht="15" hidden="false" customHeight="false" outlineLevel="0" collapsed="false">
      <c r="B31" s="40" t="s">
        <v>203</v>
      </c>
      <c r="K31" s="0" t="s">
        <v>35</v>
      </c>
      <c r="P31" s="0" t="n">
        <f aca="false">O52*0.12</f>
        <v>0</v>
      </c>
      <c r="Q31" s="0" t="n">
        <f aca="false">P52*0.12</f>
        <v>6</v>
      </c>
      <c r="R31" s="0" t="n">
        <f aca="false">Q52*0.12</f>
        <v>6</v>
      </c>
      <c r="S31" s="0" t="n">
        <f aca="false">R52*0.12</f>
        <v>6</v>
      </c>
      <c r="T31" s="0" t="s">
        <v>200</v>
      </c>
    </row>
    <row r="32" customFormat="false" ht="15" hidden="false" customHeight="false" outlineLevel="0" collapsed="false">
      <c r="B32" s="40" t="s">
        <v>204</v>
      </c>
      <c r="K32" s="0" t="s">
        <v>36</v>
      </c>
      <c r="P32" s="0" t="n">
        <f aca="false">P30-P31</f>
        <v>150</v>
      </c>
      <c r="Q32" s="0" t="n">
        <f aca="false">Q30-Q31</f>
        <v>291.5</v>
      </c>
      <c r="R32" s="0" t="n">
        <f aca="false">R30-R31</f>
        <v>438.5</v>
      </c>
      <c r="S32" s="0" t="n">
        <f aca="false">S30-S31</f>
        <v>585</v>
      </c>
      <c r="T32" s="0" t="s">
        <v>200</v>
      </c>
    </row>
    <row r="33" customFormat="false" ht="15" hidden="false" customHeight="false" outlineLevel="0" collapsed="false">
      <c r="B33" s="40"/>
      <c r="K33" s="0" t="s">
        <v>37</v>
      </c>
      <c r="P33" s="0" t="n">
        <f aca="false">(P30-P31)*0.2</f>
        <v>30</v>
      </c>
      <c r="Q33" s="0" t="n">
        <f aca="false">(Q30-Q31)*0.2</f>
        <v>58.3</v>
      </c>
      <c r="R33" s="0" t="n">
        <f aca="false">(R30-R31)*0.2</f>
        <v>87.7</v>
      </c>
      <c r="S33" s="0" t="n">
        <f aca="false">(S30-S31)*0.2</f>
        <v>117</v>
      </c>
      <c r="T33" s="0" t="s">
        <v>200</v>
      </c>
    </row>
    <row r="34" customFormat="false" ht="15" hidden="false" customHeight="false" outlineLevel="0" collapsed="false">
      <c r="B34" s="40" t="s">
        <v>205</v>
      </c>
      <c r="K34" s="39" t="s">
        <v>38</v>
      </c>
      <c r="L34" s="39"/>
      <c r="M34" s="39"/>
      <c r="N34" s="39"/>
      <c r="O34" s="39"/>
      <c r="P34" s="39" t="n">
        <f aca="false">P30-P31-P33</f>
        <v>120</v>
      </c>
      <c r="Q34" s="39" t="n">
        <f aca="false">Q30-Q31-Q33</f>
        <v>233.2</v>
      </c>
      <c r="R34" s="39" t="n">
        <f aca="false">R30-R31-R33</f>
        <v>350.8</v>
      </c>
      <c r="S34" s="39" t="n">
        <f aca="false">S30-S31-S33</f>
        <v>468</v>
      </c>
      <c r="T34" s="0" t="s">
        <v>200</v>
      </c>
    </row>
    <row r="35" customFormat="false" ht="15" hidden="false" customHeight="false" outlineLevel="0" collapsed="false">
      <c r="B35" s="40" t="s">
        <v>206</v>
      </c>
    </row>
    <row r="37" customFormat="false" ht="15" hidden="false" customHeight="false" outlineLevel="0" collapsed="false">
      <c r="B37" s="86" t="s">
        <v>207</v>
      </c>
    </row>
    <row r="38" customFormat="false" ht="15" hidden="false" customHeight="false" outlineLevel="0" collapsed="false">
      <c r="B38" s="86" t="s">
        <v>208</v>
      </c>
      <c r="P38" s="39" t="s">
        <v>39</v>
      </c>
      <c r="Q38" s="39"/>
      <c r="R38" s="39"/>
      <c r="S38" s="39"/>
    </row>
    <row r="39" customFormat="false" ht="15" hidden="false" customHeight="false" outlineLevel="0" collapsed="false">
      <c r="B39" s="86" t="s">
        <v>209</v>
      </c>
      <c r="P39" s="39"/>
      <c r="Q39" s="39" t="s">
        <v>40</v>
      </c>
      <c r="R39" s="39"/>
      <c r="S39" s="39"/>
    </row>
    <row r="40" customFormat="false" ht="15" hidden="false" customHeight="false" outlineLevel="0" collapsed="false">
      <c r="B40" s="86" t="s">
        <v>210</v>
      </c>
      <c r="P40" s="39" t="s">
        <v>2</v>
      </c>
      <c r="Q40" s="39" t="s">
        <v>2</v>
      </c>
      <c r="R40" s="39" t="s">
        <v>41</v>
      </c>
      <c r="S40" s="39" t="s">
        <v>2</v>
      </c>
    </row>
    <row r="41" customFormat="false" ht="15" hidden="false" customHeight="false" outlineLevel="0" collapsed="false">
      <c r="O41" s="39" t="s">
        <v>42</v>
      </c>
      <c r="P41" s="39" t="n">
        <v>1</v>
      </c>
      <c r="Q41" s="39" t="n">
        <v>2</v>
      </c>
      <c r="R41" s="39" t="n">
        <v>3</v>
      </c>
      <c r="S41" s="39" t="n">
        <v>4</v>
      </c>
    </row>
    <row r="42" customFormat="false" ht="15" hidden="false" customHeight="false" outlineLevel="0" collapsed="false">
      <c r="O42" s="39" t="s">
        <v>43</v>
      </c>
      <c r="Q42" s="0" t="s">
        <v>44</v>
      </c>
    </row>
    <row r="43" customFormat="false" ht="15" hidden="false" customHeight="false" outlineLevel="0" collapsed="false">
      <c r="J43" s="39" t="s">
        <v>45</v>
      </c>
    </row>
    <row r="44" customFormat="false" ht="15" hidden="false" customHeight="false" outlineLevel="0" collapsed="false">
      <c r="C44" s="0" t="s">
        <v>211</v>
      </c>
      <c r="K44" s="0" t="s">
        <v>46</v>
      </c>
      <c r="O44" s="39" t="n">
        <f aca="false">20+O72</f>
        <v>20</v>
      </c>
      <c r="P44" s="89" t="n">
        <f aca="false">P116</f>
        <v>170</v>
      </c>
      <c r="Q44" s="90" t="n">
        <f aca="false">Q116</f>
        <v>469.2</v>
      </c>
      <c r="R44" s="0" t="n">
        <f aca="false">R116</f>
        <v>886</v>
      </c>
      <c r="S44" s="0" t="n">
        <f aca="false">S116</f>
        <v>1420</v>
      </c>
    </row>
    <row r="45" customFormat="false" ht="15" hidden="false" customHeight="false" outlineLevel="0" collapsed="false">
      <c r="K45" s="0" t="s">
        <v>47</v>
      </c>
      <c r="O45" s="39"/>
      <c r="P45" s="0" t="n">
        <f aca="false">P10*0.1</f>
        <v>10</v>
      </c>
      <c r="Q45" s="0" t="n">
        <f aca="false">Q10*0.1</f>
        <v>20</v>
      </c>
      <c r="R45" s="0" t="n">
        <f aca="false">R10*0.1</f>
        <v>30</v>
      </c>
      <c r="S45" s="0" t="n">
        <f aca="false">S10*0.1</f>
        <v>40</v>
      </c>
      <c r="V45" s="0" t="s">
        <v>212</v>
      </c>
    </row>
    <row r="46" customFormat="false" ht="15" hidden="false" customHeight="false" outlineLevel="0" collapsed="false">
      <c r="K46" s="0" t="s">
        <v>48</v>
      </c>
      <c r="O46" s="39"/>
      <c r="P46" s="0" t="n">
        <f aca="false">P11*0.1</f>
        <v>10</v>
      </c>
      <c r="Q46" s="0" t="n">
        <f aca="false">Q11*0.1</f>
        <v>20</v>
      </c>
      <c r="R46" s="0" t="n">
        <f aca="false">R11*0.1</f>
        <v>30</v>
      </c>
      <c r="S46" s="0" t="n">
        <f aca="false">S11*0.1</f>
        <v>40</v>
      </c>
      <c r="V46" s="0" t="s">
        <v>212</v>
      </c>
    </row>
    <row r="47" customFormat="false" ht="15" hidden="false" customHeight="false" outlineLevel="0" collapsed="false">
      <c r="K47" s="0" t="s">
        <v>49</v>
      </c>
      <c r="O47" s="39"/>
      <c r="P47" s="0" t="n">
        <f aca="false">P13*0.1</f>
        <v>2.5</v>
      </c>
      <c r="Q47" s="0" t="n">
        <f aca="false">Q13*0.1</f>
        <v>5</v>
      </c>
      <c r="R47" s="0" t="n">
        <f aca="false">R13*0.1</f>
        <v>7.5</v>
      </c>
      <c r="S47" s="0" t="n">
        <f aca="false">S13*0.1</f>
        <v>10</v>
      </c>
      <c r="V47" s="0" t="s">
        <v>213</v>
      </c>
    </row>
    <row r="48" customFormat="false" ht="15" hidden="false" customHeight="false" outlineLevel="0" collapsed="false">
      <c r="K48" s="0" t="s">
        <v>50</v>
      </c>
      <c r="O48" s="39"/>
      <c r="P48" s="0" t="n">
        <f aca="false">P14*0.1</f>
        <v>2.5</v>
      </c>
      <c r="Q48" s="0" t="n">
        <f aca="false">Q14*0.1</f>
        <v>5</v>
      </c>
      <c r="R48" s="0" t="n">
        <f aca="false">R14*0.1</f>
        <v>7.5</v>
      </c>
      <c r="S48" s="0" t="n">
        <f aca="false">S14*0.1</f>
        <v>10</v>
      </c>
      <c r="V48" s="0" t="s">
        <v>214</v>
      </c>
    </row>
    <row r="49" customFormat="false" ht="15" hidden="false" customHeight="false" outlineLevel="0" collapsed="false">
      <c r="C49" s="0" t="s">
        <v>215</v>
      </c>
      <c r="J49" s="39" t="s">
        <v>51</v>
      </c>
      <c r="O49" s="39" t="n">
        <f aca="false">SUM(O44:O48)</f>
        <v>20</v>
      </c>
      <c r="P49" s="0" t="n">
        <f aca="false">SUM(P44:P48)</f>
        <v>195</v>
      </c>
      <c r="Q49" s="0" t="n">
        <f aca="false">SUM(Q44:Q48)</f>
        <v>519.2</v>
      </c>
      <c r="R49" s="0" t="n">
        <f aca="false">SUM(R44:R48)</f>
        <v>961</v>
      </c>
      <c r="S49" s="0" t="n">
        <f aca="false">SUM(S44:S48)</f>
        <v>1520</v>
      </c>
    </row>
    <row r="50" customFormat="false" ht="15" hidden="false" customHeight="false" outlineLevel="0" collapsed="false">
      <c r="C50" s="0" t="s">
        <v>216</v>
      </c>
      <c r="J50" s="39" t="s">
        <v>52</v>
      </c>
      <c r="O50" s="39"/>
      <c r="P50" s="0" t="n">
        <f aca="false">O50+O51</f>
        <v>20</v>
      </c>
      <c r="Q50" s="0" t="n">
        <f aca="false">P50+P51</f>
        <v>50</v>
      </c>
      <c r="R50" s="0" t="n">
        <f aca="false">Q50+Q51</f>
        <v>50</v>
      </c>
      <c r="S50" s="0" t="n">
        <f aca="false">R50+R51</f>
        <v>50</v>
      </c>
    </row>
    <row r="51" customFormat="false" ht="15" hidden="false" customHeight="false" outlineLevel="0" collapsed="false">
      <c r="C51" s="0" t="s">
        <v>217</v>
      </c>
      <c r="K51" s="0" t="s">
        <v>155</v>
      </c>
      <c r="O51" s="39" t="n">
        <v>20</v>
      </c>
      <c r="P51" s="0" t="n">
        <v>30</v>
      </c>
      <c r="T51" s="0" t="s">
        <v>218</v>
      </c>
    </row>
    <row r="52" customFormat="false" ht="15" hidden="false" customHeight="false" outlineLevel="0" collapsed="false">
      <c r="K52" s="0" t="s">
        <v>54</v>
      </c>
      <c r="O52" s="39"/>
      <c r="P52" s="0" t="n">
        <f aca="false">P50+P51</f>
        <v>50</v>
      </c>
      <c r="Q52" s="0" t="n">
        <f aca="false">Q50+Q51</f>
        <v>50</v>
      </c>
      <c r="R52" s="0" t="n">
        <f aca="false">R50+R51</f>
        <v>50</v>
      </c>
      <c r="S52" s="0" t="n">
        <f aca="false">S50+S51</f>
        <v>50</v>
      </c>
      <c r="T52" s="0" t="s">
        <v>219</v>
      </c>
    </row>
    <row r="53" customFormat="false" ht="15" hidden="false" customHeight="false" outlineLevel="0" collapsed="false">
      <c r="K53" s="0" t="s">
        <v>55</v>
      </c>
      <c r="O53" s="39"/>
      <c r="P53" s="0" t="n">
        <f aca="false">P31</f>
        <v>0</v>
      </c>
      <c r="Q53" s="0" t="n">
        <f aca="false">Q31</f>
        <v>6</v>
      </c>
      <c r="R53" s="0" t="n">
        <f aca="false">R31+Q53</f>
        <v>12</v>
      </c>
      <c r="S53" s="0" t="n">
        <f aca="false">S31+R53</f>
        <v>18</v>
      </c>
    </row>
    <row r="54" customFormat="false" ht="15" hidden="false" customHeight="false" outlineLevel="0" collapsed="false">
      <c r="J54" s="39" t="s">
        <v>56</v>
      </c>
      <c r="O54" s="39" t="n">
        <f aca="false">O50+O51-O53</f>
        <v>20</v>
      </c>
      <c r="P54" s="0" t="n">
        <f aca="false">P52-P53</f>
        <v>50</v>
      </c>
      <c r="Q54" s="0" t="n">
        <f aca="false">Q52-Q53</f>
        <v>44</v>
      </c>
      <c r="R54" s="0" t="n">
        <f aca="false">R52-R53</f>
        <v>38</v>
      </c>
      <c r="S54" s="0" t="n">
        <f aca="false">S52-S53</f>
        <v>32</v>
      </c>
      <c r="T54" s="0" t="s">
        <v>170</v>
      </c>
    </row>
    <row r="55" customFormat="false" ht="15" hidden="false" customHeight="false" outlineLevel="0" collapsed="false">
      <c r="B55" s="60"/>
      <c r="C55" s="0" t="s">
        <v>220</v>
      </c>
      <c r="O55" s="39"/>
    </row>
    <row r="56" customFormat="false" ht="15" hidden="false" customHeight="false" outlineLevel="0" collapsed="false">
      <c r="C56" s="0" t="s">
        <v>221</v>
      </c>
      <c r="K56" s="0" t="s">
        <v>58</v>
      </c>
      <c r="O56" s="39"/>
      <c r="P56" s="0" t="n">
        <f aca="false">O56+O57</f>
        <v>0</v>
      </c>
      <c r="Q56" s="0" t="n">
        <f aca="false">P56+P57</f>
        <v>20</v>
      </c>
      <c r="R56" s="0" t="n">
        <f aca="false">Q56+Q57</f>
        <v>50</v>
      </c>
      <c r="S56" s="0" t="n">
        <f aca="false">R56+R57</f>
        <v>90</v>
      </c>
    </row>
    <row r="57" customFormat="false" ht="15" hidden="false" customHeight="false" outlineLevel="0" collapsed="false">
      <c r="C57" s="0" t="s">
        <v>222</v>
      </c>
      <c r="K57" s="0" t="s">
        <v>59</v>
      </c>
      <c r="O57" s="39" t="n">
        <v>0</v>
      </c>
      <c r="P57" s="0" t="n">
        <v>20</v>
      </c>
      <c r="Q57" s="0" t="n">
        <v>30</v>
      </c>
      <c r="R57" s="0" t="n">
        <v>40</v>
      </c>
      <c r="S57" s="0" t="n">
        <v>50</v>
      </c>
    </row>
    <row r="58" customFormat="false" ht="15" hidden="false" customHeight="false" outlineLevel="0" collapsed="false">
      <c r="K58" s="0" t="s">
        <v>60</v>
      </c>
      <c r="O58" s="39"/>
      <c r="P58" s="0" t="n">
        <f aca="false">P56+P57</f>
        <v>20</v>
      </c>
      <c r="Q58" s="0" t="n">
        <f aca="false">Q56+Q57</f>
        <v>50</v>
      </c>
      <c r="R58" s="0" t="n">
        <f aca="false">R56+R57</f>
        <v>90</v>
      </c>
      <c r="S58" s="0" t="n">
        <f aca="false">S56+S57</f>
        <v>140</v>
      </c>
    </row>
    <row r="59" customFormat="false" ht="15" hidden="false" customHeight="false" outlineLevel="0" collapsed="false">
      <c r="B59" s="89"/>
      <c r="C59" s="2" t="s">
        <v>223</v>
      </c>
      <c r="D59" s="2"/>
      <c r="E59" s="2"/>
    </row>
    <row r="60" customFormat="false" ht="15" hidden="false" customHeight="false" outlineLevel="0" collapsed="false">
      <c r="B60" s="2"/>
      <c r="C60" s="2" t="s">
        <v>224</v>
      </c>
      <c r="D60" s="2"/>
      <c r="E60" s="2"/>
    </row>
    <row r="61" customFormat="false" ht="15" hidden="false" customHeight="false" outlineLevel="0" collapsed="false">
      <c r="B61" s="2"/>
      <c r="C61" s="2"/>
      <c r="D61" s="2"/>
      <c r="E61" s="2"/>
      <c r="J61" s="47" t="s">
        <v>61</v>
      </c>
      <c r="K61" s="46"/>
      <c r="L61" s="47"/>
      <c r="M61" s="47"/>
      <c r="N61" s="47"/>
      <c r="O61" s="47" t="n">
        <f aca="false">O49+O54</f>
        <v>40</v>
      </c>
      <c r="P61" s="47" t="n">
        <f aca="false">P49+P54+P58</f>
        <v>265</v>
      </c>
      <c r="Q61" s="47" t="n">
        <f aca="false">Q49+Q54+Q58</f>
        <v>613.2</v>
      </c>
      <c r="R61" s="47" t="n">
        <f aca="false">R49+R54+R58</f>
        <v>1089</v>
      </c>
      <c r="S61" s="47" t="n">
        <f aca="false">S49+S54+S58</f>
        <v>1692</v>
      </c>
    </row>
    <row r="63" customFormat="false" ht="15" hidden="false" customHeight="false" outlineLevel="0" collapsed="false">
      <c r="J63" s="39" t="s">
        <v>62</v>
      </c>
    </row>
    <row r="64" customFormat="false" ht="15" hidden="false" customHeight="false" outlineLevel="0" collapsed="false">
      <c r="C64" s="91" t="s">
        <v>225</v>
      </c>
      <c r="K64" s="92" t="s">
        <v>63</v>
      </c>
      <c r="P64" s="0" t="n">
        <f aca="false">P13*0.1</f>
        <v>2.5</v>
      </c>
      <c r="Q64" s="0" t="n">
        <f aca="false">Q13*0.1</f>
        <v>5</v>
      </c>
      <c r="R64" s="0" t="n">
        <f aca="false">R13*0.1</f>
        <v>7.5</v>
      </c>
      <c r="S64" s="0" t="n">
        <f aca="false">S13*0.1</f>
        <v>10</v>
      </c>
    </row>
    <row r="65" customFormat="false" ht="15" hidden="false" customHeight="false" outlineLevel="0" collapsed="false">
      <c r="C65" s="93" t="s">
        <v>226</v>
      </c>
      <c r="K65" s="92" t="s">
        <v>64</v>
      </c>
      <c r="P65" s="0" t="n">
        <f aca="false">P14*0.1</f>
        <v>2.5</v>
      </c>
      <c r="Q65" s="0" t="n">
        <f aca="false">Q14*0.1</f>
        <v>5</v>
      </c>
      <c r="R65" s="0" t="n">
        <f aca="false">R14*0.1</f>
        <v>7.5</v>
      </c>
      <c r="S65" s="0" t="n">
        <f aca="false">S14*0.1</f>
        <v>10</v>
      </c>
    </row>
    <row r="66" customFormat="false" ht="15" hidden="false" customHeight="false" outlineLevel="0" collapsed="false">
      <c r="C66" s="93" t="s">
        <v>227</v>
      </c>
      <c r="K66" s="0" t="s">
        <v>65</v>
      </c>
      <c r="V66" s="0" t="s">
        <v>212</v>
      </c>
    </row>
    <row r="67" customFormat="false" ht="15" hidden="false" customHeight="false" outlineLevel="0" collapsed="false">
      <c r="C67" s="93" t="s">
        <v>228</v>
      </c>
      <c r="K67" s="93" t="s">
        <v>66</v>
      </c>
      <c r="L67" s="63"/>
      <c r="M67" s="63"/>
      <c r="N67" s="63"/>
      <c r="O67" s="63"/>
      <c r="P67" s="63" t="n">
        <f aca="false">P10*0.5</f>
        <v>50</v>
      </c>
      <c r="Q67" s="63" t="n">
        <f aca="false">Q10*0.5</f>
        <v>100</v>
      </c>
      <c r="R67" s="63" t="n">
        <f aca="false">R10*0.5</f>
        <v>150</v>
      </c>
      <c r="S67" s="63" t="n">
        <f aca="false">S10*0.5</f>
        <v>200</v>
      </c>
    </row>
    <row r="68" customFormat="false" ht="15" hidden="false" customHeight="false" outlineLevel="0" collapsed="false">
      <c r="C68" s="93" t="s">
        <v>229</v>
      </c>
      <c r="K68" s="93" t="s">
        <v>67</v>
      </c>
      <c r="L68" s="63"/>
      <c r="M68" s="63"/>
      <c r="N68" s="63"/>
      <c r="O68" s="63"/>
      <c r="P68" s="63" t="n">
        <f aca="false">P11*0.5</f>
        <v>50</v>
      </c>
      <c r="Q68" s="63" t="n">
        <f aca="false">Q11*0.5</f>
        <v>100</v>
      </c>
      <c r="R68" s="63" t="n">
        <f aca="false">R11*0.5</f>
        <v>150</v>
      </c>
      <c r="S68" s="63" t="n">
        <f aca="false">S11*0.5</f>
        <v>200</v>
      </c>
    </row>
    <row r="69" customFormat="false" ht="15" hidden="false" customHeight="false" outlineLevel="0" collapsed="false">
      <c r="C69" s="93" t="s">
        <v>230</v>
      </c>
      <c r="J69" s="39" t="s">
        <v>69</v>
      </c>
      <c r="P69" s="0" t="n">
        <f aca="false">P64+P66+P65+P67</f>
        <v>55</v>
      </c>
      <c r="Q69" s="0" t="n">
        <f aca="false">Q64+Q66+Q65+Q67</f>
        <v>110</v>
      </c>
      <c r="R69" s="0" t="n">
        <f aca="false">R64+R66+R65+R67</f>
        <v>165</v>
      </c>
      <c r="S69" s="0" t="n">
        <f aca="false">S64+S66+S65+S67</f>
        <v>220</v>
      </c>
    </row>
    <row r="71" customFormat="false" ht="15" hidden="false" customHeight="false" outlineLevel="0" collapsed="false">
      <c r="C71" s="85" t="s">
        <v>231</v>
      </c>
      <c r="K71" s="0" t="s">
        <v>71</v>
      </c>
      <c r="O71" s="0" t="n">
        <v>0</v>
      </c>
      <c r="P71" s="0" t="n">
        <f aca="false">O73</f>
        <v>0</v>
      </c>
      <c r="Q71" s="0" t="n">
        <f aca="false">P73</f>
        <v>50</v>
      </c>
      <c r="R71" s="0" t="n">
        <f aca="false">Q73</f>
        <v>110</v>
      </c>
      <c r="S71" s="0" t="n">
        <f aca="false">R73</f>
        <v>180</v>
      </c>
      <c r="T71" s="0" t="s">
        <v>232</v>
      </c>
    </row>
    <row r="72" customFormat="false" ht="15" hidden="false" customHeight="false" outlineLevel="0" collapsed="false">
      <c r="C72" s="85" t="s">
        <v>233</v>
      </c>
      <c r="K72" s="0" t="s">
        <v>74</v>
      </c>
      <c r="O72" s="0" t="n">
        <v>0</v>
      </c>
      <c r="P72" s="0" t="n">
        <v>50</v>
      </c>
      <c r="Q72" s="0" t="n">
        <v>60</v>
      </c>
      <c r="R72" s="0" t="n">
        <v>70</v>
      </c>
      <c r="S72" s="0" t="n">
        <v>80</v>
      </c>
    </row>
    <row r="73" customFormat="false" ht="15" hidden="false" customHeight="false" outlineLevel="0" collapsed="false">
      <c r="C73" s="85" t="s">
        <v>234</v>
      </c>
      <c r="J73" s="39" t="s">
        <v>75</v>
      </c>
      <c r="O73" s="0" t="n">
        <f aca="false">O72+O71</f>
        <v>0</v>
      </c>
      <c r="P73" s="0" t="n">
        <f aca="false">P71+P72</f>
        <v>50</v>
      </c>
      <c r="Q73" s="0" t="n">
        <f aca="false">Q71+Q72</f>
        <v>110</v>
      </c>
      <c r="R73" s="0" t="n">
        <f aca="false">R71+R72</f>
        <v>180</v>
      </c>
      <c r="S73" s="0" t="n">
        <f aca="false">S71+S72</f>
        <v>260</v>
      </c>
      <c r="T73" s="0" t="s">
        <v>235</v>
      </c>
    </row>
    <row r="74" customFormat="false" ht="15" hidden="false" customHeight="false" outlineLevel="0" collapsed="false">
      <c r="C74" s="85" t="s">
        <v>236</v>
      </c>
      <c r="T74" s="0" t="s">
        <v>232</v>
      </c>
    </row>
    <row r="75" customFormat="false" ht="15" hidden="false" customHeight="false" outlineLevel="0" collapsed="false">
      <c r="C75" s="85" t="s">
        <v>237</v>
      </c>
      <c r="J75" s="39" t="s">
        <v>77</v>
      </c>
    </row>
    <row r="76" customFormat="false" ht="15" hidden="false" customHeight="false" outlineLevel="0" collapsed="false">
      <c r="C76" s="85" t="s">
        <v>238</v>
      </c>
      <c r="K76" s="0" t="s">
        <v>78</v>
      </c>
      <c r="O76" s="39" t="n">
        <v>40</v>
      </c>
      <c r="P76" s="0" t="n">
        <f aca="false">O76</f>
        <v>40</v>
      </c>
      <c r="Q76" s="0" t="n">
        <f aca="false">P76</f>
        <v>40</v>
      </c>
      <c r="R76" s="0" t="n">
        <f aca="false">Q76</f>
        <v>40</v>
      </c>
      <c r="S76" s="0" t="n">
        <f aca="false">R76</f>
        <v>40</v>
      </c>
      <c r="T76" s="0" t="s">
        <v>239</v>
      </c>
    </row>
    <row r="77" customFormat="false" ht="15" hidden="false" customHeight="false" outlineLevel="0" collapsed="false">
      <c r="C77" s="0" t="s">
        <v>240</v>
      </c>
      <c r="K77" s="0" t="s">
        <v>81</v>
      </c>
      <c r="P77" s="0" t="n">
        <f aca="false">O77+P34</f>
        <v>120</v>
      </c>
      <c r="Q77" s="0" t="n">
        <f aca="false">P77+Q34</f>
        <v>353.2</v>
      </c>
      <c r="R77" s="0" t="n">
        <f aca="false">Q77+R34</f>
        <v>704</v>
      </c>
      <c r="S77" s="0" t="n">
        <f aca="false">R77+S34</f>
        <v>1172</v>
      </c>
    </row>
    <row r="78" customFormat="false" ht="15" hidden="false" customHeight="false" outlineLevel="0" collapsed="false">
      <c r="C78" s="0" t="s">
        <v>241</v>
      </c>
      <c r="K78" s="0" t="s">
        <v>115</v>
      </c>
      <c r="P78" s="0" t="n">
        <f aca="false">P34*0</f>
        <v>0</v>
      </c>
      <c r="Q78" s="0" t="n">
        <f aca="false">Q34*0</f>
        <v>0</v>
      </c>
      <c r="R78" s="0" t="n">
        <f aca="false">R34*0</f>
        <v>0</v>
      </c>
      <c r="S78" s="0" t="n">
        <f aca="false">S34*0</f>
        <v>0</v>
      </c>
    </row>
    <row r="79" customFormat="false" ht="15" hidden="false" customHeight="false" outlineLevel="0" collapsed="false">
      <c r="J79" s="39" t="s">
        <v>84</v>
      </c>
      <c r="O79" s="0" t="n">
        <f aca="false">O76+O77</f>
        <v>40</v>
      </c>
      <c r="P79" s="0" t="n">
        <f aca="false">P76+P77-P78</f>
        <v>160</v>
      </c>
      <c r="Q79" s="0" t="n">
        <f aca="false">Q76+Q77-Q78</f>
        <v>393.2</v>
      </c>
      <c r="R79" s="0" t="n">
        <f aca="false">R76+R77-R78</f>
        <v>744</v>
      </c>
      <c r="S79" s="0" t="n">
        <f aca="false">S76+S77-S78</f>
        <v>1212</v>
      </c>
    </row>
    <row r="80" customFormat="false" ht="15" hidden="false" customHeight="false" outlineLevel="0" collapsed="false">
      <c r="C80" s="94" t="s">
        <v>242</v>
      </c>
    </row>
    <row r="81" customFormat="false" ht="15" hidden="false" customHeight="false" outlineLevel="0" collapsed="false">
      <c r="K81" s="47" t="s">
        <v>85</v>
      </c>
      <c r="L81" s="47"/>
      <c r="M81" s="47"/>
      <c r="N81" s="47"/>
      <c r="O81" s="47" t="n">
        <f aca="false">O73+N69+O79</f>
        <v>40</v>
      </c>
      <c r="P81" s="47" t="n">
        <f aca="false">P69+P73+P79</f>
        <v>265</v>
      </c>
      <c r="Q81" s="47" t="n">
        <f aca="false">Q69+Q73+Q79</f>
        <v>613.2</v>
      </c>
      <c r="R81" s="47" t="n">
        <f aca="false">R69+R73+R79</f>
        <v>1089</v>
      </c>
      <c r="S81" s="47" t="n">
        <f aca="false">S69+S73+S79</f>
        <v>1692</v>
      </c>
      <c r="T81" s="46" t="s">
        <v>239</v>
      </c>
    </row>
    <row r="82" customFormat="false" ht="15" hidden="false" customHeight="false" outlineLevel="0" collapsed="false">
      <c r="A82" s="55"/>
      <c r="B82" s="0" t="s">
        <v>243</v>
      </c>
      <c r="O82" s="55" t="s">
        <v>86</v>
      </c>
      <c r="P82" s="55" t="n">
        <f aca="false">P61-P81</f>
        <v>0</v>
      </c>
      <c r="Q82" s="55" t="n">
        <f aca="false">Q61-Q81</f>
        <v>0</v>
      </c>
      <c r="R82" s="55" t="n">
        <f aca="false">R61-R81</f>
        <v>0</v>
      </c>
      <c r="S82" s="55" t="n">
        <f aca="false">S61-S81</f>
        <v>0</v>
      </c>
    </row>
    <row r="83" customFormat="false" ht="15" hidden="false" customHeight="false" outlineLevel="0" collapsed="false">
      <c r="B83" s="0" t="s">
        <v>244</v>
      </c>
      <c r="Q83" s="0" t="s">
        <v>91</v>
      </c>
    </row>
    <row r="84" customFormat="false" ht="15" hidden="false" customHeight="false" outlineLevel="0" collapsed="false">
      <c r="Q84" s="0" t="s">
        <v>93</v>
      </c>
    </row>
    <row r="85" customFormat="false" ht="15" hidden="false" customHeight="false" outlineLevel="0" collapsed="false">
      <c r="P85" s="0" t="s">
        <v>2</v>
      </c>
      <c r="Q85" s="0" t="s">
        <v>2</v>
      </c>
      <c r="R85" s="0" t="s">
        <v>41</v>
      </c>
      <c r="S85" s="0" t="s">
        <v>2</v>
      </c>
    </row>
    <row r="86" customFormat="false" ht="15" hidden="false" customHeight="false" outlineLevel="0" collapsed="false">
      <c r="P86" s="0" t="n">
        <v>1</v>
      </c>
      <c r="Q86" s="0" t="n">
        <v>2</v>
      </c>
      <c r="R86" s="0" t="n">
        <v>3</v>
      </c>
      <c r="S86" s="0" t="n">
        <v>4</v>
      </c>
    </row>
    <row r="87" customFormat="false" ht="15" hidden="false" customHeight="false" outlineLevel="0" collapsed="false">
      <c r="P87" s="0" t="s">
        <v>98</v>
      </c>
    </row>
    <row r="89" customFormat="false" ht="15" hidden="false" customHeight="false" outlineLevel="0" collapsed="false">
      <c r="J89" s="39" t="s">
        <v>100</v>
      </c>
      <c r="P89" s="37" t="n">
        <f aca="false">O44</f>
        <v>20</v>
      </c>
      <c r="Q89" s="89" t="n">
        <f aca="false">P116</f>
        <v>170</v>
      </c>
      <c r="R89" s="0" t="n">
        <f aca="false">Q116</f>
        <v>469.2</v>
      </c>
      <c r="S89" s="0" t="n">
        <f aca="false">R116</f>
        <v>886</v>
      </c>
    </row>
    <row r="90" customFormat="false" ht="15" hidden="false" customHeight="false" outlineLevel="0" collapsed="false">
      <c r="J90" s="39" t="s">
        <v>101</v>
      </c>
    </row>
    <row r="91" customFormat="false" ht="15" hidden="false" customHeight="false" outlineLevel="0" collapsed="false">
      <c r="D91" s="0" t="s">
        <v>245</v>
      </c>
      <c r="K91" s="0" t="s">
        <v>38</v>
      </c>
      <c r="P91" s="0" t="n">
        <f aca="false">P34</f>
        <v>120</v>
      </c>
      <c r="Q91" s="0" t="n">
        <f aca="false">Q34</f>
        <v>233.2</v>
      </c>
      <c r="R91" s="0" t="n">
        <f aca="false">R34</f>
        <v>350.8</v>
      </c>
      <c r="S91" s="0" t="n">
        <f aca="false">S34</f>
        <v>468</v>
      </c>
    </row>
    <row r="92" customFormat="false" ht="15" hidden="false" customHeight="false" outlineLevel="0" collapsed="false">
      <c r="K92" s="0" t="s">
        <v>102</v>
      </c>
    </row>
    <row r="93" customFormat="false" ht="15" hidden="false" customHeight="false" outlineLevel="0" collapsed="false">
      <c r="K93" s="0" t="s">
        <v>35</v>
      </c>
      <c r="P93" s="0" t="n">
        <f aca="false">P31</f>
        <v>0</v>
      </c>
      <c r="Q93" s="0" t="n">
        <f aca="false">Q31</f>
        <v>6</v>
      </c>
      <c r="R93" s="0" t="n">
        <f aca="false">R31</f>
        <v>6</v>
      </c>
      <c r="S93" s="0" t="n">
        <f aca="false">S31</f>
        <v>6</v>
      </c>
    </row>
    <row r="94" customFormat="false" ht="15" hidden="false" customHeight="false" outlineLevel="0" collapsed="false">
      <c r="D94" s="0" t="s">
        <v>246</v>
      </c>
      <c r="K94" s="0" t="s">
        <v>103</v>
      </c>
      <c r="P94" s="0" t="n">
        <f aca="false">(O45-P45)</f>
        <v>-10</v>
      </c>
      <c r="Q94" s="0" t="n">
        <f aca="false">(P45-Q45)</f>
        <v>-10</v>
      </c>
      <c r="R94" s="0" t="n">
        <f aca="false">(Q45-R45)</f>
        <v>-10</v>
      </c>
      <c r="S94" s="0" t="n">
        <f aca="false">(R45-S45)</f>
        <v>-10</v>
      </c>
    </row>
    <row r="95" customFormat="false" ht="15" hidden="false" customHeight="false" outlineLevel="0" collapsed="false">
      <c r="D95" s="0" t="s">
        <v>246</v>
      </c>
      <c r="K95" s="0" t="s">
        <v>105</v>
      </c>
      <c r="P95" s="0" t="n">
        <f aca="false">(O46-P46)</f>
        <v>-10</v>
      </c>
      <c r="Q95" s="0" t="n">
        <f aca="false">(P46-Q46)</f>
        <v>-10</v>
      </c>
      <c r="R95" s="0" t="n">
        <f aca="false">(Q46-R46)</f>
        <v>-10</v>
      </c>
      <c r="S95" s="0" t="n">
        <f aca="false">(R46-S46)</f>
        <v>-10</v>
      </c>
    </row>
    <row r="96" customFormat="false" ht="15" hidden="false" customHeight="false" outlineLevel="0" collapsed="false">
      <c r="D96" s="0" t="s">
        <v>246</v>
      </c>
      <c r="K96" s="0" t="s">
        <v>106</v>
      </c>
      <c r="P96" s="0" t="n">
        <f aca="false">(O47-P47)</f>
        <v>-2.5</v>
      </c>
      <c r="Q96" s="0" t="n">
        <f aca="false">(P47-Q47)</f>
        <v>-2.5</v>
      </c>
      <c r="R96" s="0" t="n">
        <f aca="false">(Q47-R47)</f>
        <v>-2.5</v>
      </c>
      <c r="S96" s="0" t="n">
        <f aca="false">(R47-S47)</f>
        <v>-2.5</v>
      </c>
    </row>
    <row r="97" customFormat="false" ht="15" hidden="false" customHeight="false" outlineLevel="0" collapsed="false">
      <c r="D97" s="0" t="s">
        <v>246</v>
      </c>
      <c r="K97" s="0" t="s">
        <v>106</v>
      </c>
      <c r="P97" s="0" t="n">
        <f aca="false">(O48-P48)</f>
        <v>-2.5</v>
      </c>
      <c r="Q97" s="0" t="n">
        <f aca="false">(P48-Q48)</f>
        <v>-2.5</v>
      </c>
      <c r="R97" s="0" t="n">
        <f aca="false">(Q48-R48)</f>
        <v>-2.5</v>
      </c>
      <c r="S97" s="0" t="n">
        <f aca="false">(R48-S48)</f>
        <v>-2.5</v>
      </c>
    </row>
    <row r="98" customFormat="false" ht="15" hidden="false" customHeight="false" outlineLevel="0" collapsed="false">
      <c r="D98" s="0" t="s">
        <v>245</v>
      </c>
      <c r="K98" s="0" t="s">
        <v>107</v>
      </c>
      <c r="P98" s="0" t="n">
        <f aca="false">(O64-P64)*-1</f>
        <v>2.5</v>
      </c>
      <c r="Q98" s="0" t="n">
        <f aca="false">(P64-Q64)*-1</f>
        <v>2.5</v>
      </c>
      <c r="R98" s="0" t="n">
        <f aca="false">(Q64-R64)*-1</f>
        <v>2.5</v>
      </c>
      <c r="S98" s="0" t="n">
        <f aca="false">(R64-S64)*-1</f>
        <v>2.5</v>
      </c>
    </row>
    <row r="99" customFormat="false" ht="15" hidden="false" customHeight="false" outlineLevel="0" collapsed="false">
      <c r="K99" s="0" t="s">
        <v>108</v>
      </c>
      <c r="P99" s="0" t="n">
        <f aca="false">(O65-P65)*-1</f>
        <v>2.5</v>
      </c>
      <c r="Q99" s="0" t="n">
        <f aca="false">(P65-Q65)*-1</f>
        <v>2.5</v>
      </c>
      <c r="R99" s="0" t="n">
        <f aca="false">(Q65-R65)*-1</f>
        <v>2.5</v>
      </c>
      <c r="S99" s="0" t="n">
        <f aca="false">(R65-S65)*-1</f>
        <v>2.5</v>
      </c>
    </row>
    <row r="100" customFormat="false" ht="15" hidden="false" customHeight="false" outlineLevel="0" collapsed="false">
      <c r="I100" s="95"/>
      <c r="K100" s="63" t="s">
        <v>66</v>
      </c>
      <c r="P100" s="63" t="n">
        <f aca="false">(O67-P67)*-1</f>
        <v>50</v>
      </c>
      <c r="Q100" s="63" t="n">
        <f aca="false">(P67-Q67)*-1</f>
        <v>50</v>
      </c>
      <c r="R100" s="63" t="n">
        <f aca="false">(Q67-R67)*-1</f>
        <v>50</v>
      </c>
      <c r="S100" s="63" t="n">
        <f aca="false">(R67-S67)*-1</f>
        <v>50</v>
      </c>
    </row>
    <row r="101" customFormat="false" ht="15" hidden="false" customHeight="false" outlineLevel="0" collapsed="false">
      <c r="I101" s="95"/>
      <c r="K101" s="63" t="s">
        <v>67</v>
      </c>
      <c r="P101" s="63" t="n">
        <f aca="false">(O68-P68)*-1</f>
        <v>50</v>
      </c>
      <c r="Q101" s="63" t="n">
        <f aca="false">(P68-Q68)*-1</f>
        <v>50</v>
      </c>
      <c r="R101" s="63" t="n">
        <f aca="false">(Q68-R68)*-1</f>
        <v>50</v>
      </c>
      <c r="S101" s="63" t="n">
        <f aca="false">(R68-S68)*-1</f>
        <v>50</v>
      </c>
    </row>
    <row r="102" customFormat="false" ht="15" hidden="false" customHeight="false" outlineLevel="0" collapsed="false">
      <c r="K102" s="0" t="s">
        <v>109</v>
      </c>
      <c r="P102" s="0" t="n">
        <f aca="false">(N66-P66)*-1</f>
        <v>0</v>
      </c>
      <c r="Q102" s="0" t="n">
        <f aca="false">(O66-Q66)*-1</f>
        <v>0</v>
      </c>
      <c r="R102" s="0" t="n">
        <f aca="false">(P66-R66)*-1</f>
        <v>0</v>
      </c>
      <c r="S102" s="0" t="n">
        <f aca="false">(Q66-S66)*-1</f>
        <v>0</v>
      </c>
    </row>
    <row r="104" customFormat="false" ht="15" hidden="false" customHeight="false" outlineLevel="0" collapsed="false">
      <c r="J104" s="39" t="s">
        <v>110</v>
      </c>
      <c r="P104" s="0" t="n">
        <f aca="false">P91+P93+P94+P95+P96+P97+P98+P99+P102+P100</f>
        <v>150</v>
      </c>
      <c r="Q104" s="0" t="n">
        <f aca="false">Q91+Q93+Q94+Q95+Q96+Q97+Q98+Q99+Q102+Q100</f>
        <v>269.2</v>
      </c>
      <c r="R104" s="0" t="n">
        <f aca="false">R91+R93+R94+R95+R96+R97+R98+R99+R102+R100</f>
        <v>386.8</v>
      </c>
      <c r="S104" s="0" t="n">
        <f aca="false">S91+S93+S94+S95+S96+S97+S98+S99+S102+S100</f>
        <v>504</v>
      </c>
    </row>
    <row r="106" customFormat="false" ht="15" hidden="false" customHeight="false" outlineLevel="0" collapsed="false">
      <c r="K106" s="0" t="s">
        <v>111</v>
      </c>
      <c r="P106" s="0" t="n">
        <f aca="false">P51*-1</f>
        <v>-30</v>
      </c>
      <c r="Q106" s="0" t="n">
        <f aca="false">Q51*-1</f>
        <v>0</v>
      </c>
      <c r="R106" s="0" t="n">
        <f aca="false">R51*-1</f>
        <v>0</v>
      </c>
      <c r="S106" s="0" t="n">
        <f aca="false">S51*-1</f>
        <v>0</v>
      </c>
    </row>
    <row r="108" customFormat="false" ht="15" hidden="false" customHeight="false" outlineLevel="0" collapsed="false">
      <c r="K108" s="0" t="s">
        <v>112</v>
      </c>
    </row>
    <row r="109" customFormat="false" ht="15" hidden="false" customHeight="false" outlineLevel="0" collapsed="false">
      <c r="K109" s="0" t="s">
        <v>113</v>
      </c>
      <c r="P109" s="0" t="n">
        <f aca="false">P72</f>
        <v>50</v>
      </c>
      <c r="Q109" s="0" t="n">
        <f aca="false">Q72</f>
        <v>60</v>
      </c>
      <c r="R109" s="0" t="n">
        <f aca="false">R72</f>
        <v>70</v>
      </c>
      <c r="S109" s="0" t="n">
        <f aca="false">S72</f>
        <v>80</v>
      </c>
    </row>
    <row r="110" customFormat="false" ht="15" hidden="false" customHeight="false" outlineLevel="0" collapsed="false">
      <c r="K110" s="0" t="s">
        <v>114</v>
      </c>
      <c r="P110" s="0" t="n">
        <f aca="false">(O76-P76)*-1</f>
        <v>0</v>
      </c>
      <c r="Q110" s="0" t="n">
        <f aca="false">P76-Q76</f>
        <v>0</v>
      </c>
      <c r="R110" s="0" t="n">
        <f aca="false">Q76-R76</f>
        <v>0</v>
      </c>
      <c r="S110" s="0" t="n">
        <f aca="false">R76-S76</f>
        <v>0</v>
      </c>
    </row>
    <row r="112" customFormat="false" ht="15" hidden="false" customHeight="false" outlineLevel="0" collapsed="false">
      <c r="K112" s="0" t="s">
        <v>115</v>
      </c>
      <c r="P112" s="0" t="n">
        <f aca="false">P78</f>
        <v>0</v>
      </c>
      <c r="Q112" s="0" t="n">
        <f aca="false">Q78</f>
        <v>0</v>
      </c>
      <c r="R112" s="0" t="n">
        <f aca="false">R78</f>
        <v>0</v>
      </c>
      <c r="S112" s="0" t="n">
        <f aca="false">S78</f>
        <v>0</v>
      </c>
    </row>
    <row r="114" customFormat="false" ht="15" hidden="false" customHeight="false" outlineLevel="0" collapsed="false">
      <c r="K114" s="96" t="s">
        <v>117</v>
      </c>
      <c r="P114" s="0" t="n">
        <f aca="false">P57*-1</f>
        <v>-20</v>
      </c>
      <c r="Q114" s="0" t="n">
        <f aca="false">Q57*-1</f>
        <v>-30</v>
      </c>
      <c r="R114" s="0" t="n">
        <f aca="false">R57*-1</f>
        <v>-40</v>
      </c>
      <c r="S114" s="0" t="n">
        <f aca="false">S57*-1</f>
        <v>-50</v>
      </c>
    </row>
    <row r="116" customFormat="false" ht="15" hidden="false" customHeight="false" outlineLevel="0" collapsed="false">
      <c r="J116" s="39" t="s">
        <v>247</v>
      </c>
      <c r="P116" s="0" t="n">
        <f aca="false">P89+P104-P112+P106+P109+P110+P114</f>
        <v>170</v>
      </c>
      <c r="Q116" s="90" t="n">
        <f aca="false">Q89+Q104-Q112+Q106+Q109+Q110+Q114</f>
        <v>469.2</v>
      </c>
      <c r="R116" s="0" t="n">
        <f aca="false">R89+R104-R112+R106+R109+R110+R114</f>
        <v>886</v>
      </c>
      <c r="S116" s="0" t="n">
        <f aca="false">S89+S104-S112+S106+S109+S110+S114</f>
        <v>1420</v>
      </c>
    </row>
    <row r="118" customFormat="false" ht="15" hidden="false" customHeight="false" outlineLevel="0" collapsed="false">
      <c r="L118" s="10" t="s">
        <v>120</v>
      </c>
      <c r="M118" s="10"/>
      <c r="N118" s="10" t="n">
        <v>0.5</v>
      </c>
      <c r="O118" s="10"/>
      <c r="P118" s="10"/>
      <c r="Q118" s="10" t="n">
        <f aca="false">Q89+(P16*$N$118)</f>
        <v>245</v>
      </c>
      <c r="R118" s="10" t="n">
        <f aca="false">R89+(Q16*$N$118)</f>
        <v>619.2</v>
      </c>
      <c r="S118" s="10" t="n">
        <f aca="false">S89+(R16*$N$118)</f>
        <v>1111</v>
      </c>
    </row>
    <row r="119" customFormat="false" ht="15" hidden="false" customHeight="false" outlineLevel="0" collapsed="false">
      <c r="T119" s="0" t="s">
        <v>248</v>
      </c>
    </row>
    <row r="121" customFormat="false" ht="15" hidden="false" customHeight="false" outlineLevel="0" collapsed="false">
      <c r="C121" s="96" t="s">
        <v>249</v>
      </c>
      <c r="J121" s="10" t="s">
        <v>250</v>
      </c>
    </row>
    <row r="122" customFormat="false" ht="15" hidden="false" customHeight="false" outlineLevel="0" collapsed="false">
      <c r="C122" s="96" t="s">
        <v>251</v>
      </c>
    </row>
    <row r="123" customFormat="false" ht="15" hidden="false" customHeight="false" outlineLevel="0" collapsed="false">
      <c r="C123" s="96" t="s">
        <v>252</v>
      </c>
      <c r="J123" s="0" t="s">
        <v>253</v>
      </c>
    </row>
    <row r="124" customFormat="false" ht="15" hidden="false" customHeight="false" outlineLevel="0" collapsed="false">
      <c r="C124" s="96" t="s">
        <v>254</v>
      </c>
      <c r="J124" s="0" t="s">
        <v>255</v>
      </c>
    </row>
    <row r="125" customFormat="false" ht="15" hidden="false" customHeight="false" outlineLevel="0" collapsed="false">
      <c r="C125" s="96"/>
      <c r="J125" s="0" t="s">
        <v>256</v>
      </c>
    </row>
    <row r="126" customFormat="false" ht="15" hidden="false" customHeight="false" outlineLevel="0" collapsed="false">
      <c r="C126" s="96" t="s">
        <v>257</v>
      </c>
      <c r="J126" s="0" t="s">
        <v>258</v>
      </c>
    </row>
    <row r="127" customFormat="false" ht="15" hidden="false" customHeight="false" outlineLevel="0" collapsed="false">
      <c r="C127" s="96" t="s">
        <v>259</v>
      </c>
      <c r="J127" s="0" t="s">
        <v>260</v>
      </c>
    </row>
    <row r="128" customFormat="false" ht="15" hidden="false" customHeight="false" outlineLevel="0" collapsed="false">
      <c r="C128" s="96"/>
      <c r="J128" s="0" t="s">
        <v>261</v>
      </c>
    </row>
    <row r="129" customFormat="false" ht="15" hidden="false" customHeight="false" outlineLevel="0" collapsed="false">
      <c r="C129" s="96" t="s">
        <v>262</v>
      </c>
    </row>
    <row r="130" customFormat="false" ht="15" hidden="false" customHeight="false" outlineLevel="0" collapsed="false">
      <c r="C130" s="96" t="s">
        <v>263</v>
      </c>
      <c r="J130" s="0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U127"/>
  <sheetViews>
    <sheetView windowProtection="false"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B13" activeCellId="0" sqref="B13"/>
    </sheetView>
  </sheetViews>
  <sheetFormatPr defaultRowHeight="15"/>
  <cols>
    <col collapsed="false" hidden="false" max="1025" min="1" style="0" width="8.57085020242915"/>
  </cols>
  <sheetData>
    <row r="4" customFormat="false" ht="15" hidden="false" customHeight="false" outlineLevel="0" collapsed="false">
      <c r="B4" s="0" t="s">
        <v>161</v>
      </c>
      <c r="O4" s="39" t="s">
        <v>0</v>
      </c>
      <c r="P4" s="39"/>
      <c r="Q4" s="39"/>
      <c r="R4" s="39"/>
    </row>
    <row r="5" customFormat="false" ht="15" hidden="false" customHeight="false" outlineLevel="0" collapsed="false">
      <c r="B5" s="0" t="s">
        <v>162</v>
      </c>
      <c r="O5" s="39"/>
      <c r="P5" s="39" t="s">
        <v>1</v>
      </c>
      <c r="Q5" s="39"/>
      <c r="R5" s="39"/>
    </row>
    <row r="6" customFormat="false" ht="15" hidden="false" customHeight="false" outlineLevel="0" collapsed="false">
      <c r="O6" s="39" t="s">
        <v>2</v>
      </c>
      <c r="P6" s="39" t="s">
        <v>2</v>
      </c>
      <c r="Q6" s="39" t="s">
        <v>2</v>
      </c>
      <c r="R6" s="39" t="s">
        <v>2</v>
      </c>
    </row>
    <row r="7" customFormat="false" ht="15" hidden="false" customHeight="false" outlineLevel="0" collapsed="false">
      <c r="B7" s="0" t="s">
        <v>163</v>
      </c>
      <c r="O7" s="39" t="n">
        <v>1</v>
      </c>
      <c r="P7" s="39" t="n">
        <v>2</v>
      </c>
      <c r="Q7" s="39" t="n">
        <v>3</v>
      </c>
      <c r="R7" s="39" t="n">
        <v>4</v>
      </c>
    </row>
    <row r="8" customFormat="false" ht="15" hidden="false" customHeight="false" outlineLevel="0" collapsed="false">
      <c r="P8" s="0" t="s">
        <v>3</v>
      </c>
    </row>
    <row r="9" customFormat="false" ht="15" hidden="false" customHeight="false" outlineLevel="0" collapsed="false">
      <c r="B9" s="0" t="s">
        <v>164</v>
      </c>
    </row>
    <row r="10" customFormat="false" ht="15" hidden="false" customHeight="false" outlineLevel="0" collapsed="false">
      <c r="B10" s="0" t="s">
        <v>165</v>
      </c>
      <c r="J10" s="0" t="s">
        <v>5</v>
      </c>
      <c r="L10" s="0" t="s">
        <v>6</v>
      </c>
      <c r="O10" s="0" t="n">
        <v>100</v>
      </c>
      <c r="P10" s="0" t="n">
        <v>200</v>
      </c>
      <c r="Q10" s="0" t="n">
        <v>300</v>
      </c>
      <c r="R10" s="0" t="n">
        <v>400</v>
      </c>
      <c r="S10" s="0" t="s">
        <v>166</v>
      </c>
    </row>
    <row r="11" customFormat="false" ht="15" hidden="false" customHeight="false" outlineLevel="0" collapsed="false">
      <c r="L11" s="0" t="s">
        <v>8</v>
      </c>
      <c r="O11" s="0" t="n">
        <v>100</v>
      </c>
      <c r="P11" s="0" t="n">
        <v>200</v>
      </c>
      <c r="Q11" s="0" t="n">
        <v>300</v>
      </c>
      <c r="R11" s="0" t="n">
        <v>400</v>
      </c>
      <c r="S11" s="0" t="s">
        <v>166</v>
      </c>
    </row>
    <row r="12" customFormat="false" ht="15" hidden="false" customHeight="false" outlineLevel="0" collapsed="false">
      <c r="J12" s="39" t="s">
        <v>10</v>
      </c>
      <c r="O12" s="0" t="n">
        <f aca="false">O10+O11</f>
        <v>200</v>
      </c>
      <c r="P12" s="0" t="n">
        <f aca="false">P10+P11</f>
        <v>400</v>
      </c>
      <c r="Q12" s="0" t="n">
        <f aca="false">Q10+Q11</f>
        <v>600</v>
      </c>
      <c r="R12" s="0" t="n">
        <f aca="false">R10+R11</f>
        <v>800</v>
      </c>
    </row>
    <row r="13" customFormat="false" ht="15" hidden="false" customHeight="false" outlineLevel="0" collapsed="false">
      <c r="B13" s="0" t="s">
        <v>168</v>
      </c>
      <c r="H13" s="0" t="s">
        <v>169</v>
      </c>
      <c r="J13" s="0" t="s">
        <v>12</v>
      </c>
      <c r="L13" s="0" t="s">
        <v>6</v>
      </c>
      <c r="O13" s="0" t="n">
        <f aca="false">O10*0.25</f>
        <v>25</v>
      </c>
      <c r="P13" s="0" t="n">
        <f aca="false">P10*0.25</f>
        <v>50</v>
      </c>
      <c r="Q13" s="0" t="n">
        <f aca="false">Q10*0.25</f>
        <v>75</v>
      </c>
      <c r="R13" s="0" t="n">
        <f aca="false">R10*0.25</f>
        <v>100</v>
      </c>
      <c r="S13" s="0" t="s">
        <v>170</v>
      </c>
    </row>
    <row r="14" customFormat="false" ht="15" hidden="false" customHeight="false" outlineLevel="0" collapsed="false">
      <c r="H14" s="0" t="s">
        <v>171</v>
      </c>
      <c r="L14" s="0" t="s">
        <v>8</v>
      </c>
      <c r="O14" s="0" t="n">
        <f aca="false">O11*0.25</f>
        <v>25</v>
      </c>
      <c r="P14" s="0" t="n">
        <f aca="false">P11*0.25</f>
        <v>50</v>
      </c>
      <c r="Q14" s="0" t="n">
        <f aca="false">Q11*0.25</f>
        <v>75</v>
      </c>
      <c r="R14" s="0" t="n">
        <f aca="false">R11*0.25</f>
        <v>100</v>
      </c>
      <c r="S14" s="0" t="s">
        <v>170</v>
      </c>
    </row>
    <row r="15" customFormat="false" ht="15" hidden="false" customHeight="false" outlineLevel="0" collapsed="false">
      <c r="B15" s="0" t="s">
        <v>172</v>
      </c>
      <c r="E15" s="0" t="s">
        <v>173</v>
      </c>
      <c r="H15" s="0" t="n">
        <v>25</v>
      </c>
      <c r="J15" s="0" t="s">
        <v>15</v>
      </c>
      <c r="O15" s="0" t="n">
        <f aca="false">O13+O14</f>
        <v>50</v>
      </c>
      <c r="P15" s="0" t="n">
        <f aca="false">P13+P14</f>
        <v>100</v>
      </c>
      <c r="Q15" s="0" t="n">
        <f aca="false">Q13+Q14</f>
        <v>150</v>
      </c>
      <c r="R15" s="0" t="n">
        <f aca="false">R13+R14</f>
        <v>200</v>
      </c>
    </row>
    <row r="16" customFormat="false" ht="15" hidden="false" customHeight="false" outlineLevel="0" collapsed="false">
      <c r="B16" s="0" t="s">
        <v>175</v>
      </c>
      <c r="E16" s="0" t="s">
        <v>176</v>
      </c>
      <c r="H16" s="0" t="n">
        <v>25</v>
      </c>
      <c r="J16" s="39" t="s">
        <v>18</v>
      </c>
      <c r="O16" s="0" t="n">
        <f aca="false">(O10-O13)+(O11-O14)</f>
        <v>150</v>
      </c>
      <c r="P16" s="0" t="n">
        <f aca="false">(P10-P13)+(P11-P14)</f>
        <v>300</v>
      </c>
      <c r="Q16" s="0" t="n">
        <f aca="false">(Q10-Q13)+(Q11-Q14)</f>
        <v>450</v>
      </c>
      <c r="R16" s="0" t="n">
        <f aca="false">(R10-R13)+(R11-R14)</f>
        <v>600</v>
      </c>
    </row>
    <row r="17" customFormat="false" ht="15" hidden="false" customHeight="false" outlineLevel="0" collapsed="false">
      <c r="B17" s="0" t="s">
        <v>178</v>
      </c>
      <c r="E17" s="0" t="s">
        <v>179</v>
      </c>
      <c r="H17" s="0" t="n">
        <v>5</v>
      </c>
      <c r="J17" s="40" t="s">
        <v>19</v>
      </c>
      <c r="O17" s="0" t="n">
        <v>0</v>
      </c>
      <c r="P17" s="0" t="n">
        <v>0</v>
      </c>
      <c r="Q17" s="0" t="n">
        <v>0</v>
      </c>
      <c r="R17" s="0" t="n">
        <v>0</v>
      </c>
    </row>
    <row r="18" customFormat="false" ht="15" hidden="false" customHeight="false" outlineLevel="0" collapsed="false">
      <c r="B18" s="0" t="s">
        <v>181</v>
      </c>
      <c r="E18" s="0" t="s">
        <v>182</v>
      </c>
      <c r="H18" s="0" t="n">
        <v>12</v>
      </c>
      <c r="J18" s="39" t="s">
        <v>20</v>
      </c>
      <c r="O18" s="0" t="n">
        <f aca="false">O16+O17</f>
        <v>150</v>
      </c>
      <c r="P18" s="0" t="n">
        <f aca="false">P16+P17</f>
        <v>300</v>
      </c>
      <c r="Q18" s="0" t="n">
        <f aca="false">Q16+Q17</f>
        <v>450</v>
      </c>
      <c r="R18" s="0" t="n">
        <f aca="false">R16+R17</f>
        <v>600</v>
      </c>
    </row>
    <row r="19" customFormat="false" ht="15" hidden="false" customHeight="false" outlineLevel="0" collapsed="false">
      <c r="B19" s="0" t="s">
        <v>184</v>
      </c>
      <c r="E19" s="0" t="s">
        <v>185</v>
      </c>
      <c r="H19" s="0" t="n">
        <v>20</v>
      </c>
    </row>
    <row r="20" customFormat="false" ht="15" hidden="false" customHeight="false" outlineLevel="0" collapsed="false">
      <c r="B20" s="0" t="s">
        <v>186</v>
      </c>
      <c r="E20" s="0" t="s">
        <v>187</v>
      </c>
      <c r="H20" s="0" t="n">
        <v>25</v>
      </c>
      <c r="J20" s="86" t="s">
        <v>21</v>
      </c>
      <c r="O20" s="0" t="n">
        <v>0</v>
      </c>
      <c r="P20" s="0" t="n">
        <v>0</v>
      </c>
      <c r="Q20" s="0" t="n">
        <v>0</v>
      </c>
      <c r="R20" s="0" t="n">
        <v>0</v>
      </c>
      <c r="S20" s="0" t="s">
        <v>188</v>
      </c>
    </row>
    <row r="21" customFormat="false" ht="15" hidden="false" customHeight="false" outlineLevel="0" collapsed="false">
      <c r="B21" s="0" t="s">
        <v>189</v>
      </c>
      <c r="E21" s="0" t="s">
        <v>190</v>
      </c>
      <c r="H21" s="0" t="n">
        <v>25</v>
      </c>
      <c r="J21" s="86" t="s">
        <v>22</v>
      </c>
      <c r="O21" s="0" t="n">
        <v>0</v>
      </c>
      <c r="P21" s="0" t="n">
        <v>0</v>
      </c>
      <c r="Q21" s="0" t="n">
        <v>0</v>
      </c>
      <c r="R21" s="0" t="n">
        <v>0</v>
      </c>
      <c r="S21" s="0" t="s">
        <v>188</v>
      </c>
    </row>
    <row r="22" customFormat="false" ht="15" hidden="false" customHeight="false" outlineLevel="0" collapsed="false">
      <c r="B22" s="0" t="s">
        <v>191</v>
      </c>
      <c r="E22" s="0" t="s">
        <v>192</v>
      </c>
      <c r="H22" s="0" t="n">
        <v>10</v>
      </c>
      <c r="J22" s="86" t="s">
        <v>24</v>
      </c>
      <c r="O22" s="0" t="n">
        <v>0</v>
      </c>
      <c r="P22" s="0" t="n">
        <v>0</v>
      </c>
      <c r="Q22" s="0" t="n">
        <v>0</v>
      </c>
      <c r="R22" s="0" t="n">
        <v>0</v>
      </c>
      <c r="S22" s="0" t="s">
        <v>188</v>
      </c>
    </row>
    <row r="23" customFormat="false" ht="15" hidden="false" customHeight="false" outlineLevel="0" collapsed="false">
      <c r="B23" s="0" t="s">
        <v>193</v>
      </c>
      <c r="E23" s="0" t="s">
        <v>194</v>
      </c>
      <c r="H23" s="0" t="n">
        <v>10</v>
      </c>
      <c r="J23" s="86" t="s">
        <v>25</v>
      </c>
      <c r="O23" s="0" t="n">
        <v>0</v>
      </c>
      <c r="P23" s="0" t="n">
        <v>0</v>
      </c>
      <c r="Q23" s="0" t="n">
        <v>0</v>
      </c>
      <c r="R23" s="0" t="n">
        <v>0</v>
      </c>
      <c r="S23" s="0" t="s">
        <v>188</v>
      </c>
    </row>
    <row r="24" customFormat="false" ht="15" hidden="false" customHeight="false" outlineLevel="0" collapsed="false">
      <c r="B24" s="0" t="s">
        <v>195</v>
      </c>
      <c r="E24" s="0" t="s">
        <v>187</v>
      </c>
      <c r="H24" s="0" t="n">
        <v>10</v>
      </c>
      <c r="J24" s="86" t="s">
        <v>26</v>
      </c>
      <c r="O24" s="0" t="n">
        <v>0</v>
      </c>
      <c r="P24" s="0" t="n">
        <v>0</v>
      </c>
      <c r="Q24" s="0" t="n">
        <v>0</v>
      </c>
      <c r="R24" s="0" t="n">
        <v>0</v>
      </c>
      <c r="S24" s="0" t="s">
        <v>188</v>
      </c>
    </row>
    <row r="25" customFormat="false" ht="15" hidden="false" customHeight="false" outlineLevel="0" collapsed="false">
      <c r="B25" s="0" t="s">
        <v>196</v>
      </c>
      <c r="E25" s="0" t="s">
        <v>190</v>
      </c>
      <c r="H25" s="0" t="n">
        <v>10</v>
      </c>
      <c r="J25" s="86" t="s">
        <v>27</v>
      </c>
      <c r="O25" s="0" t="n">
        <v>0</v>
      </c>
      <c r="P25" s="0" t="n">
        <v>0</v>
      </c>
      <c r="Q25" s="0" t="n">
        <v>0</v>
      </c>
      <c r="R25" s="0" t="n">
        <v>0</v>
      </c>
      <c r="S25" s="0" t="s">
        <v>188</v>
      </c>
    </row>
    <row r="26" customFormat="false" ht="15" hidden="false" customHeight="false" outlineLevel="0" collapsed="false">
      <c r="B26" s="0" t="s">
        <v>197</v>
      </c>
      <c r="E26" s="0" t="s">
        <v>198</v>
      </c>
      <c r="H26" s="0" t="n">
        <v>10</v>
      </c>
      <c r="J26" s="86" t="s">
        <v>29</v>
      </c>
      <c r="O26" s="0" t="n">
        <v>0</v>
      </c>
      <c r="P26" s="0" t="n">
        <v>0</v>
      </c>
      <c r="Q26" s="0" t="n">
        <v>0</v>
      </c>
      <c r="R26" s="0" t="n">
        <v>0</v>
      </c>
      <c r="S26" s="0" t="s">
        <v>188</v>
      </c>
    </row>
    <row r="27" customFormat="false" ht="15" hidden="false" customHeight="false" outlineLevel="0" collapsed="false">
      <c r="J27" s="39" t="s">
        <v>31</v>
      </c>
      <c r="O27" s="0" t="n">
        <f aca="false">O20+O23+O21+O24+O25+O26</f>
        <v>0</v>
      </c>
      <c r="P27" s="0" t="n">
        <f aca="false">P20+P23+P21+P24+P25+P26</f>
        <v>0</v>
      </c>
      <c r="Q27" s="0" t="n">
        <f aca="false">Q20+Q23+Q21+Q24+Q25+Q26</f>
        <v>0</v>
      </c>
      <c r="R27" s="0" t="n">
        <f aca="false">R20+R23+R21+R24+R25+R26</f>
        <v>0</v>
      </c>
      <c r="S27" s="0" t="s">
        <v>200</v>
      </c>
    </row>
    <row r="28" customFormat="false" ht="15" hidden="false" customHeight="false" outlineLevel="0" collapsed="false">
      <c r="J28" s="0" t="s">
        <v>32</v>
      </c>
      <c r="O28" s="0" t="n">
        <f aca="false">O18-O27</f>
        <v>150</v>
      </c>
      <c r="P28" s="0" t="n">
        <f aca="false">P18-P27</f>
        <v>300</v>
      </c>
      <c r="Q28" s="0" t="n">
        <f aca="false">Q18-Q27</f>
        <v>450</v>
      </c>
      <c r="R28" s="0" t="n">
        <f aca="false">R18-R27</f>
        <v>600</v>
      </c>
      <c r="S28" s="0" t="s">
        <v>200</v>
      </c>
    </row>
    <row r="29" customFormat="false" ht="15" hidden="false" customHeight="false" outlineLevel="0" collapsed="false">
      <c r="J29" s="0" t="s">
        <v>33</v>
      </c>
      <c r="O29" s="0" t="n">
        <f aca="false">O69*0.05</f>
        <v>0</v>
      </c>
      <c r="P29" s="0" t="n">
        <f aca="false">P69*0.05</f>
        <v>2.5</v>
      </c>
      <c r="Q29" s="0" t="n">
        <f aca="false">Q69*0.05</f>
        <v>5.5</v>
      </c>
      <c r="R29" s="0" t="n">
        <f aca="false">R69*0.05</f>
        <v>9</v>
      </c>
      <c r="S29" s="0" t="s">
        <v>202</v>
      </c>
    </row>
    <row r="30" customFormat="false" ht="15" hidden="false" customHeight="false" outlineLevel="0" collapsed="false">
      <c r="J30" s="0" t="s">
        <v>34</v>
      </c>
      <c r="O30" s="0" t="n">
        <f aca="false">O28-O29</f>
        <v>150</v>
      </c>
      <c r="P30" s="0" t="n">
        <f aca="false">P28-P29</f>
        <v>297.5</v>
      </c>
      <c r="Q30" s="0" t="n">
        <f aca="false">Q28-Q29</f>
        <v>444.5</v>
      </c>
      <c r="R30" s="0" t="n">
        <f aca="false">R28-R29</f>
        <v>591</v>
      </c>
      <c r="S30" s="0" t="s">
        <v>200</v>
      </c>
    </row>
    <row r="31" customFormat="false" ht="15" hidden="false" customHeight="false" outlineLevel="0" collapsed="false">
      <c r="B31" s="40" t="s">
        <v>203</v>
      </c>
      <c r="J31" s="0" t="s">
        <v>35</v>
      </c>
      <c r="O31" s="0" t="n">
        <f aca="false">N52*0.12</f>
        <v>0</v>
      </c>
      <c r="P31" s="0" t="n">
        <f aca="false">O52*0.12</f>
        <v>6</v>
      </c>
      <c r="Q31" s="0" t="n">
        <f aca="false">P52*0.12</f>
        <v>6</v>
      </c>
      <c r="R31" s="0" t="n">
        <f aca="false">Q52*0.12</f>
        <v>6</v>
      </c>
      <c r="S31" s="0" t="s">
        <v>200</v>
      </c>
    </row>
    <row r="32" customFormat="false" ht="15" hidden="false" customHeight="false" outlineLevel="0" collapsed="false">
      <c r="B32" s="40" t="s">
        <v>204</v>
      </c>
      <c r="J32" s="0" t="s">
        <v>36</v>
      </c>
      <c r="O32" s="0" t="n">
        <f aca="false">O30-O31</f>
        <v>150</v>
      </c>
      <c r="P32" s="0" t="n">
        <f aca="false">P30-P31</f>
        <v>291.5</v>
      </c>
      <c r="Q32" s="0" t="n">
        <f aca="false">Q30-Q31</f>
        <v>438.5</v>
      </c>
      <c r="R32" s="0" t="n">
        <f aca="false">R30-R31</f>
        <v>585</v>
      </c>
      <c r="S32" s="0" t="s">
        <v>200</v>
      </c>
    </row>
    <row r="33" customFormat="false" ht="15" hidden="false" customHeight="false" outlineLevel="0" collapsed="false">
      <c r="B33" s="40"/>
      <c r="J33" s="0" t="s">
        <v>37</v>
      </c>
      <c r="O33" s="0" t="n">
        <f aca="false">(O30-O31)*0.2</f>
        <v>30</v>
      </c>
      <c r="P33" s="0" t="n">
        <f aca="false">(P30-P31)*0.2</f>
        <v>58.3</v>
      </c>
      <c r="Q33" s="0" t="n">
        <f aca="false">(Q30-Q31)*0.2</f>
        <v>87.7</v>
      </c>
      <c r="R33" s="0" t="n">
        <f aca="false">(R30-R31)*0.2</f>
        <v>117</v>
      </c>
      <c r="S33" s="0" t="s">
        <v>200</v>
      </c>
    </row>
    <row r="34" customFormat="false" ht="15" hidden="false" customHeight="false" outlineLevel="0" collapsed="false">
      <c r="B34" s="40" t="s">
        <v>205</v>
      </c>
      <c r="J34" s="39" t="s">
        <v>38</v>
      </c>
      <c r="K34" s="39"/>
      <c r="L34" s="39"/>
      <c r="M34" s="39"/>
      <c r="N34" s="39"/>
      <c r="O34" s="39" t="n">
        <f aca="false">O30-O31-O33</f>
        <v>120</v>
      </c>
      <c r="P34" s="39" t="n">
        <f aca="false">P30-P31-P33</f>
        <v>233.2</v>
      </c>
      <c r="Q34" s="39" t="n">
        <f aca="false">Q30-Q31-Q33</f>
        <v>350.8</v>
      </c>
      <c r="R34" s="39" t="n">
        <f aca="false">R30-R31-R33</f>
        <v>468</v>
      </c>
      <c r="S34" s="0" t="s">
        <v>200</v>
      </c>
    </row>
    <row r="35" customFormat="false" ht="15" hidden="false" customHeight="false" outlineLevel="0" collapsed="false">
      <c r="B35" s="40" t="s">
        <v>206</v>
      </c>
    </row>
    <row r="37" customFormat="false" ht="15" hidden="false" customHeight="false" outlineLevel="0" collapsed="false">
      <c r="B37" s="86" t="s">
        <v>207</v>
      </c>
    </row>
    <row r="38" customFormat="false" ht="15" hidden="false" customHeight="false" outlineLevel="0" collapsed="false">
      <c r="B38" s="86" t="s">
        <v>208</v>
      </c>
      <c r="O38" s="39" t="s">
        <v>39</v>
      </c>
      <c r="P38" s="39"/>
      <c r="Q38" s="39"/>
      <c r="R38" s="39"/>
    </row>
    <row r="39" customFormat="false" ht="15" hidden="false" customHeight="false" outlineLevel="0" collapsed="false">
      <c r="B39" s="86" t="s">
        <v>209</v>
      </c>
      <c r="O39" s="39"/>
      <c r="P39" s="39" t="s">
        <v>40</v>
      </c>
      <c r="Q39" s="39"/>
      <c r="R39" s="39"/>
    </row>
    <row r="40" customFormat="false" ht="15" hidden="false" customHeight="false" outlineLevel="0" collapsed="false">
      <c r="B40" s="86" t="s">
        <v>210</v>
      </c>
      <c r="O40" s="39" t="s">
        <v>2</v>
      </c>
      <c r="P40" s="39" t="s">
        <v>2</v>
      </c>
      <c r="Q40" s="39" t="s">
        <v>41</v>
      </c>
      <c r="R40" s="39" t="s">
        <v>2</v>
      </c>
    </row>
    <row r="41" customFormat="false" ht="15" hidden="false" customHeight="false" outlineLevel="0" collapsed="false">
      <c r="N41" s="39" t="s">
        <v>42</v>
      </c>
      <c r="O41" s="39" t="n">
        <v>1</v>
      </c>
      <c r="P41" s="39" t="n">
        <v>2</v>
      </c>
      <c r="Q41" s="39" t="n">
        <v>3</v>
      </c>
      <c r="R41" s="39" t="n">
        <v>4</v>
      </c>
    </row>
    <row r="42" customFormat="false" ht="15" hidden="false" customHeight="false" outlineLevel="0" collapsed="false">
      <c r="N42" s="39" t="s">
        <v>43</v>
      </c>
      <c r="P42" s="0" t="s">
        <v>44</v>
      </c>
    </row>
    <row r="43" customFormat="false" ht="15" hidden="false" customHeight="false" outlineLevel="0" collapsed="false">
      <c r="I43" s="39" t="s">
        <v>45</v>
      </c>
    </row>
    <row r="44" customFormat="false" ht="15" hidden="false" customHeight="false" outlineLevel="0" collapsed="false">
      <c r="C44" s="0" t="s">
        <v>211</v>
      </c>
      <c r="J44" s="0" t="s">
        <v>46</v>
      </c>
      <c r="N44" s="39" t="n">
        <f aca="false">20+N70</f>
        <v>20</v>
      </c>
      <c r="O44" s="89" t="n">
        <f aca="false">O113</f>
        <v>120</v>
      </c>
      <c r="P44" s="90" t="n">
        <f aca="false">P113</f>
        <v>369.2</v>
      </c>
      <c r="Q44" s="0" t="n">
        <f aca="false">Q113</f>
        <v>736</v>
      </c>
      <c r="R44" s="0" t="n">
        <f aca="false">R113</f>
        <v>1220</v>
      </c>
    </row>
    <row r="45" customFormat="false" ht="15" hidden="false" customHeight="false" outlineLevel="0" collapsed="false">
      <c r="J45" s="0" t="s">
        <v>47</v>
      </c>
      <c r="N45" s="39"/>
      <c r="O45" s="0" t="n">
        <f aca="false">O10*0.1</f>
        <v>10</v>
      </c>
      <c r="P45" s="0" t="n">
        <f aca="false">P10*0.1</f>
        <v>20</v>
      </c>
      <c r="Q45" s="0" t="n">
        <f aca="false">Q10*0.1</f>
        <v>30</v>
      </c>
      <c r="R45" s="0" t="n">
        <f aca="false">R10*0.1</f>
        <v>40</v>
      </c>
      <c r="U45" s="0" t="s">
        <v>212</v>
      </c>
    </row>
    <row r="46" customFormat="false" ht="15" hidden="false" customHeight="false" outlineLevel="0" collapsed="false">
      <c r="J46" s="0" t="s">
        <v>48</v>
      </c>
      <c r="N46" s="39"/>
      <c r="O46" s="0" t="n">
        <f aca="false">O11*0.1</f>
        <v>10</v>
      </c>
      <c r="P46" s="0" t="n">
        <f aca="false">P11*0.1</f>
        <v>20</v>
      </c>
      <c r="Q46" s="0" t="n">
        <f aca="false">Q11*0.1</f>
        <v>30</v>
      </c>
      <c r="R46" s="0" t="n">
        <f aca="false">R11*0.1</f>
        <v>40</v>
      </c>
      <c r="U46" s="0" t="s">
        <v>212</v>
      </c>
    </row>
    <row r="47" customFormat="false" ht="15" hidden="false" customHeight="false" outlineLevel="0" collapsed="false">
      <c r="J47" s="0" t="s">
        <v>49</v>
      </c>
      <c r="N47" s="39"/>
      <c r="O47" s="0" t="n">
        <f aca="false">O13*0.1</f>
        <v>2.5</v>
      </c>
      <c r="P47" s="0" t="n">
        <f aca="false">P13*0.1</f>
        <v>5</v>
      </c>
      <c r="Q47" s="0" t="n">
        <f aca="false">Q13*0.1</f>
        <v>7.5</v>
      </c>
      <c r="R47" s="0" t="n">
        <f aca="false">R13*0.1</f>
        <v>10</v>
      </c>
      <c r="U47" s="0" t="s">
        <v>213</v>
      </c>
    </row>
    <row r="48" customFormat="false" ht="15" hidden="false" customHeight="false" outlineLevel="0" collapsed="false">
      <c r="J48" s="0" t="s">
        <v>50</v>
      </c>
      <c r="N48" s="39"/>
      <c r="O48" s="0" t="n">
        <f aca="false">O14*0.1</f>
        <v>2.5</v>
      </c>
      <c r="P48" s="0" t="n">
        <f aca="false">P14*0.1</f>
        <v>5</v>
      </c>
      <c r="Q48" s="0" t="n">
        <f aca="false">Q14*0.1</f>
        <v>7.5</v>
      </c>
      <c r="R48" s="0" t="n">
        <f aca="false">R14*0.1</f>
        <v>10</v>
      </c>
      <c r="U48" s="0" t="s">
        <v>214</v>
      </c>
    </row>
    <row r="49" customFormat="false" ht="15" hidden="false" customHeight="false" outlineLevel="0" collapsed="false">
      <c r="C49" s="0" t="s">
        <v>215</v>
      </c>
      <c r="I49" s="39" t="s">
        <v>51</v>
      </c>
      <c r="N49" s="39" t="n">
        <f aca="false">SUM(N44:N48)</f>
        <v>20</v>
      </c>
      <c r="O49" s="0" t="n">
        <f aca="false">SUM(O44:O48)</f>
        <v>145</v>
      </c>
      <c r="P49" s="0" t="n">
        <f aca="false">SUM(P44:P48)</f>
        <v>419.2</v>
      </c>
      <c r="Q49" s="0" t="n">
        <f aca="false">SUM(Q44:Q48)</f>
        <v>811</v>
      </c>
      <c r="R49" s="0" t="n">
        <f aca="false">SUM(R44:R48)</f>
        <v>1320</v>
      </c>
    </row>
    <row r="50" customFormat="false" ht="15" hidden="false" customHeight="false" outlineLevel="0" collapsed="false">
      <c r="C50" s="0" t="s">
        <v>216</v>
      </c>
      <c r="I50" s="39" t="s">
        <v>52</v>
      </c>
      <c r="N50" s="39"/>
      <c r="O50" s="0" t="n">
        <f aca="false">N50+N51</f>
        <v>20</v>
      </c>
      <c r="P50" s="0" t="n">
        <f aca="false">O50+O51</f>
        <v>50</v>
      </c>
      <c r="Q50" s="0" t="n">
        <f aca="false">P50+P51</f>
        <v>50</v>
      </c>
      <c r="R50" s="0" t="n">
        <f aca="false">Q50+Q51</f>
        <v>50</v>
      </c>
    </row>
    <row r="51" customFormat="false" ht="15" hidden="false" customHeight="false" outlineLevel="0" collapsed="false">
      <c r="C51" s="0" t="s">
        <v>217</v>
      </c>
      <c r="J51" s="0" t="s">
        <v>155</v>
      </c>
      <c r="N51" s="39" t="n">
        <v>20</v>
      </c>
      <c r="O51" s="0" t="n">
        <v>30</v>
      </c>
      <c r="S51" s="0" t="s">
        <v>218</v>
      </c>
    </row>
    <row r="52" customFormat="false" ht="15" hidden="false" customHeight="false" outlineLevel="0" collapsed="false">
      <c r="J52" s="0" t="s">
        <v>54</v>
      </c>
      <c r="N52" s="39"/>
      <c r="O52" s="0" t="n">
        <f aca="false">O50+O51</f>
        <v>50</v>
      </c>
      <c r="P52" s="0" t="n">
        <f aca="false">P50+P51</f>
        <v>50</v>
      </c>
      <c r="Q52" s="0" t="n">
        <f aca="false">Q50+Q51</f>
        <v>50</v>
      </c>
      <c r="R52" s="0" t="n">
        <f aca="false">R50+R51</f>
        <v>50</v>
      </c>
      <c r="S52" s="0" t="s">
        <v>219</v>
      </c>
    </row>
    <row r="53" customFormat="false" ht="15" hidden="false" customHeight="false" outlineLevel="0" collapsed="false">
      <c r="J53" s="0" t="s">
        <v>55</v>
      </c>
      <c r="N53" s="39"/>
      <c r="O53" s="0" t="n">
        <f aca="false">O31</f>
        <v>0</v>
      </c>
      <c r="P53" s="0" t="n">
        <f aca="false">P31</f>
        <v>6</v>
      </c>
      <c r="Q53" s="0" t="n">
        <f aca="false">Q31+P53</f>
        <v>12</v>
      </c>
      <c r="R53" s="0" t="n">
        <f aca="false">R31+Q53</f>
        <v>18</v>
      </c>
    </row>
    <row r="54" customFormat="false" ht="15" hidden="false" customHeight="false" outlineLevel="0" collapsed="false">
      <c r="I54" s="39" t="s">
        <v>56</v>
      </c>
      <c r="N54" s="39" t="n">
        <f aca="false">N50+N51-N53</f>
        <v>20</v>
      </c>
      <c r="O54" s="0" t="n">
        <f aca="false">O52-O53</f>
        <v>50</v>
      </c>
      <c r="P54" s="0" t="n">
        <f aca="false">P52-P53</f>
        <v>44</v>
      </c>
      <c r="Q54" s="0" t="n">
        <f aca="false">Q52-Q53</f>
        <v>38</v>
      </c>
      <c r="R54" s="0" t="n">
        <f aca="false">R52-R53</f>
        <v>32</v>
      </c>
      <c r="S54" s="0" t="s">
        <v>170</v>
      </c>
    </row>
    <row r="55" customFormat="false" ht="15" hidden="false" customHeight="false" outlineLevel="0" collapsed="false">
      <c r="B55" s="60"/>
      <c r="C55" s="0" t="s">
        <v>220</v>
      </c>
      <c r="N55" s="39"/>
    </row>
    <row r="56" customFormat="false" ht="15" hidden="false" customHeight="false" outlineLevel="0" collapsed="false">
      <c r="C56" s="0" t="s">
        <v>221</v>
      </c>
      <c r="J56" s="0" t="s">
        <v>58</v>
      </c>
      <c r="N56" s="39"/>
      <c r="O56" s="0" t="n">
        <f aca="false">N56+N57</f>
        <v>0</v>
      </c>
      <c r="P56" s="0" t="n">
        <f aca="false">O56+O57</f>
        <v>20</v>
      </c>
      <c r="Q56" s="0" t="n">
        <f aca="false">P56+P57</f>
        <v>50</v>
      </c>
      <c r="R56" s="0" t="n">
        <f aca="false">Q56+Q57</f>
        <v>90</v>
      </c>
    </row>
    <row r="57" customFormat="false" ht="15" hidden="false" customHeight="false" outlineLevel="0" collapsed="false">
      <c r="C57" s="0" t="s">
        <v>222</v>
      </c>
      <c r="J57" s="0" t="s">
        <v>59</v>
      </c>
      <c r="N57" s="39" t="n">
        <v>0</v>
      </c>
      <c r="O57" s="0" t="n">
        <v>20</v>
      </c>
      <c r="P57" s="0" t="n">
        <v>30</v>
      </c>
      <c r="Q57" s="0" t="n">
        <v>40</v>
      </c>
      <c r="R57" s="0" t="n">
        <v>50</v>
      </c>
    </row>
    <row r="58" customFormat="false" ht="15" hidden="false" customHeight="false" outlineLevel="0" collapsed="false">
      <c r="J58" s="0" t="s">
        <v>60</v>
      </c>
      <c r="N58" s="39"/>
      <c r="O58" s="0" t="n">
        <f aca="false">O56+O57</f>
        <v>20</v>
      </c>
      <c r="P58" s="0" t="n">
        <f aca="false">P56+P57</f>
        <v>50</v>
      </c>
      <c r="Q58" s="0" t="n">
        <f aca="false">Q56+Q57</f>
        <v>90</v>
      </c>
      <c r="R58" s="0" t="n">
        <f aca="false">R56+R57</f>
        <v>140</v>
      </c>
    </row>
    <row r="59" customFormat="false" ht="15" hidden="false" customHeight="false" outlineLevel="0" collapsed="false">
      <c r="B59" s="89"/>
      <c r="C59" s="2" t="s">
        <v>223</v>
      </c>
      <c r="D59" s="2"/>
      <c r="E59" s="2"/>
    </row>
    <row r="60" customFormat="false" ht="15" hidden="false" customHeight="false" outlineLevel="0" collapsed="false">
      <c r="B60" s="2"/>
      <c r="C60" s="2" t="s">
        <v>224</v>
      </c>
      <c r="D60" s="2"/>
      <c r="E60" s="2"/>
    </row>
    <row r="61" customFormat="false" ht="15" hidden="false" customHeight="false" outlineLevel="0" collapsed="false">
      <c r="B61" s="2"/>
      <c r="C61" s="2"/>
      <c r="D61" s="2"/>
      <c r="E61" s="2"/>
      <c r="I61" s="47" t="s">
        <v>61</v>
      </c>
      <c r="J61" s="46"/>
      <c r="K61" s="47"/>
      <c r="L61" s="47"/>
      <c r="M61" s="47"/>
      <c r="N61" s="47" t="n">
        <f aca="false">N49+N54</f>
        <v>40</v>
      </c>
      <c r="O61" s="47" t="n">
        <f aca="false">O49+O54+O58</f>
        <v>215</v>
      </c>
      <c r="P61" s="47" t="n">
        <f aca="false">P49+P54+P58</f>
        <v>513.2</v>
      </c>
      <c r="Q61" s="47" t="n">
        <f aca="false">Q49+Q54+Q58</f>
        <v>939</v>
      </c>
      <c r="R61" s="47" t="n">
        <f aca="false">R49+R54+R58</f>
        <v>1492</v>
      </c>
    </row>
    <row r="63" customFormat="false" ht="15" hidden="false" customHeight="false" outlineLevel="0" collapsed="false">
      <c r="I63" s="39" t="s">
        <v>62</v>
      </c>
    </row>
    <row r="64" customFormat="false" ht="15" hidden="false" customHeight="false" outlineLevel="0" collapsed="false">
      <c r="J64" s="0" t="s">
        <v>265</v>
      </c>
      <c r="O64" s="0" t="n">
        <f aca="false">O13*0.1</f>
        <v>2.5</v>
      </c>
      <c r="P64" s="0" t="n">
        <f aca="false">P13*0.1</f>
        <v>5</v>
      </c>
      <c r="Q64" s="0" t="n">
        <f aca="false">Q13*0.1</f>
        <v>7.5</v>
      </c>
      <c r="R64" s="0" t="n">
        <f aca="false">R13*0.1</f>
        <v>10</v>
      </c>
    </row>
    <row r="65" customFormat="false" ht="15" hidden="false" customHeight="false" outlineLevel="0" collapsed="false">
      <c r="J65" s="0" t="s">
        <v>266</v>
      </c>
      <c r="O65" s="0" t="n">
        <f aca="false">O14*0.1</f>
        <v>2.5</v>
      </c>
      <c r="P65" s="0" t="n">
        <f aca="false">P14*0.1</f>
        <v>5</v>
      </c>
      <c r="Q65" s="0" t="n">
        <f aca="false">Q14*0.1</f>
        <v>7.5</v>
      </c>
      <c r="R65" s="0" t="n">
        <f aca="false">R14*0.1</f>
        <v>10</v>
      </c>
    </row>
    <row r="66" customFormat="false" ht="15" hidden="false" customHeight="false" outlineLevel="0" collapsed="false">
      <c r="J66" s="0" t="s">
        <v>65</v>
      </c>
      <c r="U66" s="0" t="s">
        <v>212</v>
      </c>
    </row>
    <row r="67" customFormat="false" ht="15" hidden="false" customHeight="false" outlineLevel="0" collapsed="false">
      <c r="I67" s="39" t="s">
        <v>69</v>
      </c>
      <c r="O67" s="0" t="n">
        <f aca="false">O64+O66+O65</f>
        <v>5</v>
      </c>
      <c r="P67" s="0" t="n">
        <f aca="false">P64+P66+P65</f>
        <v>10</v>
      </c>
      <c r="Q67" s="0" t="n">
        <f aca="false">Q64+Q66+Q65</f>
        <v>15</v>
      </c>
      <c r="R67" s="0" t="n">
        <f aca="false">R64+R66+R65</f>
        <v>20</v>
      </c>
    </row>
    <row r="69" customFormat="false" ht="15" hidden="false" customHeight="false" outlineLevel="0" collapsed="false">
      <c r="J69" s="0" t="s">
        <v>71</v>
      </c>
      <c r="N69" s="0" t="n">
        <v>0</v>
      </c>
      <c r="O69" s="0" t="n">
        <f aca="false">N71</f>
        <v>0</v>
      </c>
      <c r="P69" s="0" t="n">
        <f aca="false">O71</f>
        <v>50</v>
      </c>
      <c r="Q69" s="0" t="n">
        <f aca="false">P71</f>
        <v>110</v>
      </c>
      <c r="R69" s="0" t="n">
        <f aca="false">Q71</f>
        <v>180</v>
      </c>
      <c r="S69" s="0" t="s">
        <v>232</v>
      </c>
    </row>
    <row r="70" customFormat="false" ht="15" hidden="false" customHeight="false" outlineLevel="0" collapsed="false">
      <c r="J70" s="0" t="s">
        <v>74</v>
      </c>
      <c r="N70" s="0" t="n">
        <v>0</v>
      </c>
      <c r="O70" s="0" t="n">
        <v>50</v>
      </c>
      <c r="P70" s="0" t="n">
        <v>60</v>
      </c>
      <c r="Q70" s="0" t="n">
        <v>70</v>
      </c>
      <c r="R70" s="0" t="n">
        <v>80</v>
      </c>
    </row>
    <row r="71" customFormat="false" ht="15" hidden="false" customHeight="false" outlineLevel="0" collapsed="false">
      <c r="I71" s="39" t="s">
        <v>75</v>
      </c>
      <c r="N71" s="0" t="n">
        <f aca="false">N70+N69</f>
        <v>0</v>
      </c>
      <c r="O71" s="0" t="n">
        <f aca="false">O69+O70</f>
        <v>50</v>
      </c>
      <c r="P71" s="0" t="n">
        <f aca="false">P69+P70</f>
        <v>110</v>
      </c>
      <c r="Q71" s="0" t="n">
        <f aca="false">Q69+Q70</f>
        <v>180</v>
      </c>
      <c r="R71" s="0" t="n">
        <f aca="false">R69+R70</f>
        <v>260</v>
      </c>
      <c r="S71" s="0" t="s">
        <v>235</v>
      </c>
    </row>
    <row r="72" customFormat="false" ht="15" hidden="false" customHeight="false" outlineLevel="0" collapsed="false">
      <c r="S72" s="0" t="s">
        <v>232</v>
      </c>
    </row>
    <row r="73" customFormat="false" ht="15" hidden="false" customHeight="false" outlineLevel="0" collapsed="false">
      <c r="I73" s="39" t="s">
        <v>77</v>
      </c>
    </row>
    <row r="74" customFormat="false" ht="15" hidden="false" customHeight="false" outlineLevel="0" collapsed="false">
      <c r="J74" s="0" t="s">
        <v>78</v>
      </c>
      <c r="N74" s="39" t="n">
        <v>40</v>
      </c>
      <c r="O74" s="0" t="n">
        <f aca="false">N74</f>
        <v>40</v>
      </c>
      <c r="P74" s="0" t="n">
        <f aca="false">O74</f>
        <v>40</v>
      </c>
      <c r="Q74" s="0" t="n">
        <f aca="false">P74</f>
        <v>40</v>
      </c>
      <c r="R74" s="0" t="n">
        <f aca="false">Q74</f>
        <v>40</v>
      </c>
      <c r="S74" s="0" t="s">
        <v>239</v>
      </c>
    </row>
    <row r="75" customFormat="false" ht="15" hidden="false" customHeight="false" outlineLevel="0" collapsed="false">
      <c r="J75" s="0" t="s">
        <v>81</v>
      </c>
      <c r="O75" s="0" t="n">
        <f aca="false">N75+O34</f>
        <v>120</v>
      </c>
      <c r="P75" s="0" t="n">
        <f aca="false">O75+P34</f>
        <v>353.2</v>
      </c>
      <c r="Q75" s="0" t="n">
        <f aca="false">P75+Q34</f>
        <v>704</v>
      </c>
      <c r="R75" s="0" t="n">
        <f aca="false">Q75+R34</f>
        <v>1172</v>
      </c>
    </row>
    <row r="76" customFormat="false" ht="15" hidden="false" customHeight="false" outlineLevel="0" collapsed="false">
      <c r="J76" s="0" t="s">
        <v>115</v>
      </c>
      <c r="O76" s="0" t="n">
        <f aca="false">O34*0</f>
        <v>0</v>
      </c>
      <c r="P76" s="0" t="n">
        <f aca="false">P34*0</f>
        <v>0</v>
      </c>
      <c r="Q76" s="0" t="n">
        <f aca="false">Q34*0</f>
        <v>0</v>
      </c>
      <c r="R76" s="0" t="n">
        <f aca="false">R34*0</f>
        <v>0</v>
      </c>
    </row>
    <row r="77" customFormat="false" ht="15" hidden="false" customHeight="false" outlineLevel="0" collapsed="false">
      <c r="I77" s="39" t="s">
        <v>84</v>
      </c>
      <c r="N77" s="0" t="n">
        <f aca="false">N74+N75</f>
        <v>40</v>
      </c>
      <c r="O77" s="0" t="n">
        <f aca="false">O74+O75-O76</f>
        <v>160</v>
      </c>
      <c r="P77" s="0" t="n">
        <f aca="false">P74+P75-P76</f>
        <v>393.2</v>
      </c>
      <c r="Q77" s="0" t="n">
        <f aca="false">Q74+Q75-Q76</f>
        <v>744</v>
      </c>
      <c r="R77" s="0" t="n">
        <f aca="false">R74+R75-R76</f>
        <v>1212</v>
      </c>
    </row>
    <row r="79" customFormat="false" ht="15" hidden="false" customHeight="false" outlineLevel="0" collapsed="false">
      <c r="J79" s="47" t="s">
        <v>85</v>
      </c>
      <c r="K79" s="47"/>
      <c r="L79" s="47"/>
      <c r="M79" s="47"/>
      <c r="N79" s="47" t="n">
        <f aca="false">N71+M67+N77</f>
        <v>40</v>
      </c>
      <c r="O79" s="47" t="n">
        <f aca="false">O67+O71+O77</f>
        <v>215</v>
      </c>
      <c r="P79" s="47" t="n">
        <f aca="false">P67+P71+P77</f>
        <v>513.2</v>
      </c>
      <c r="Q79" s="47" t="n">
        <f aca="false">Q67+Q71+Q77</f>
        <v>939</v>
      </c>
      <c r="R79" s="47" t="n">
        <f aca="false">R67+R71+R77</f>
        <v>1492</v>
      </c>
      <c r="S79" s="46" t="s">
        <v>239</v>
      </c>
    </row>
    <row r="80" customFormat="false" ht="15" hidden="false" customHeight="false" outlineLevel="0" collapsed="false">
      <c r="A80" s="55"/>
      <c r="B80" s="0" t="s">
        <v>243</v>
      </c>
      <c r="N80" s="55" t="s">
        <v>86</v>
      </c>
      <c r="O80" s="55" t="n">
        <f aca="false">O61-O79</f>
        <v>0</v>
      </c>
      <c r="P80" s="55" t="n">
        <f aca="false">P61-P79</f>
        <v>0</v>
      </c>
      <c r="Q80" s="55" t="n">
        <f aca="false">Q61-Q79</f>
        <v>0</v>
      </c>
      <c r="R80" s="55" t="n">
        <f aca="false">R61-R79</f>
        <v>0</v>
      </c>
    </row>
    <row r="81" customFormat="false" ht="15" hidden="false" customHeight="false" outlineLevel="0" collapsed="false">
      <c r="B81" s="0" t="s">
        <v>244</v>
      </c>
      <c r="P81" s="0" t="s">
        <v>91</v>
      </c>
    </row>
    <row r="82" customFormat="false" ht="15" hidden="false" customHeight="false" outlineLevel="0" collapsed="false">
      <c r="P82" s="0" t="s">
        <v>93</v>
      </c>
    </row>
    <row r="83" customFormat="false" ht="15" hidden="false" customHeight="false" outlineLevel="0" collapsed="false">
      <c r="O83" s="0" t="s">
        <v>2</v>
      </c>
      <c r="P83" s="0" t="s">
        <v>2</v>
      </c>
      <c r="Q83" s="0" t="s">
        <v>41</v>
      </c>
      <c r="R83" s="0" t="s">
        <v>2</v>
      </c>
    </row>
    <row r="84" customFormat="false" ht="15" hidden="false" customHeight="false" outlineLevel="0" collapsed="false">
      <c r="O84" s="0" t="n">
        <v>1</v>
      </c>
      <c r="P84" s="0" t="n">
        <v>2</v>
      </c>
      <c r="Q84" s="0" t="n">
        <v>3</v>
      </c>
      <c r="R84" s="0" t="n">
        <v>4</v>
      </c>
    </row>
    <row r="85" customFormat="false" ht="15" hidden="false" customHeight="false" outlineLevel="0" collapsed="false">
      <c r="O85" s="0" t="s">
        <v>98</v>
      </c>
    </row>
    <row r="87" customFormat="false" ht="15" hidden="false" customHeight="false" outlineLevel="0" collapsed="false">
      <c r="I87" s="39" t="s">
        <v>100</v>
      </c>
      <c r="O87" s="37" t="n">
        <f aca="false">N44</f>
        <v>20</v>
      </c>
      <c r="P87" s="89" t="n">
        <f aca="false">O113</f>
        <v>120</v>
      </c>
      <c r="Q87" s="0" t="n">
        <f aca="false">P113</f>
        <v>369.2</v>
      </c>
      <c r="R87" s="0" t="n">
        <f aca="false">Q113</f>
        <v>736</v>
      </c>
    </row>
    <row r="88" customFormat="false" ht="15" hidden="false" customHeight="false" outlineLevel="0" collapsed="false">
      <c r="I88" s="39" t="s">
        <v>101</v>
      </c>
    </row>
    <row r="89" customFormat="false" ht="15" hidden="false" customHeight="false" outlineLevel="0" collapsed="false">
      <c r="J89" s="0" t="s">
        <v>38</v>
      </c>
      <c r="O89" s="0" t="n">
        <f aca="false">O34</f>
        <v>120</v>
      </c>
      <c r="P89" s="0" t="n">
        <f aca="false">P34</f>
        <v>233.2</v>
      </c>
      <c r="Q89" s="0" t="n">
        <f aca="false">Q34</f>
        <v>350.8</v>
      </c>
      <c r="R89" s="0" t="n">
        <f aca="false">R34</f>
        <v>468</v>
      </c>
    </row>
    <row r="90" customFormat="false" ht="15" hidden="false" customHeight="false" outlineLevel="0" collapsed="false">
      <c r="J90" s="0" t="s">
        <v>102</v>
      </c>
    </row>
    <row r="91" customFormat="false" ht="15" hidden="false" customHeight="false" outlineLevel="0" collapsed="false">
      <c r="J91" s="0" t="s">
        <v>35</v>
      </c>
      <c r="O91" s="0" t="n">
        <f aca="false">O31</f>
        <v>0</v>
      </c>
      <c r="P91" s="0" t="n">
        <f aca="false">P31</f>
        <v>6</v>
      </c>
      <c r="Q91" s="0" t="n">
        <f aca="false">Q31</f>
        <v>6</v>
      </c>
      <c r="R91" s="0" t="n">
        <f aca="false">R31</f>
        <v>6</v>
      </c>
    </row>
    <row r="92" customFormat="false" ht="15" hidden="false" customHeight="false" outlineLevel="0" collapsed="false">
      <c r="J92" s="0" t="s">
        <v>103</v>
      </c>
      <c r="O92" s="0" t="n">
        <f aca="false">(N45-O45)</f>
        <v>-10</v>
      </c>
      <c r="P92" s="0" t="n">
        <f aca="false">(O45-P45)</f>
        <v>-10</v>
      </c>
      <c r="Q92" s="0" t="n">
        <f aca="false">(P45-Q45)</f>
        <v>-10</v>
      </c>
      <c r="R92" s="0" t="n">
        <f aca="false">(Q45-R45)</f>
        <v>-10</v>
      </c>
    </row>
    <row r="93" customFormat="false" ht="15" hidden="false" customHeight="false" outlineLevel="0" collapsed="false">
      <c r="J93" s="0" t="s">
        <v>105</v>
      </c>
      <c r="O93" s="0" t="n">
        <f aca="false">(N46-O46)</f>
        <v>-10</v>
      </c>
      <c r="P93" s="0" t="n">
        <f aca="false">(O46-P46)</f>
        <v>-10</v>
      </c>
      <c r="Q93" s="0" t="n">
        <f aca="false">(P46-Q46)</f>
        <v>-10</v>
      </c>
      <c r="R93" s="0" t="n">
        <f aca="false">(Q46-R46)</f>
        <v>-10</v>
      </c>
    </row>
    <row r="94" customFormat="false" ht="15" hidden="false" customHeight="false" outlineLevel="0" collapsed="false">
      <c r="J94" s="0" t="s">
        <v>106</v>
      </c>
      <c r="O94" s="0" t="n">
        <f aca="false">(N47-O47)</f>
        <v>-2.5</v>
      </c>
      <c r="P94" s="0" t="n">
        <f aca="false">(O47-P47)</f>
        <v>-2.5</v>
      </c>
      <c r="Q94" s="0" t="n">
        <f aca="false">(P47-Q47)</f>
        <v>-2.5</v>
      </c>
      <c r="R94" s="0" t="n">
        <f aca="false">(Q47-R47)</f>
        <v>-2.5</v>
      </c>
    </row>
    <row r="95" customFormat="false" ht="15" hidden="false" customHeight="false" outlineLevel="0" collapsed="false">
      <c r="J95" s="0" t="s">
        <v>106</v>
      </c>
      <c r="O95" s="0" t="n">
        <f aca="false">(N48-O48)</f>
        <v>-2.5</v>
      </c>
      <c r="P95" s="0" t="n">
        <f aca="false">(O48-P48)</f>
        <v>-2.5</v>
      </c>
      <c r="Q95" s="0" t="n">
        <f aca="false">(P48-Q48)</f>
        <v>-2.5</v>
      </c>
      <c r="R95" s="0" t="n">
        <f aca="false">(Q48-R48)</f>
        <v>-2.5</v>
      </c>
    </row>
    <row r="96" customFormat="false" ht="15" hidden="false" customHeight="false" outlineLevel="0" collapsed="false">
      <c r="J96" s="0" t="s">
        <v>107</v>
      </c>
      <c r="O96" s="0" t="n">
        <f aca="false">(N64-O64)*-1</f>
        <v>2.5</v>
      </c>
      <c r="P96" s="0" t="n">
        <f aca="false">(O64-P64)*-1</f>
        <v>2.5</v>
      </c>
      <c r="Q96" s="0" t="n">
        <f aca="false">(P64-Q64)*-1</f>
        <v>2.5</v>
      </c>
      <c r="R96" s="0" t="n">
        <f aca="false">(Q64-R64)*-1</f>
        <v>2.5</v>
      </c>
    </row>
    <row r="97" customFormat="false" ht="15" hidden="false" customHeight="false" outlineLevel="0" collapsed="false">
      <c r="J97" s="0" t="s">
        <v>108</v>
      </c>
      <c r="O97" s="0" t="n">
        <f aca="false">(N65-O65)*-1</f>
        <v>2.5</v>
      </c>
      <c r="P97" s="0" t="n">
        <f aca="false">(O65-P65)*-1</f>
        <v>2.5</v>
      </c>
      <c r="Q97" s="0" t="n">
        <f aca="false">(P65-Q65)*-1</f>
        <v>2.5</v>
      </c>
      <c r="R97" s="0" t="n">
        <f aca="false">(Q65-R65)*-1</f>
        <v>2.5</v>
      </c>
    </row>
    <row r="99" customFormat="false" ht="15" hidden="false" customHeight="false" outlineLevel="0" collapsed="false">
      <c r="J99" s="0" t="s">
        <v>109</v>
      </c>
      <c r="O99" s="0" t="n">
        <f aca="false">(M66-O66)*-1</f>
        <v>0</v>
      </c>
      <c r="P99" s="0" t="n">
        <f aca="false">(N66-P66)*-1</f>
        <v>0</v>
      </c>
      <c r="Q99" s="0" t="n">
        <f aca="false">(O66-Q66)*-1</f>
        <v>0</v>
      </c>
      <c r="R99" s="0" t="n">
        <f aca="false">(P66-R66)*-1</f>
        <v>0</v>
      </c>
    </row>
    <row r="101" customFormat="false" ht="15" hidden="false" customHeight="false" outlineLevel="0" collapsed="false">
      <c r="I101" s="39" t="s">
        <v>110</v>
      </c>
      <c r="O101" s="0" t="n">
        <f aca="false">O89+O91+O92+O93+O94+O95+O96+O97+O99</f>
        <v>100</v>
      </c>
      <c r="P101" s="0" t="n">
        <f aca="false">P89+P91+P92+P93+P94+P95+P96+P97+P99</f>
        <v>219.2</v>
      </c>
      <c r="Q101" s="0" t="n">
        <f aca="false">Q89+Q91+Q92+Q93+Q94+Q95+Q96+Q97+Q99</f>
        <v>336.8</v>
      </c>
      <c r="R101" s="0" t="n">
        <f aca="false">R89+R91+R92+R93+R94+R95+R96+R97+R99</f>
        <v>454</v>
      </c>
    </row>
    <row r="103" customFormat="false" ht="15" hidden="false" customHeight="false" outlineLevel="0" collapsed="false">
      <c r="J103" s="0" t="s">
        <v>111</v>
      </c>
      <c r="O103" s="0" t="n">
        <f aca="false">O51*-1</f>
        <v>-30</v>
      </c>
      <c r="P103" s="0" t="n">
        <f aca="false">P51*-1</f>
        <v>0</v>
      </c>
      <c r="Q103" s="0" t="n">
        <f aca="false">Q51*-1</f>
        <v>0</v>
      </c>
      <c r="R103" s="0" t="n">
        <f aca="false">R51*-1</f>
        <v>0</v>
      </c>
    </row>
    <row r="104" customFormat="false" ht="15" hidden="false" customHeight="false" outlineLevel="0" collapsed="false">
      <c r="C104" s="96" t="s">
        <v>249</v>
      </c>
      <c r="D104" s="96"/>
    </row>
    <row r="105" customFormat="false" ht="15" hidden="false" customHeight="false" outlineLevel="0" collapsed="false">
      <c r="C105" s="96" t="s">
        <v>251</v>
      </c>
      <c r="D105" s="96"/>
      <c r="J105" s="0" t="s">
        <v>112</v>
      </c>
    </row>
    <row r="106" customFormat="false" ht="15" hidden="false" customHeight="false" outlineLevel="0" collapsed="false">
      <c r="C106" s="96" t="s">
        <v>252</v>
      </c>
      <c r="D106" s="96"/>
      <c r="J106" s="0" t="s">
        <v>113</v>
      </c>
      <c r="O106" s="0" t="n">
        <f aca="false">O70</f>
        <v>50</v>
      </c>
      <c r="P106" s="0" t="n">
        <f aca="false">P70</f>
        <v>60</v>
      </c>
      <c r="Q106" s="0" t="n">
        <f aca="false">Q70</f>
        <v>70</v>
      </c>
      <c r="R106" s="0" t="n">
        <f aca="false">R70</f>
        <v>80</v>
      </c>
    </row>
    <row r="107" customFormat="false" ht="15" hidden="false" customHeight="false" outlineLevel="0" collapsed="false">
      <c r="C107" s="96" t="s">
        <v>254</v>
      </c>
      <c r="D107" s="96"/>
      <c r="J107" s="0" t="s">
        <v>114</v>
      </c>
      <c r="O107" s="0" t="n">
        <f aca="false">(N74-O74)*-1</f>
        <v>0</v>
      </c>
      <c r="P107" s="0" t="n">
        <f aca="false">O74-P74</f>
        <v>0</v>
      </c>
      <c r="Q107" s="0" t="n">
        <f aca="false">P74-Q74</f>
        <v>0</v>
      </c>
      <c r="R107" s="0" t="n">
        <f aca="false">Q74-R74</f>
        <v>0</v>
      </c>
    </row>
    <row r="108" customFormat="false" ht="15" hidden="false" customHeight="false" outlineLevel="0" collapsed="false">
      <c r="C108" s="96"/>
      <c r="D108" s="96"/>
    </row>
    <row r="109" customFormat="false" ht="15" hidden="false" customHeight="false" outlineLevel="0" collapsed="false">
      <c r="C109" s="96" t="s">
        <v>257</v>
      </c>
      <c r="D109" s="96"/>
      <c r="J109" s="0" t="s">
        <v>115</v>
      </c>
      <c r="O109" s="0" t="n">
        <f aca="false">O76</f>
        <v>0</v>
      </c>
      <c r="P109" s="0" t="n">
        <f aca="false">P76</f>
        <v>0</v>
      </c>
      <c r="Q109" s="0" t="n">
        <f aca="false">Q76</f>
        <v>0</v>
      </c>
      <c r="R109" s="0" t="n">
        <f aca="false">R76</f>
        <v>0</v>
      </c>
    </row>
    <row r="110" customFormat="false" ht="15" hidden="false" customHeight="false" outlineLevel="0" collapsed="false">
      <c r="C110" s="96" t="s">
        <v>259</v>
      </c>
      <c r="D110" s="96"/>
    </row>
    <row r="111" customFormat="false" ht="15" hidden="false" customHeight="false" outlineLevel="0" collapsed="false">
      <c r="C111" s="96"/>
      <c r="D111" s="96"/>
      <c r="J111" s="96" t="s">
        <v>117</v>
      </c>
      <c r="O111" s="0" t="n">
        <f aca="false">O57*-1</f>
        <v>-20</v>
      </c>
      <c r="P111" s="0" t="n">
        <f aca="false">P57*-1</f>
        <v>-30</v>
      </c>
      <c r="Q111" s="0" t="n">
        <f aca="false">Q57*-1</f>
        <v>-40</v>
      </c>
      <c r="R111" s="0" t="n">
        <f aca="false">R57*-1</f>
        <v>-50</v>
      </c>
    </row>
    <row r="112" customFormat="false" ht="15" hidden="false" customHeight="false" outlineLevel="0" collapsed="false">
      <c r="C112" s="96" t="s">
        <v>262</v>
      </c>
      <c r="D112" s="96"/>
    </row>
    <row r="113" customFormat="false" ht="15" hidden="false" customHeight="false" outlineLevel="0" collapsed="false">
      <c r="C113" s="96" t="s">
        <v>263</v>
      </c>
      <c r="D113" s="96"/>
      <c r="I113" s="39" t="s">
        <v>247</v>
      </c>
      <c r="O113" s="0" t="n">
        <f aca="false">O87+O101-O109+O103+O106+O107+O111</f>
        <v>120</v>
      </c>
      <c r="P113" s="90" t="n">
        <f aca="false">P87+P101-P109+P103+P106+P107+P111</f>
        <v>369.2</v>
      </c>
      <c r="Q113" s="0" t="n">
        <f aca="false">Q87+Q101-Q109+Q103+Q106+Q107+Q111</f>
        <v>736</v>
      </c>
      <c r="R113" s="0" t="n">
        <f aca="false">R87+R101-R109+R103+R106+R107+R111</f>
        <v>1220</v>
      </c>
    </row>
    <row r="115" customFormat="false" ht="15" hidden="false" customHeight="false" outlineLevel="0" collapsed="false">
      <c r="K115" s="10" t="s">
        <v>120</v>
      </c>
      <c r="L115" s="10"/>
      <c r="M115" s="10" t="n">
        <v>0.5</v>
      </c>
      <c r="N115" s="10"/>
      <c r="O115" s="10"/>
      <c r="P115" s="10" t="n">
        <f aca="false">P87+(O16*$M$115)</f>
        <v>195</v>
      </c>
      <c r="Q115" s="10" t="n">
        <f aca="false">Q87+(P16*$M$115)</f>
        <v>519.2</v>
      </c>
      <c r="R115" s="10" t="n">
        <f aca="false">R87+(Q16*$M$115)</f>
        <v>961</v>
      </c>
    </row>
    <row r="116" customFormat="false" ht="15" hidden="false" customHeight="false" outlineLevel="0" collapsed="false">
      <c r="S116" s="0" t="s">
        <v>248</v>
      </c>
    </row>
    <row r="118" customFormat="false" ht="15" hidden="false" customHeight="false" outlineLevel="0" collapsed="false">
      <c r="I118" s="10" t="s">
        <v>250</v>
      </c>
    </row>
    <row r="120" customFormat="false" ht="15" hidden="false" customHeight="false" outlineLevel="0" collapsed="false">
      <c r="I120" s="0" t="s">
        <v>253</v>
      </c>
    </row>
    <row r="121" customFormat="false" ht="15" hidden="false" customHeight="false" outlineLevel="0" collapsed="false">
      <c r="I121" s="0" t="s">
        <v>255</v>
      </c>
    </row>
    <row r="122" customFormat="false" ht="15" hidden="false" customHeight="false" outlineLevel="0" collapsed="false">
      <c r="I122" s="0" t="s">
        <v>256</v>
      </c>
    </row>
    <row r="123" customFormat="false" ht="15" hidden="false" customHeight="false" outlineLevel="0" collapsed="false">
      <c r="I123" s="0" t="s">
        <v>258</v>
      </c>
    </row>
    <row r="124" customFormat="false" ht="15" hidden="false" customHeight="false" outlineLevel="0" collapsed="false">
      <c r="I124" s="0" t="s">
        <v>260</v>
      </c>
    </row>
    <row r="125" customFormat="false" ht="15" hidden="false" customHeight="false" outlineLevel="0" collapsed="false">
      <c r="I125" s="0" t="s">
        <v>261</v>
      </c>
    </row>
    <row r="127" customFormat="false" ht="15" hidden="false" customHeight="false" outlineLevel="0" collapsed="false">
      <c r="I127" s="0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U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5"/>
  <cols>
    <col collapsed="false" hidden="false" max="1025" min="1" style="0" width="8.57085020242915"/>
  </cols>
  <sheetData>
    <row r="4" customFormat="false" ht="15" hidden="false" customHeight="false" outlineLevel="0" collapsed="false">
      <c r="B4" s="0" t="s">
        <v>161</v>
      </c>
      <c r="O4" s="0" t="s">
        <v>0</v>
      </c>
    </row>
    <row r="5" customFormat="false" ht="15" hidden="false" customHeight="false" outlineLevel="0" collapsed="false">
      <c r="B5" s="0" t="s">
        <v>162</v>
      </c>
      <c r="P5" s="0" t="s">
        <v>1</v>
      </c>
    </row>
    <row r="6" customFormat="false" ht="15" hidden="false" customHeight="false" outlineLevel="0" collapsed="false">
      <c r="O6" s="0" t="s">
        <v>2</v>
      </c>
      <c r="P6" s="0" t="s">
        <v>2</v>
      </c>
      <c r="Q6" s="0" t="s">
        <v>2</v>
      </c>
      <c r="R6" s="0" t="s">
        <v>2</v>
      </c>
    </row>
    <row r="7" customFormat="false" ht="15" hidden="false" customHeight="false" outlineLevel="0" collapsed="false">
      <c r="B7" s="0" t="s">
        <v>163</v>
      </c>
      <c r="O7" s="0" t="n">
        <v>1</v>
      </c>
      <c r="P7" s="0" t="n">
        <v>2</v>
      </c>
      <c r="Q7" s="0" t="n">
        <v>3</v>
      </c>
      <c r="R7" s="0" t="n">
        <v>4</v>
      </c>
    </row>
    <row r="8" customFormat="false" ht="15" hidden="false" customHeight="false" outlineLevel="0" collapsed="false">
      <c r="P8" s="0" t="s">
        <v>3</v>
      </c>
    </row>
    <row r="9" customFormat="false" ht="15" hidden="false" customHeight="false" outlineLevel="0" collapsed="false">
      <c r="B9" s="0" t="s">
        <v>267</v>
      </c>
    </row>
    <row r="10" customFormat="false" ht="15" hidden="false" customHeight="false" outlineLevel="0" collapsed="false">
      <c r="B10" s="0" t="s">
        <v>165</v>
      </c>
      <c r="J10" s="0" t="s">
        <v>5</v>
      </c>
      <c r="L10" s="0" t="s">
        <v>6</v>
      </c>
      <c r="O10" s="0" t="n">
        <v>100</v>
      </c>
      <c r="P10" s="0" t="n">
        <v>200</v>
      </c>
      <c r="Q10" s="0" t="n">
        <v>300</v>
      </c>
      <c r="R10" s="0" t="n">
        <v>400</v>
      </c>
      <c r="S10" s="0" t="s">
        <v>166</v>
      </c>
    </row>
    <row r="11" customFormat="false" ht="15" hidden="false" customHeight="false" outlineLevel="0" collapsed="false">
      <c r="L11" s="0" t="s">
        <v>8</v>
      </c>
      <c r="O11" s="0" t="n">
        <v>100</v>
      </c>
      <c r="P11" s="0" t="n">
        <v>200</v>
      </c>
      <c r="Q11" s="0" t="n">
        <v>300</v>
      </c>
      <c r="R11" s="0" t="n">
        <v>400</v>
      </c>
      <c r="S11" s="0" t="s">
        <v>166</v>
      </c>
    </row>
    <row r="12" customFormat="false" ht="15" hidden="false" customHeight="false" outlineLevel="0" collapsed="false">
      <c r="J12" s="0" t="s">
        <v>10</v>
      </c>
      <c r="O12" s="0" t="n">
        <f aca="false">O10+O11</f>
        <v>200</v>
      </c>
      <c r="P12" s="0" t="n">
        <f aca="false">P10+P11</f>
        <v>400</v>
      </c>
      <c r="Q12" s="0" t="n">
        <f aca="false">Q10+Q11</f>
        <v>600</v>
      </c>
      <c r="R12" s="0" t="n">
        <f aca="false">R10+R11</f>
        <v>800</v>
      </c>
    </row>
    <row r="13" customFormat="false" ht="15" hidden="false" customHeight="false" outlineLevel="0" collapsed="false">
      <c r="B13" s="0" t="s">
        <v>168</v>
      </c>
      <c r="J13" s="0" t="s">
        <v>12</v>
      </c>
      <c r="L13" s="0" t="s">
        <v>6</v>
      </c>
      <c r="O13" s="0" t="n">
        <f aca="false">O10*0.25</f>
        <v>25</v>
      </c>
      <c r="P13" s="0" t="n">
        <f aca="false">P10*0.25</f>
        <v>50</v>
      </c>
      <c r="Q13" s="0" t="n">
        <f aca="false">Q10*0.25</f>
        <v>75</v>
      </c>
      <c r="R13" s="0" t="n">
        <f aca="false">R10*0.25</f>
        <v>100</v>
      </c>
      <c r="S13" s="0" t="s">
        <v>170</v>
      </c>
    </row>
    <row r="14" customFormat="false" ht="15" hidden="false" customHeight="false" outlineLevel="0" collapsed="false">
      <c r="H14" s="0" t="s">
        <v>171</v>
      </c>
      <c r="L14" s="0" t="s">
        <v>8</v>
      </c>
      <c r="O14" s="0" t="n">
        <f aca="false">O11*0.25</f>
        <v>25</v>
      </c>
      <c r="P14" s="0" t="n">
        <f aca="false">P11*0.25</f>
        <v>50</v>
      </c>
      <c r="Q14" s="0" t="n">
        <f aca="false">Q11*0.25</f>
        <v>75</v>
      </c>
      <c r="R14" s="0" t="n">
        <f aca="false">R11*0.25</f>
        <v>100</v>
      </c>
      <c r="S14" s="0" t="s">
        <v>170</v>
      </c>
    </row>
    <row r="15" customFormat="false" ht="15" hidden="false" customHeight="false" outlineLevel="0" collapsed="false">
      <c r="B15" s="0" t="s">
        <v>172</v>
      </c>
      <c r="E15" s="0" t="s">
        <v>268</v>
      </c>
      <c r="H15" s="0" t="n">
        <v>25</v>
      </c>
      <c r="J15" s="0" t="s">
        <v>15</v>
      </c>
      <c r="O15" s="0" t="n">
        <f aca="false">O13+O14</f>
        <v>50</v>
      </c>
      <c r="P15" s="0" t="n">
        <f aca="false">P13+P14</f>
        <v>100</v>
      </c>
      <c r="Q15" s="0" t="n">
        <f aca="false">Q13+Q14</f>
        <v>150</v>
      </c>
      <c r="R15" s="0" t="n">
        <f aca="false">R13+R14</f>
        <v>200</v>
      </c>
    </row>
    <row r="16" customFormat="false" ht="15" hidden="false" customHeight="false" outlineLevel="0" collapsed="false">
      <c r="B16" s="0" t="s">
        <v>175</v>
      </c>
      <c r="J16" s="0" t="s">
        <v>18</v>
      </c>
      <c r="O16" s="0" t="n">
        <f aca="false">(O10-O13)+(O11-O14)</f>
        <v>150</v>
      </c>
      <c r="P16" s="0" t="n">
        <f aca="false">(P10-P13)+(P11-P14)</f>
        <v>300</v>
      </c>
      <c r="Q16" s="0" t="n">
        <f aca="false">(Q10-Q13)+(Q11-Q14)</f>
        <v>450</v>
      </c>
      <c r="R16" s="0" t="n">
        <f aca="false">(R10-R13)+(R11-R14)</f>
        <v>600</v>
      </c>
    </row>
    <row r="17" customFormat="false" ht="15" hidden="false" customHeight="false" outlineLevel="0" collapsed="false">
      <c r="B17" s="0" t="s">
        <v>178</v>
      </c>
      <c r="E17" s="0" t="s">
        <v>179</v>
      </c>
      <c r="H17" s="0" t="n">
        <v>5</v>
      </c>
      <c r="J17" s="0" t="s">
        <v>19</v>
      </c>
      <c r="O17" s="0" t="n">
        <v>0</v>
      </c>
      <c r="P17" s="0" t="n">
        <v>0</v>
      </c>
      <c r="Q17" s="0" t="n">
        <v>0</v>
      </c>
      <c r="R17" s="0" t="n">
        <v>0</v>
      </c>
    </row>
    <row r="18" customFormat="false" ht="15" hidden="false" customHeight="false" outlineLevel="0" collapsed="false">
      <c r="B18" s="0" t="s">
        <v>181</v>
      </c>
      <c r="E18" s="0" t="s">
        <v>182</v>
      </c>
      <c r="H18" s="0" t="n">
        <v>12</v>
      </c>
      <c r="J18" s="0" t="s">
        <v>20</v>
      </c>
      <c r="O18" s="0" t="n">
        <f aca="false">O16+O17</f>
        <v>150</v>
      </c>
      <c r="P18" s="0" t="n">
        <f aca="false">P16+P17</f>
        <v>300</v>
      </c>
      <c r="Q18" s="0" t="n">
        <f aca="false">Q16+Q17</f>
        <v>450</v>
      </c>
      <c r="R18" s="0" t="n">
        <f aca="false">R16+R17</f>
        <v>600</v>
      </c>
    </row>
    <row r="19" customFormat="false" ht="15" hidden="false" customHeight="false" outlineLevel="0" collapsed="false">
      <c r="B19" s="0" t="s">
        <v>184</v>
      </c>
      <c r="E19" s="0" t="s">
        <v>185</v>
      </c>
      <c r="H19" s="0" t="n">
        <v>20</v>
      </c>
    </row>
    <row r="20" customFormat="false" ht="15" hidden="false" customHeight="false" outlineLevel="0" collapsed="false">
      <c r="B20" s="0" t="s">
        <v>186</v>
      </c>
      <c r="E20" s="0" t="s">
        <v>187</v>
      </c>
      <c r="H20" s="0" t="n">
        <v>25</v>
      </c>
      <c r="J20" s="0" t="s">
        <v>21</v>
      </c>
      <c r="O20" s="0" t="n">
        <v>0</v>
      </c>
      <c r="P20" s="0" t="n">
        <v>0</v>
      </c>
      <c r="Q20" s="0" t="n">
        <v>0</v>
      </c>
      <c r="R20" s="0" t="n">
        <v>0</v>
      </c>
      <c r="S20" s="0" t="s">
        <v>188</v>
      </c>
    </row>
    <row r="21" customFormat="false" ht="15" hidden="false" customHeight="false" outlineLevel="0" collapsed="false">
      <c r="B21" s="0" t="s">
        <v>189</v>
      </c>
      <c r="E21" s="0" t="s">
        <v>190</v>
      </c>
      <c r="H21" s="0" t="n">
        <v>25</v>
      </c>
      <c r="J21" s="0" t="s">
        <v>22</v>
      </c>
      <c r="O21" s="0" t="n">
        <v>0</v>
      </c>
      <c r="P21" s="0" t="n">
        <v>0</v>
      </c>
      <c r="Q21" s="0" t="n">
        <v>0</v>
      </c>
      <c r="R21" s="0" t="n">
        <v>0</v>
      </c>
      <c r="S21" s="0" t="s">
        <v>188</v>
      </c>
    </row>
    <row r="22" customFormat="false" ht="15" hidden="false" customHeight="false" outlineLevel="0" collapsed="false">
      <c r="B22" s="0" t="s">
        <v>191</v>
      </c>
      <c r="E22" s="0" t="s">
        <v>192</v>
      </c>
      <c r="H22" s="0" t="n">
        <v>10</v>
      </c>
      <c r="J22" s="0" t="s">
        <v>24</v>
      </c>
      <c r="O22" s="0" t="n">
        <v>0</v>
      </c>
      <c r="P22" s="0" t="n">
        <v>0</v>
      </c>
      <c r="Q22" s="0" t="n">
        <v>0</v>
      </c>
      <c r="R22" s="0" t="n">
        <v>0</v>
      </c>
      <c r="S22" s="0" t="s">
        <v>188</v>
      </c>
    </row>
    <row r="23" customFormat="false" ht="15" hidden="false" customHeight="false" outlineLevel="0" collapsed="false">
      <c r="B23" s="0" t="s">
        <v>193</v>
      </c>
      <c r="E23" s="0" t="s">
        <v>194</v>
      </c>
      <c r="H23" s="0" t="n">
        <v>10</v>
      </c>
      <c r="J23" s="0" t="s">
        <v>25</v>
      </c>
      <c r="O23" s="0" t="n">
        <v>0</v>
      </c>
      <c r="P23" s="0" t="n">
        <v>0</v>
      </c>
      <c r="Q23" s="0" t="n">
        <v>0</v>
      </c>
      <c r="R23" s="0" t="n">
        <v>0</v>
      </c>
      <c r="S23" s="0" t="s">
        <v>188</v>
      </c>
    </row>
    <row r="24" customFormat="false" ht="15" hidden="false" customHeight="false" outlineLevel="0" collapsed="false">
      <c r="B24" s="0" t="s">
        <v>195</v>
      </c>
      <c r="E24" s="0" t="s">
        <v>187</v>
      </c>
      <c r="H24" s="0" t="n">
        <v>10</v>
      </c>
      <c r="J24" s="0" t="s">
        <v>26</v>
      </c>
      <c r="O24" s="0" t="n">
        <v>0</v>
      </c>
      <c r="P24" s="0" t="n">
        <v>0</v>
      </c>
      <c r="Q24" s="0" t="n">
        <v>0</v>
      </c>
      <c r="R24" s="0" t="n">
        <v>0</v>
      </c>
      <c r="S24" s="0" t="s">
        <v>188</v>
      </c>
    </row>
    <row r="25" customFormat="false" ht="15" hidden="false" customHeight="false" outlineLevel="0" collapsed="false">
      <c r="B25" s="0" t="s">
        <v>196</v>
      </c>
      <c r="E25" s="0" t="s">
        <v>190</v>
      </c>
      <c r="H25" s="0" t="n">
        <v>10</v>
      </c>
      <c r="J25" s="0" t="s">
        <v>27</v>
      </c>
      <c r="O25" s="0" t="n">
        <v>0</v>
      </c>
      <c r="P25" s="0" t="n">
        <v>0</v>
      </c>
      <c r="Q25" s="0" t="n">
        <v>0</v>
      </c>
      <c r="R25" s="0" t="n">
        <v>0</v>
      </c>
      <c r="S25" s="0" t="s">
        <v>188</v>
      </c>
    </row>
    <row r="26" customFormat="false" ht="15" hidden="false" customHeight="false" outlineLevel="0" collapsed="false">
      <c r="B26" s="0" t="s">
        <v>197</v>
      </c>
      <c r="E26" s="0" t="s">
        <v>198</v>
      </c>
      <c r="H26" s="0" t="n">
        <v>10</v>
      </c>
      <c r="J26" s="0" t="s">
        <v>29</v>
      </c>
      <c r="O26" s="0" t="n">
        <v>0</v>
      </c>
      <c r="P26" s="0" t="n">
        <v>0</v>
      </c>
      <c r="Q26" s="0" t="n">
        <v>0</v>
      </c>
      <c r="R26" s="0" t="n">
        <v>0</v>
      </c>
      <c r="S26" s="0" t="s">
        <v>188</v>
      </c>
    </row>
    <row r="27" customFormat="false" ht="15" hidden="false" customHeight="false" outlineLevel="0" collapsed="false">
      <c r="J27" s="0" t="s">
        <v>31</v>
      </c>
      <c r="O27" s="0" t="n">
        <f aca="false">O20+O23+O21+O24+O25+O26</f>
        <v>0</v>
      </c>
      <c r="P27" s="0" t="n">
        <f aca="false">P20+P23+P21+P24+P25+P26</f>
        <v>0</v>
      </c>
      <c r="Q27" s="0" t="n">
        <f aca="false">Q20+Q23+Q21+Q24+Q25+Q26</f>
        <v>0</v>
      </c>
      <c r="R27" s="0" t="n">
        <f aca="false">R20+R23+R21+R24+R25+R26</f>
        <v>0</v>
      </c>
      <c r="S27" s="0" t="s">
        <v>200</v>
      </c>
    </row>
    <row r="28" customFormat="false" ht="15" hidden="false" customHeight="false" outlineLevel="0" collapsed="false">
      <c r="J28" s="0" t="s">
        <v>32</v>
      </c>
      <c r="O28" s="0" t="n">
        <f aca="false">O18-O27</f>
        <v>150</v>
      </c>
      <c r="P28" s="0" t="n">
        <f aca="false">P18-P27</f>
        <v>300</v>
      </c>
      <c r="Q28" s="0" t="n">
        <f aca="false">Q18-Q27</f>
        <v>450</v>
      </c>
      <c r="R28" s="0" t="n">
        <f aca="false">R18-R27</f>
        <v>600</v>
      </c>
      <c r="S28" s="0" t="s">
        <v>200</v>
      </c>
    </row>
    <row r="29" customFormat="false" ht="15" hidden="false" customHeight="false" outlineLevel="0" collapsed="false">
      <c r="J29" s="0" t="s">
        <v>33</v>
      </c>
      <c r="O29" s="0" t="n">
        <f aca="false">O66*0.05</f>
        <v>0</v>
      </c>
      <c r="P29" s="0" t="n">
        <f aca="false">P66*0.05</f>
        <v>2.5</v>
      </c>
      <c r="Q29" s="0" t="n">
        <f aca="false">Q66*0.05</f>
        <v>5.5</v>
      </c>
      <c r="R29" s="0" t="n">
        <f aca="false">R66*0.05</f>
        <v>9</v>
      </c>
      <c r="S29" s="0" t="s">
        <v>202</v>
      </c>
    </row>
    <row r="30" customFormat="false" ht="15" hidden="false" customHeight="false" outlineLevel="0" collapsed="false">
      <c r="J30" s="0" t="s">
        <v>34</v>
      </c>
      <c r="O30" s="0" t="n">
        <f aca="false">O28-O29</f>
        <v>150</v>
      </c>
      <c r="P30" s="0" t="n">
        <f aca="false">P28-P29</f>
        <v>297.5</v>
      </c>
      <c r="Q30" s="0" t="n">
        <f aca="false">Q28-Q29</f>
        <v>444.5</v>
      </c>
      <c r="R30" s="0" t="n">
        <f aca="false">R28-R29</f>
        <v>591</v>
      </c>
      <c r="S30" s="0" t="s">
        <v>200</v>
      </c>
    </row>
    <row r="31" customFormat="false" ht="15" hidden="false" customHeight="false" outlineLevel="0" collapsed="false">
      <c r="B31" s="0" t="s">
        <v>203</v>
      </c>
      <c r="J31" s="0" t="s">
        <v>35</v>
      </c>
      <c r="O31" s="0" t="n">
        <f aca="false">N52*0.12</f>
        <v>0</v>
      </c>
      <c r="P31" s="0" t="n">
        <f aca="false">O52*0.12</f>
        <v>6</v>
      </c>
      <c r="Q31" s="0" t="n">
        <f aca="false">P52*0.12</f>
        <v>6</v>
      </c>
      <c r="R31" s="0" t="n">
        <f aca="false">Q52*0.12</f>
        <v>6</v>
      </c>
      <c r="S31" s="0" t="s">
        <v>200</v>
      </c>
    </row>
    <row r="32" customFormat="false" ht="15" hidden="false" customHeight="false" outlineLevel="0" collapsed="false">
      <c r="B32" s="0" t="s">
        <v>204</v>
      </c>
      <c r="J32" s="0" t="s">
        <v>36</v>
      </c>
      <c r="O32" s="0" t="n">
        <f aca="false">O30-O31</f>
        <v>150</v>
      </c>
      <c r="P32" s="0" t="n">
        <f aca="false">P30-P31</f>
        <v>291.5</v>
      </c>
      <c r="Q32" s="0" t="n">
        <f aca="false">Q30-Q31</f>
        <v>438.5</v>
      </c>
      <c r="R32" s="0" t="n">
        <f aca="false">R30-R31</f>
        <v>585</v>
      </c>
      <c r="S32" s="0" t="s">
        <v>200</v>
      </c>
    </row>
    <row r="33" customFormat="false" ht="15" hidden="false" customHeight="false" outlineLevel="0" collapsed="false">
      <c r="J33" s="0" t="s">
        <v>37</v>
      </c>
      <c r="O33" s="0" t="n">
        <f aca="false">(O30-O31)*0.2</f>
        <v>30</v>
      </c>
      <c r="P33" s="0" t="n">
        <f aca="false">(P30-P31)*0.2</f>
        <v>58.3</v>
      </c>
      <c r="Q33" s="0" t="n">
        <f aca="false">(Q30-Q31)*0.2</f>
        <v>87.7</v>
      </c>
      <c r="R33" s="0" t="n">
        <f aca="false">(R30-R31)*0.2</f>
        <v>117</v>
      </c>
      <c r="S33" s="0" t="s">
        <v>200</v>
      </c>
    </row>
    <row r="34" customFormat="false" ht="15" hidden="false" customHeight="false" outlineLevel="0" collapsed="false">
      <c r="B34" s="0" t="s">
        <v>269</v>
      </c>
      <c r="J34" s="39" t="s">
        <v>38</v>
      </c>
      <c r="K34" s="39"/>
      <c r="L34" s="39"/>
      <c r="M34" s="39"/>
      <c r="N34" s="39"/>
      <c r="O34" s="39" t="n">
        <f aca="false">O30-O31-O33</f>
        <v>120</v>
      </c>
      <c r="P34" s="39" t="n">
        <f aca="false">P30-P31-P33</f>
        <v>233.2</v>
      </c>
      <c r="Q34" s="39" t="n">
        <f aca="false">Q30-Q31-Q33</f>
        <v>350.8</v>
      </c>
      <c r="R34" s="39" t="n">
        <f aca="false">R30-R31-R33</f>
        <v>468</v>
      </c>
      <c r="S34" s="0" t="s">
        <v>200</v>
      </c>
    </row>
    <row r="37" customFormat="false" ht="15" hidden="false" customHeight="false" outlineLevel="0" collapsed="false">
      <c r="B37" s="0" t="s">
        <v>207</v>
      </c>
    </row>
    <row r="38" customFormat="false" ht="15" hidden="false" customHeight="false" outlineLevel="0" collapsed="false">
      <c r="B38" s="0" t="s">
        <v>208</v>
      </c>
      <c r="O38" s="0" t="s">
        <v>39</v>
      </c>
    </row>
    <row r="39" customFormat="false" ht="15" hidden="false" customHeight="false" outlineLevel="0" collapsed="false">
      <c r="B39" s="0" t="s">
        <v>209</v>
      </c>
      <c r="P39" s="0" t="s">
        <v>40</v>
      </c>
    </row>
    <row r="40" customFormat="false" ht="15" hidden="false" customHeight="false" outlineLevel="0" collapsed="false">
      <c r="B40" s="0" t="s">
        <v>210</v>
      </c>
      <c r="O40" s="0" t="s">
        <v>2</v>
      </c>
      <c r="P40" s="0" t="s">
        <v>2</v>
      </c>
      <c r="Q40" s="0" t="s">
        <v>41</v>
      </c>
      <c r="R40" s="0" t="s">
        <v>2</v>
      </c>
    </row>
    <row r="41" customFormat="false" ht="15" hidden="false" customHeight="false" outlineLevel="0" collapsed="false">
      <c r="N41" s="0" t="s">
        <v>270</v>
      </c>
      <c r="O41" s="0" t="n">
        <v>1</v>
      </c>
      <c r="P41" s="0" t="n">
        <v>2</v>
      </c>
      <c r="Q41" s="0" t="n">
        <v>3</v>
      </c>
      <c r="R41" s="0" t="n">
        <v>4</v>
      </c>
    </row>
    <row r="42" customFormat="false" ht="15" hidden="false" customHeight="false" outlineLevel="0" collapsed="false">
      <c r="P42" s="0" t="s">
        <v>44</v>
      </c>
    </row>
    <row r="43" customFormat="false" ht="15" hidden="false" customHeight="false" outlineLevel="0" collapsed="false">
      <c r="J43" s="0" t="s">
        <v>45</v>
      </c>
    </row>
    <row r="44" customFormat="false" ht="15" hidden="false" customHeight="false" outlineLevel="0" collapsed="false">
      <c r="C44" s="0" t="s">
        <v>211</v>
      </c>
      <c r="J44" s="0" t="s">
        <v>46</v>
      </c>
      <c r="N44" s="0" t="n">
        <f aca="false">20+N67</f>
        <v>20</v>
      </c>
      <c r="O44" s="0" t="n">
        <f aca="false">O110</f>
        <v>140</v>
      </c>
      <c r="P44" s="0" t="n">
        <f aca="false">P110</f>
        <v>419.2</v>
      </c>
      <c r="Q44" s="0" t="n">
        <f aca="false">Q110</f>
        <v>826</v>
      </c>
      <c r="R44" s="0" t="n">
        <f aca="false">R110</f>
        <v>1360</v>
      </c>
    </row>
    <row r="45" customFormat="false" ht="15" hidden="false" customHeight="false" outlineLevel="0" collapsed="false">
      <c r="J45" s="0" t="s">
        <v>47</v>
      </c>
      <c r="O45" s="0" t="n">
        <f aca="false">O10*0.1</f>
        <v>10</v>
      </c>
      <c r="P45" s="0" t="n">
        <f aca="false">P10*0.1</f>
        <v>20</v>
      </c>
      <c r="Q45" s="0" t="n">
        <f aca="false">Q10*0.1</f>
        <v>30</v>
      </c>
      <c r="R45" s="0" t="n">
        <f aca="false">R10*0.1</f>
        <v>40</v>
      </c>
      <c r="U45" s="0" t="s">
        <v>212</v>
      </c>
    </row>
    <row r="46" customFormat="false" ht="15" hidden="false" customHeight="false" outlineLevel="0" collapsed="false">
      <c r="J46" s="0" t="s">
        <v>48</v>
      </c>
      <c r="O46" s="0" t="n">
        <f aca="false">O11*0.1</f>
        <v>10</v>
      </c>
      <c r="P46" s="0" t="n">
        <f aca="false">P11*0.1</f>
        <v>20</v>
      </c>
      <c r="Q46" s="0" t="n">
        <f aca="false">Q11*0.1</f>
        <v>30</v>
      </c>
      <c r="R46" s="0" t="n">
        <f aca="false">R11*0.1</f>
        <v>40</v>
      </c>
      <c r="U46" s="0" t="s">
        <v>212</v>
      </c>
    </row>
    <row r="47" customFormat="false" ht="15" hidden="false" customHeight="false" outlineLevel="0" collapsed="false">
      <c r="J47" s="0" t="s">
        <v>49</v>
      </c>
      <c r="O47" s="0" t="n">
        <f aca="false">O13*0.1</f>
        <v>2.5</v>
      </c>
      <c r="P47" s="0" t="n">
        <f aca="false">P13*0.1</f>
        <v>5</v>
      </c>
      <c r="Q47" s="0" t="n">
        <f aca="false">Q13*0.1</f>
        <v>7.5</v>
      </c>
      <c r="R47" s="0" t="n">
        <f aca="false">R13*0.1</f>
        <v>10</v>
      </c>
      <c r="U47" s="0" t="s">
        <v>213</v>
      </c>
    </row>
    <row r="48" customFormat="false" ht="15" hidden="false" customHeight="false" outlineLevel="0" collapsed="false">
      <c r="J48" s="0" t="s">
        <v>50</v>
      </c>
      <c r="O48" s="0" t="n">
        <f aca="false">O14*0.1</f>
        <v>2.5</v>
      </c>
      <c r="P48" s="0" t="n">
        <f aca="false">P14*0.1</f>
        <v>5</v>
      </c>
      <c r="Q48" s="0" t="n">
        <f aca="false">Q14*0.1</f>
        <v>7.5</v>
      </c>
      <c r="R48" s="0" t="n">
        <f aca="false">R14*0.1</f>
        <v>10</v>
      </c>
      <c r="U48" s="0" t="s">
        <v>214</v>
      </c>
    </row>
    <row r="49" customFormat="false" ht="15" hidden="false" customHeight="false" outlineLevel="0" collapsed="false">
      <c r="C49" s="0" t="s">
        <v>271</v>
      </c>
      <c r="J49" s="0" t="s">
        <v>51</v>
      </c>
      <c r="N49" s="0" t="n">
        <f aca="false">SUM(N44:N48)</f>
        <v>20</v>
      </c>
      <c r="O49" s="0" t="n">
        <f aca="false">SUM(O44:O48)</f>
        <v>165</v>
      </c>
      <c r="P49" s="0" t="n">
        <f aca="false">SUM(P44:P48)</f>
        <v>469.2</v>
      </c>
      <c r="Q49" s="0" t="n">
        <f aca="false">SUM(Q44:Q48)</f>
        <v>901</v>
      </c>
      <c r="R49" s="0" t="n">
        <f aca="false">SUM(R44:R48)</f>
        <v>1460</v>
      </c>
    </row>
    <row r="50" customFormat="false" ht="15" hidden="false" customHeight="false" outlineLevel="0" collapsed="false">
      <c r="C50" s="0" t="s">
        <v>216</v>
      </c>
      <c r="J50" s="0" t="s">
        <v>52</v>
      </c>
      <c r="O50" s="0" t="n">
        <f aca="false">N50+N51</f>
        <v>20</v>
      </c>
      <c r="P50" s="0" t="n">
        <f aca="false">O50+O51</f>
        <v>50</v>
      </c>
      <c r="Q50" s="0" t="n">
        <f aca="false">P50+P51</f>
        <v>50</v>
      </c>
      <c r="R50" s="0" t="n">
        <f aca="false">Q50+Q51</f>
        <v>50</v>
      </c>
    </row>
    <row r="51" customFormat="false" ht="15" hidden="false" customHeight="false" outlineLevel="0" collapsed="false">
      <c r="C51" s="0" t="s">
        <v>217</v>
      </c>
      <c r="J51" s="0" t="s">
        <v>155</v>
      </c>
      <c r="N51" s="0" t="n">
        <v>20</v>
      </c>
      <c r="O51" s="0" t="n">
        <v>30</v>
      </c>
      <c r="S51" s="0" t="s">
        <v>218</v>
      </c>
    </row>
    <row r="52" customFormat="false" ht="15" hidden="false" customHeight="false" outlineLevel="0" collapsed="false">
      <c r="J52" s="0" t="s">
        <v>54</v>
      </c>
      <c r="O52" s="0" t="n">
        <f aca="false">O50+O51</f>
        <v>50</v>
      </c>
      <c r="P52" s="0" t="n">
        <f aca="false">P50+P51</f>
        <v>50</v>
      </c>
      <c r="Q52" s="0" t="n">
        <f aca="false">Q50+Q51</f>
        <v>50</v>
      </c>
      <c r="R52" s="0" t="n">
        <f aca="false">R50+R51</f>
        <v>50</v>
      </c>
      <c r="S52" s="0" t="s">
        <v>219</v>
      </c>
    </row>
    <row r="53" customFormat="false" ht="15" hidden="false" customHeight="false" outlineLevel="0" collapsed="false">
      <c r="J53" s="0" t="s">
        <v>55</v>
      </c>
      <c r="O53" s="0" t="n">
        <f aca="false">O31</f>
        <v>0</v>
      </c>
      <c r="P53" s="0" t="n">
        <f aca="false">P31</f>
        <v>6</v>
      </c>
      <c r="Q53" s="0" t="n">
        <f aca="false">Q31+P53</f>
        <v>12</v>
      </c>
      <c r="R53" s="0" t="n">
        <f aca="false">R31+Q53</f>
        <v>18</v>
      </c>
    </row>
    <row r="54" customFormat="false" ht="15" hidden="false" customHeight="false" outlineLevel="0" collapsed="false">
      <c r="C54" s="0" t="s">
        <v>272</v>
      </c>
      <c r="J54" s="0" t="s">
        <v>56</v>
      </c>
      <c r="N54" s="0" t="n">
        <f aca="false">N50+N51-N53</f>
        <v>20</v>
      </c>
      <c r="O54" s="0" t="n">
        <f aca="false">O52-O53</f>
        <v>50</v>
      </c>
      <c r="P54" s="0" t="n">
        <f aca="false">P52-P53</f>
        <v>44</v>
      </c>
      <c r="Q54" s="0" t="n">
        <f aca="false">Q52-Q53</f>
        <v>38</v>
      </c>
      <c r="R54" s="0" t="n">
        <f aca="false">R52-R53</f>
        <v>32</v>
      </c>
      <c r="S54" s="0" t="s">
        <v>170</v>
      </c>
    </row>
    <row r="56" customFormat="false" ht="15" hidden="false" customHeight="false" outlineLevel="0" collapsed="false">
      <c r="J56" s="0" t="s">
        <v>273</v>
      </c>
      <c r="O56" s="0" t="n">
        <v>0</v>
      </c>
      <c r="P56" s="0" t="n">
        <v>0</v>
      </c>
      <c r="Q56" s="0" t="n">
        <v>0</v>
      </c>
      <c r="R56" s="0" t="n">
        <v>0</v>
      </c>
    </row>
    <row r="58" customFormat="false" ht="15" hidden="false" customHeight="false" outlineLevel="0" collapsed="false">
      <c r="J58" s="39" t="s">
        <v>61</v>
      </c>
      <c r="K58" s="39"/>
      <c r="L58" s="39"/>
      <c r="M58" s="39"/>
      <c r="N58" s="39" t="n">
        <f aca="false">N49+N54</f>
        <v>40</v>
      </c>
      <c r="O58" s="39" t="n">
        <f aca="false">O49+O54+O56</f>
        <v>215</v>
      </c>
      <c r="P58" s="39" t="n">
        <f aca="false">P49+P54+P56</f>
        <v>513.2</v>
      </c>
      <c r="Q58" s="39" t="n">
        <f aca="false">Q49+Q54+Q56</f>
        <v>939</v>
      </c>
      <c r="R58" s="39" t="n">
        <f aca="false">R49+R54+R56</f>
        <v>1492</v>
      </c>
    </row>
    <row r="60" customFormat="false" ht="15" hidden="false" customHeight="false" outlineLevel="0" collapsed="false">
      <c r="J60" s="0" t="s">
        <v>62</v>
      </c>
    </row>
    <row r="61" customFormat="false" ht="15" hidden="false" customHeight="false" outlineLevel="0" collapsed="false">
      <c r="A61" s="0" t="n">
        <f aca="false">N58-N76</f>
        <v>0</v>
      </c>
      <c r="B61" s="0" t="n">
        <f aca="false">O58-O76</f>
        <v>0</v>
      </c>
      <c r="J61" s="0" t="s">
        <v>265</v>
      </c>
      <c r="O61" s="0" t="n">
        <f aca="false">O13*0.1</f>
        <v>2.5</v>
      </c>
      <c r="P61" s="0" t="n">
        <f aca="false">P13*0.1</f>
        <v>5</v>
      </c>
      <c r="Q61" s="0" t="n">
        <f aca="false">Q13*0.1</f>
        <v>7.5</v>
      </c>
      <c r="R61" s="0" t="n">
        <f aca="false">R13*0.1</f>
        <v>10</v>
      </c>
    </row>
    <row r="62" customFormat="false" ht="15" hidden="false" customHeight="false" outlineLevel="0" collapsed="false">
      <c r="J62" s="0" t="s">
        <v>266</v>
      </c>
      <c r="O62" s="0" t="n">
        <f aca="false">O14*0.1</f>
        <v>2.5</v>
      </c>
      <c r="P62" s="0" t="n">
        <f aca="false">P14*0.1</f>
        <v>5</v>
      </c>
      <c r="Q62" s="0" t="n">
        <f aca="false">Q14*0.1</f>
        <v>7.5</v>
      </c>
      <c r="R62" s="0" t="n">
        <f aca="false">R14*0.1</f>
        <v>10</v>
      </c>
    </row>
    <row r="63" customFormat="false" ht="15" hidden="false" customHeight="false" outlineLevel="0" collapsed="false">
      <c r="J63" s="0" t="s">
        <v>65</v>
      </c>
      <c r="U63" s="0" t="s">
        <v>212</v>
      </c>
    </row>
    <row r="64" customFormat="false" ht="15" hidden="false" customHeight="false" outlineLevel="0" collapsed="false">
      <c r="J64" s="0" t="s">
        <v>69</v>
      </c>
      <c r="O64" s="0" t="n">
        <f aca="false">O61+O63+O62</f>
        <v>5</v>
      </c>
      <c r="P64" s="0" t="n">
        <f aca="false">P61+P63+P62</f>
        <v>10</v>
      </c>
      <c r="Q64" s="0" t="n">
        <f aca="false">Q61+Q63+Q62</f>
        <v>15</v>
      </c>
      <c r="R64" s="0" t="n">
        <f aca="false">R61+R63+R62</f>
        <v>20</v>
      </c>
    </row>
    <row r="66" customFormat="false" ht="15" hidden="false" customHeight="false" outlineLevel="0" collapsed="false">
      <c r="J66" s="0" t="s">
        <v>71</v>
      </c>
      <c r="N66" s="0" t="n">
        <v>0</v>
      </c>
      <c r="O66" s="0" t="n">
        <f aca="false">N68</f>
        <v>0</v>
      </c>
      <c r="P66" s="0" t="n">
        <f aca="false">O68</f>
        <v>50</v>
      </c>
      <c r="Q66" s="0" t="n">
        <f aca="false">P68</f>
        <v>110</v>
      </c>
      <c r="R66" s="0" t="n">
        <f aca="false">Q68</f>
        <v>180</v>
      </c>
      <c r="S66" s="0" t="s">
        <v>232</v>
      </c>
    </row>
    <row r="67" customFormat="false" ht="15" hidden="false" customHeight="false" outlineLevel="0" collapsed="false">
      <c r="J67" s="0" t="s">
        <v>74</v>
      </c>
      <c r="N67" s="0" t="n">
        <v>0</v>
      </c>
      <c r="O67" s="0" t="n">
        <v>50</v>
      </c>
      <c r="P67" s="0" t="n">
        <v>60</v>
      </c>
      <c r="Q67" s="0" t="n">
        <v>70</v>
      </c>
      <c r="R67" s="0" t="n">
        <v>80</v>
      </c>
    </row>
    <row r="68" customFormat="false" ht="15" hidden="false" customHeight="false" outlineLevel="0" collapsed="false">
      <c r="J68" s="0" t="s">
        <v>75</v>
      </c>
      <c r="N68" s="0" t="n">
        <f aca="false">N67+N66</f>
        <v>0</v>
      </c>
      <c r="O68" s="0" t="n">
        <f aca="false">O66+O67</f>
        <v>50</v>
      </c>
      <c r="P68" s="0" t="n">
        <f aca="false">P66+P67</f>
        <v>110</v>
      </c>
      <c r="Q68" s="0" t="n">
        <f aca="false">Q66+Q67</f>
        <v>180</v>
      </c>
      <c r="R68" s="0" t="n">
        <f aca="false">R66+R67</f>
        <v>260</v>
      </c>
      <c r="S68" s="0" t="s">
        <v>235</v>
      </c>
    </row>
    <row r="69" customFormat="false" ht="15" hidden="false" customHeight="false" outlineLevel="0" collapsed="false">
      <c r="S69" s="0" t="s">
        <v>232</v>
      </c>
    </row>
    <row r="70" customFormat="false" ht="15" hidden="false" customHeight="false" outlineLevel="0" collapsed="false">
      <c r="J70" s="0" t="s">
        <v>77</v>
      </c>
    </row>
    <row r="71" customFormat="false" ht="15" hidden="false" customHeight="false" outlineLevel="0" collapsed="false">
      <c r="J71" s="0" t="s">
        <v>78</v>
      </c>
      <c r="N71" s="0" t="n">
        <v>40</v>
      </c>
      <c r="O71" s="0" t="n">
        <f aca="false">N71</f>
        <v>40</v>
      </c>
      <c r="P71" s="0" t="n">
        <f aca="false">O71</f>
        <v>40</v>
      </c>
      <c r="Q71" s="0" t="n">
        <f aca="false">P71</f>
        <v>40</v>
      </c>
      <c r="R71" s="0" t="n">
        <f aca="false">Q71</f>
        <v>40</v>
      </c>
      <c r="S71" s="0" t="s">
        <v>239</v>
      </c>
    </row>
    <row r="72" customFormat="false" ht="15" hidden="false" customHeight="false" outlineLevel="0" collapsed="false">
      <c r="J72" s="0" t="s">
        <v>81</v>
      </c>
      <c r="O72" s="0" t="n">
        <f aca="false">N72+O34</f>
        <v>120</v>
      </c>
      <c r="P72" s="0" t="n">
        <f aca="false">O72+P34</f>
        <v>353.2</v>
      </c>
      <c r="Q72" s="0" t="n">
        <f aca="false">P72+Q34</f>
        <v>704</v>
      </c>
      <c r="R72" s="0" t="n">
        <f aca="false">Q72+R34</f>
        <v>1172</v>
      </c>
    </row>
    <row r="73" customFormat="false" ht="15" hidden="false" customHeight="false" outlineLevel="0" collapsed="false">
      <c r="J73" s="0" t="s">
        <v>115</v>
      </c>
      <c r="O73" s="0" t="n">
        <f aca="false">O34*0</f>
        <v>0</v>
      </c>
      <c r="P73" s="0" t="n">
        <f aca="false">P34*0</f>
        <v>0</v>
      </c>
      <c r="Q73" s="0" t="n">
        <f aca="false">Q34*0</f>
        <v>0</v>
      </c>
      <c r="R73" s="0" t="n">
        <f aca="false">R34*0</f>
        <v>0</v>
      </c>
    </row>
    <row r="74" customFormat="false" ht="15" hidden="false" customHeight="false" outlineLevel="0" collapsed="false">
      <c r="J74" s="0" t="s">
        <v>84</v>
      </c>
      <c r="N74" s="0" t="n">
        <f aca="false">N71+N72</f>
        <v>40</v>
      </c>
      <c r="O74" s="0" t="n">
        <f aca="false">O71+O72-O73</f>
        <v>160</v>
      </c>
      <c r="P74" s="0" t="n">
        <f aca="false">P71+P72-P73</f>
        <v>393.2</v>
      </c>
      <c r="Q74" s="0" t="n">
        <f aca="false">Q71+Q72-Q73</f>
        <v>744</v>
      </c>
      <c r="R74" s="0" t="n">
        <f aca="false">R71+R72-R73</f>
        <v>1212</v>
      </c>
    </row>
    <row r="76" customFormat="false" ht="15" hidden="false" customHeight="false" outlineLevel="0" collapsed="false">
      <c r="J76" s="39" t="s">
        <v>85</v>
      </c>
      <c r="K76" s="39"/>
      <c r="L76" s="39"/>
      <c r="M76" s="39"/>
      <c r="N76" s="39" t="n">
        <f aca="false">N68+M64+N74</f>
        <v>40</v>
      </c>
      <c r="O76" s="39" t="n">
        <f aca="false">O64+O68+O74</f>
        <v>215</v>
      </c>
      <c r="P76" s="39" t="n">
        <f aca="false">P64+P68+P74</f>
        <v>513.2</v>
      </c>
      <c r="Q76" s="39" t="n">
        <f aca="false">Q64+Q68+Q74</f>
        <v>939</v>
      </c>
      <c r="R76" s="39" t="n">
        <f aca="false">R64+R68+R74</f>
        <v>1492</v>
      </c>
      <c r="S76" s="0" t="s">
        <v>239</v>
      </c>
    </row>
    <row r="77" customFormat="false" ht="15" hidden="false" customHeight="false" outlineLevel="0" collapsed="false">
      <c r="N77" s="0" t="s">
        <v>86</v>
      </c>
      <c r="O77" s="0" t="n">
        <f aca="false">O58-O76</f>
        <v>0</v>
      </c>
      <c r="P77" s="0" t="n">
        <f aca="false">P58-P76</f>
        <v>0</v>
      </c>
      <c r="Q77" s="0" t="n">
        <f aca="false">Q58-Q76</f>
        <v>0</v>
      </c>
      <c r="R77" s="0" t="n">
        <f aca="false">R58-R76</f>
        <v>0</v>
      </c>
    </row>
    <row r="78" customFormat="false" ht="15" hidden="false" customHeight="false" outlineLevel="0" collapsed="false">
      <c r="P78" s="0" t="s">
        <v>91</v>
      </c>
    </row>
    <row r="79" customFormat="false" ht="15" hidden="false" customHeight="false" outlineLevel="0" collapsed="false">
      <c r="P79" s="0" t="s">
        <v>93</v>
      </c>
    </row>
    <row r="80" customFormat="false" ht="15" hidden="false" customHeight="false" outlineLevel="0" collapsed="false">
      <c r="O80" s="0" t="s">
        <v>2</v>
      </c>
      <c r="P80" s="0" t="s">
        <v>2</v>
      </c>
      <c r="Q80" s="0" t="s">
        <v>41</v>
      </c>
      <c r="R80" s="0" t="s">
        <v>2</v>
      </c>
    </row>
    <row r="81" customFormat="false" ht="15" hidden="false" customHeight="false" outlineLevel="0" collapsed="false">
      <c r="O81" s="0" t="n">
        <v>1</v>
      </c>
      <c r="P81" s="0" t="n">
        <v>2</v>
      </c>
      <c r="Q81" s="0" t="n">
        <v>3</v>
      </c>
      <c r="R81" s="0" t="n">
        <v>4</v>
      </c>
    </row>
    <row r="82" customFormat="false" ht="15" hidden="false" customHeight="false" outlineLevel="0" collapsed="false">
      <c r="O82" s="0" t="s">
        <v>98</v>
      </c>
    </row>
    <row r="84" customFormat="false" ht="15" hidden="false" customHeight="false" outlineLevel="0" collapsed="false">
      <c r="J84" s="0" t="s">
        <v>100</v>
      </c>
      <c r="O84" s="0" t="n">
        <f aca="false">N44</f>
        <v>20</v>
      </c>
      <c r="P84" s="0" t="n">
        <f aca="false">O110</f>
        <v>140</v>
      </c>
      <c r="Q84" s="0" t="n">
        <f aca="false">P110</f>
        <v>419.2</v>
      </c>
      <c r="R84" s="0" t="n">
        <f aca="false">Q110</f>
        <v>826</v>
      </c>
    </row>
    <row r="86" customFormat="false" ht="15" hidden="false" customHeight="false" outlineLevel="0" collapsed="false">
      <c r="J86" s="0" t="s">
        <v>38</v>
      </c>
      <c r="O86" s="0" t="n">
        <f aca="false">O34</f>
        <v>120</v>
      </c>
      <c r="P86" s="0" t="n">
        <f aca="false">P34</f>
        <v>233.2</v>
      </c>
      <c r="Q86" s="0" t="n">
        <f aca="false">Q34</f>
        <v>350.8</v>
      </c>
      <c r="R86" s="0" t="n">
        <f aca="false">R34</f>
        <v>468</v>
      </c>
    </row>
    <row r="87" customFormat="false" ht="15" hidden="false" customHeight="false" outlineLevel="0" collapsed="false">
      <c r="J87" s="0" t="s">
        <v>102</v>
      </c>
    </row>
    <row r="88" customFormat="false" ht="15" hidden="false" customHeight="false" outlineLevel="0" collapsed="false">
      <c r="J88" s="0" t="s">
        <v>35</v>
      </c>
      <c r="O88" s="0" t="n">
        <f aca="false">O31</f>
        <v>0</v>
      </c>
      <c r="P88" s="0" t="n">
        <f aca="false">P31</f>
        <v>6</v>
      </c>
      <c r="Q88" s="0" t="n">
        <f aca="false">Q31</f>
        <v>6</v>
      </c>
      <c r="R88" s="0" t="n">
        <f aca="false">R31</f>
        <v>6</v>
      </c>
    </row>
    <row r="89" customFormat="false" ht="15" hidden="false" customHeight="false" outlineLevel="0" collapsed="false">
      <c r="J89" s="0" t="s">
        <v>103</v>
      </c>
      <c r="O89" s="0" t="n">
        <f aca="false">(N45-O45)</f>
        <v>-10</v>
      </c>
      <c r="P89" s="0" t="n">
        <f aca="false">(O45-P45)</f>
        <v>-10</v>
      </c>
      <c r="Q89" s="0" t="n">
        <f aca="false">(P45-Q45)</f>
        <v>-10</v>
      </c>
      <c r="R89" s="0" t="n">
        <f aca="false">(Q45-R45)</f>
        <v>-10</v>
      </c>
    </row>
    <row r="90" customFormat="false" ht="15" hidden="false" customHeight="false" outlineLevel="0" collapsed="false">
      <c r="J90" s="0" t="s">
        <v>105</v>
      </c>
      <c r="O90" s="0" t="n">
        <f aca="false">(N46-O46)</f>
        <v>-10</v>
      </c>
      <c r="P90" s="0" t="n">
        <f aca="false">(O46-P46)</f>
        <v>-10</v>
      </c>
      <c r="Q90" s="0" t="n">
        <f aca="false">(P46-Q46)</f>
        <v>-10</v>
      </c>
      <c r="R90" s="0" t="n">
        <f aca="false">(Q46-R46)</f>
        <v>-10</v>
      </c>
    </row>
    <row r="91" customFormat="false" ht="15" hidden="false" customHeight="false" outlineLevel="0" collapsed="false">
      <c r="J91" s="0" t="s">
        <v>106</v>
      </c>
      <c r="O91" s="0" t="n">
        <f aca="false">(N47-O47)</f>
        <v>-2.5</v>
      </c>
      <c r="P91" s="0" t="n">
        <f aca="false">(O47-P47)</f>
        <v>-2.5</v>
      </c>
      <c r="Q91" s="0" t="n">
        <f aca="false">(P47-Q47)</f>
        <v>-2.5</v>
      </c>
      <c r="R91" s="0" t="n">
        <f aca="false">(Q47-R47)</f>
        <v>-2.5</v>
      </c>
    </row>
    <row r="92" customFormat="false" ht="15" hidden="false" customHeight="false" outlineLevel="0" collapsed="false">
      <c r="J92" s="0" t="s">
        <v>106</v>
      </c>
      <c r="O92" s="0" t="n">
        <f aca="false">(N48-O48)</f>
        <v>-2.5</v>
      </c>
      <c r="P92" s="0" t="n">
        <f aca="false">(O48-P48)</f>
        <v>-2.5</v>
      </c>
      <c r="Q92" s="0" t="n">
        <f aca="false">(P48-Q48)</f>
        <v>-2.5</v>
      </c>
      <c r="R92" s="0" t="n">
        <f aca="false">(Q48-R48)</f>
        <v>-2.5</v>
      </c>
    </row>
    <row r="93" customFormat="false" ht="15" hidden="false" customHeight="false" outlineLevel="0" collapsed="false">
      <c r="J93" s="0" t="s">
        <v>107</v>
      </c>
      <c r="O93" s="0" t="n">
        <f aca="false">(N61-O61)*-1</f>
        <v>2.5</v>
      </c>
      <c r="P93" s="0" t="n">
        <f aca="false">(O61-P61)*-1</f>
        <v>2.5</v>
      </c>
      <c r="Q93" s="0" t="n">
        <f aca="false">(P61-Q61)*-1</f>
        <v>2.5</v>
      </c>
      <c r="R93" s="0" t="n">
        <f aca="false">(Q61-R61)*-1</f>
        <v>2.5</v>
      </c>
    </row>
    <row r="94" customFormat="false" ht="15" hidden="false" customHeight="false" outlineLevel="0" collapsed="false">
      <c r="J94" s="0" t="s">
        <v>108</v>
      </c>
      <c r="O94" s="0" t="n">
        <f aca="false">(N62-O62)*-1</f>
        <v>2.5</v>
      </c>
      <c r="P94" s="0" t="n">
        <f aca="false">(O62-P62)*-1</f>
        <v>2.5</v>
      </c>
      <c r="Q94" s="0" t="n">
        <f aca="false">(P62-Q62)*-1</f>
        <v>2.5</v>
      </c>
      <c r="R94" s="0" t="n">
        <f aca="false">(Q62-R62)*-1</f>
        <v>2.5</v>
      </c>
    </row>
    <row r="96" customFormat="false" ht="15" hidden="false" customHeight="false" outlineLevel="0" collapsed="false">
      <c r="J96" s="0" t="s">
        <v>109</v>
      </c>
      <c r="O96" s="0" t="n">
        <f aca="false">(M63-O63)*-1</f>
        <v>0</v>
      </c>
      <c r="P96" s="0" t="n">
        <f aca="false">(N63-P63)*-1</f>
        <v>0</v>
      </c>
      <c r="Q96" s="0" t="n">
        <f aca="false">(O63-Q63)*-1</f>
        <v>0</v>
      </c>
      <c r="R96" s="0" t="n">
        <f aca="false">(P63-R63)*-1</f>
        <v>0</v>
      </c>
    </row>
    <row r="98" customFormat="false" ht="15" hidden="false" customHeight="false" outlineLevel="0" collapsed="false">
      <c r="J98" s="0" t="s">
        <v>110</v>
      </c>
      <c r="O98" s="0" t="n">
        <f aca="false">O86+O88+O89+O90+O91+O92+O93+O94+O96</f>
        <v>100</v>
      </c>
      <c r="P98" s="0" t="n">
        <f aca="false">P86+P88+P89+P90+P91+P92+P93+P94+P96</f>
        <v>219.2</v>
      </c>
      <c r="Q98" s="0" t="n">
        <f aca="false">Q86+Q88+Q89+Q90+Q91+Q92+Q93+Q94+Q96</f>
        <v>336.8</v>
      </c>
      <c r="R98" s="0" t="n">
        <f aca="false">R86+R88+R89+R90+R91+R92+R93+R94+R96</f>
        <v>454</v>
      </c>
    </row>
    <row r="100" customFormat="false" ht="15" hidden="false" customHeight="false" outlineLevel="0" collapsed="false">
      <c r="J100" s="0" t="s">
        <v>111</v>
      </c>
      <c r="O100" s="0" t="n">
        <f aca="false">O51*-1</f>
        <v>-30</v>
      </c>
      <c r="P100" s="0" t="n">
        <f aca="false">P51*-1</f>
        <v>-0</v>
      </c>
      <c r="Q100" s="0" t="n">
        <f aca="false">Q51*-1</f>
        <v>-0</v>
      </c>
      <c r="R100" s="0" t="n">
        <f aca="false">R51*-1</f>
        <v>-0</v>
      </c>
    </row>
    <row r="102" customFormat="false" ht="15" hidden="false" customHeight="false" outlineLevel="0" collapsed="false">
      <c r="J102" s="0" t="s">
        <v>112</v>
      </c>
    </row>
    <row r="103" customFormat="false" ht="15" hidden="false" customHeight="false" outlineLevel="0" collapsed="false">
      <c r="J103" s="0" t="s">
        <v>113</v>
      </c>
      <c r="O103" s="0" t="n">
        <f aca="false">O67</f>
        <v>50</v>
      </c>
      <c r="P103" s="0" t="n">
        <f aca="false">P67</f>
        <v>60</v>
      </c>
      <c r="Q103" s="0" t="n">
        <f aca="false">Q67</f>
        <v>70</v>
      </c>
      <c r="R103" s="0" t="n">
        <f aca="false">R67</f>
        <v>80</v>
      </c>
    </row>
    <row r="104" customFormat="false" ht="15" hidden="false" customHeight="false" outlineLevel="0" collapsed="false">
      <c r="J104" s="0" t="s">
        <v>114</v>
      </c>
      <c r="O104" s="0" t="n">
        <f aca="false">(N71-O71)*-1</f>
        <v>0</v>
      </c>
      <c r="P104" s="0" t="n">
        <f aca="false">O71-P71</f>
        <v>0</v>
      </c>
      <c r="Q104" s="0" t="n">
        <f aca="false">P71-Q71</f>
        <v>0</v>
      </c>
      <c r="R104" s="0" t="n">
        <f aca="false">Q71-R71</f>
        <v>0</v>
      </c>
    </row>
    <row r="106" customFormat="false" ht="15" hidden="false" customHeight="false" outlineLevel="0" collapsed="false">
      <c r="J106" s="0" t="s">
        <v>115</v>
      </c>
      <c r="O106" s="0" t="n">
        <f aca="false">O73</f>
        <v>0</v>
      </c>
      <c r="P106" s="0" t="n">
        <f aca="false">P73</f>
        <v>0</v>
      </c>
      <c r="Q106" s="0" t="n">
        <f aca="false">Q73</f>
        <v>0</v>
      </c>
      <c r="R106" s="0" t="n">
        <f aca="false">R73</f>
        <v>0</v>
      </c>
    </row>
    <row r="108" customFormat="false" ht="15" hidden="false" customHeight="false" outlineLevel="0" collapsed="false">
      <c r="J108" s="0" t="s">
        <v>274</v>
      </c>
      <c r="M108" s="0" t="s">
        <v>275</v>
      </c>
    </row>
    <row r="110" customFormat="false" ht="15" hidden="false" customHeight="false" outlineLevel="0" collapsed="false">
      <c r="J110" s="0" t="s">
        <v>247</v>
      </c>
      <c r="O110" s="0" t="n">
        <f aca="false">O84+O98-O106+O100+O103+O104+O108</f>
        <v>140</v>
      </c>
      <c r="P110" s="0" t="n">
        <f aca="false">P84+P98-P106+T106+P100+P103+P104+P108</f>
        <v>419.2</v>
      </c>
      <c r="Q110" s="0" t="n">
        <f aca="false">Q84+Q98-Q106+U106+Q100+Q103+Q104+Q108</f>
        <v>826</v>
      </c>
      <c r="R110" s="0" t="n">
        <f aca="false">R84+R98-R106+V106+R100+R103+R104+R108</f>
        <v>1360</v>
      </c>
    </row>
    <row r="112" customFormat="false" ht="15" hidden="false" customHeight="false" outlineLevel="0" collapsed="false">
      <c r="K112" s="0" t="s">
        <v>120</v>
      </c>
      <c r="M112" s="0" t="n">
        <v>0.5</v>
      </c>
      <c r="P112" s="0" t="n">
        <f aca="false">P84+(O16*$M$112)</f>
        <v>215</v>
      </c>
      <c r="Q112" s="0" t="n">
        <f aca="false">Q84+(P16*$M$112)</f>
        <v>569.2</v>
      </c>
      <c r="R112" s="0" t="n">
        <f aca="false">R84+(Q16*$M$112)</f>
        <v>1051</v>
      </c>
    </row>
    <row r="113" customFormat="false" ht="15" hidden="false" customHeight="false" outlineLevel="0" collapsed="false">
      <c r="S113" s="0" t="s">
        <v>248</v>
      </c>
    </row>
    <row r="117" customFormat="false" ht="15" hidden="false" customHeight="false" outlineLevel="0" collapsed="false">
      <c r="C117" s="0" t="s">
        <v>250</v>
      </c>
    </row>
    <row r="119" customFormat="false" ht="15" hidden="false" customHeight="false" outlineLevel="0" collapsed="false">
      <c r="C119" s="0" t="s">
        <v>253</v>
      </c>
    </row>
    <row r="120" customFormat="false" ht="15" hidden="false" customHeight="false" outlineLevel="0" collapsed="false">
      <c r="C120" s="0" t="s">
        <v>255</v>
      </c>
    </row>
    <row r="121" customFormat="false" ht="15" hidden="false" customHeight="false" outlineLevel="0" collapsed="false">
      <c r="C121" s="0" t="s">
        <v>256</v>
      </c>
    </row>
    <row r="122" customFormat="false" ht="15" hidden="false" customHeight="false" outlineLevel="0" collapsed="false">
      <c r="C122" s="0" t="s">
        <v>258</v>
      </c>
    </row>
    <row r="123" customFormat="false" ht="15" hidden="false" customHeight="false" outlineLevel="0" collapsed="false">
      <c r="C123" s="0" t="s">
        <v>260</v>
      </c>
    </row>
    <row r="124" customFormat="false" ht="15" hidden="false" customHeight="false" outlineLevel="0" collapsed="false">
      <c r="C124" s="0" t="s">
        <v>261</v>
      </c>
    </row>
    <row r="126" customFormat="false" ht="15" hidden="false" customHeight="false" outlineLevel="0" collapsed="false">
      <c r="C126" s="0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276</v>
      </c>
    </row>
    <row r="4" customFormat="false" ht="15" hidden="false" customHeight="false" outlineLevel="0" collapsed="false">
      <c r="B4" s="0" t="s">
        <v>161</v>
      </c>
      <c r="O4" s="0" t="s">
        <v>0</v>
      </c>
    </row>
    <row r="5" customFormat="false" ht="15" hidden="false" customHeight="false" outlineLevel="0" collapsed="false">
      <c r="B5" s="0" t="s">
        <v>162</v>
      </c>
      <c r="P5" s="0" t="s">
        <v>1</v>
      </c>
    </row>
    <row r="6" customFormat="false" ht="15" hidden="false" customHeight="false" outlineLevel="0" collapsed="false">
      <c r="O6" s="0" t="s">
        <v>2</v>
      </c>
      <c r="P6" s="0" t="s">
        <v>2</v>
      </c>
      <c r="Q6" s="0" t="s">
        <v>2</v>
      </c>
      <c r="R6" s="0" t="s">
        <v>2</v>
      </c>
    </row>
    <row r="7" customFormat="false" ht="15" hidden="false" customHeight="false" outlineLevel="0" collapsed="false">
      <c r="B7" s="0" t="s">
        <v>163</v>
      </c>
      <c r="O7" s="0" t="n">
        <v>1</v>
      </c>
      <c r="P7" s="0" t="n">
        <v>2</v>
      </c>
      <c r="Q7" s="0" t="n">
        <v>3</v>
      </c>
      <c r="R7" s="0" t="n">
        <v>4</v>
      </c>
    </row>
    <row r="8" customFormat="false" ht="15" hidden="false" customHeight="false" outlineLevel="0" collapsed="false">
      <c r="P8" s="0" t="s">
        <v>3</v>
      </c>
    </row>
    <row r="9" customFormat="false" ht="15" hidden="false" customHeight="false" outlineLevel="0" collapsed="false">
      <c r="B9" s="0" t="s">
        <v>267</v>
      </c>
    </row>
    <row r="10" customFormat="false" ht="15" hidden="false" customHeight="false" outlineLevel="0" collapsed="false">
      <c r="B10" s="0" t="s">
        <v>165</v>
      </c>
      <c r="J10" s="0" t="s">
        <v>5</v>
      </c>
      <c r="L10" s="0" t="s">
        <v>6</v>
      </c>
      <c r="O10" s="0" t="n">
        <v>100</v>
      </c>
      <c r="P10" s="0" t="n">
        <v>100</v>
      </c>
      <c r="Q10" s="0" t="n">
        <v>100</v>
      </c>
      <c r="R10" s="0" t="n">
        <v>100</v>
      </c>
      <c r="S10" s="0" t="s">
        <v>166</v>
      </c>
    </row>
    <row r="11" customFormat="false" ht="15" hidden="false" customHeight="false" outlineLevel="0" collapsed="false">
      <c r="L11" s="0" t="s">
        <v>8</v>
      </c>
      <c r="O11" s="0" t="n">
        <v>100</v>
      </c>
      <c r="P11" s="0" t="n">
        <v>100</v>
      </c>
      <c r="Q11" s="0" t="n">
        <v>100</v>
      </c>
      <c r="R11" s="0" t="n">
        <v>100</v>
      </c>
      <c r="S11" s="0" t="s">
        <v>166</v>
      </c>
    </row>
    <row r="12" customFormat="false" ht="15" hidden="false" customHeight="false" outlineLevel="0" collapsed="false">
      <c r="J12" s="0" t="s">
        <v>10</v>
      </c>
      <c r="O12" s="0" t="n">
        <f aca="false">O10+O11</f>
        <v>200</v>
      </c>
      <c r="P12" s="0" t="n">
        <f aca="false">P10+P11</f>
        <v>200</v>
      </c>
      <c r="Q12" s="0" t="n">
        <f aca="false">Q10+Q11</f>
        <v>200</v>
      </c>
      <c r="R12" s="0" t="n">
        <f aca="false">R10+R11</f>
        <v>200</v>
      </c>
    </row>
    <row r="13" customFormat="false" ht="15" hidden="false" customHeight="false" outlineLevel="0" collapsed="false">
      <c r="B13" s="0" t="s">
        <v>168</v>
      </c>
      <c r="J13" s="0" t="s">
        <v>12</v>
      </c>
      <c r="L13" s="0" t="s">
        <v>6</v>
      </c>
      <c r="M13" s="0" t="n">
        <v>0.25</v>
      </c>
      <c r="O13" s="0" t="n">
        <f aca="false">O10*$M$13</f>
        <v>25</v>
      </c>
      <c r="P13" s="0" t="n">
        <f aca="false">P10*$M$13</f>
        <v>25</v>
      </c>
      <c r="Q13" s="0" t="n">
        <f aca="false">Q10*$M$13</f>
        <v>25</v>
      </c>
      <c r="R13" s="0" t="n">
        <f aca="false">R10*$M$13</f>
        <v>25</v>
      </c>
      <c r="S13" s="0" t="s">
        <v>170</v>
      </c>
    </row>
    <row r="14" customFormat="false" ht="15" hidden="false" customHeight="false" outlineLevel="0" collapsed="false">
      <c r="H14" s="0" t="s">
        <v>171</v>
      </c>
      <c r="L14" s="0" t="s">
        <v>8</v>
      </c>
      <c r="M14" s="0" t="n">
        <v>0.25</v>
      </c>
      <c r="O14" s="0" t="n">
        <f aca="false">O11*$M$13</f>
        <v>25</v>
      </c>
      <c r="P14" s="0" t="n">
        <f aca="false">P11*$M$13</f>
        <v>25</v>
      </c>
      <c r="Q14" s="0" t="n">
        <f aca="false">Q11*$M$13</f>
        <v>25</v>
      </c>
      <c r="R14" s="0" t="n">
        <f aca="false">R11*$M$13</f>
        <v>25</v>
      </c>
      <c r="S14" s="0" t="s">
        <v>170</v>
      </c>
    </row>
    <row r="15" customFormat="false" ht="15" hidden="false" customHeight="false" outlineLevel="0" collapsed="false">
      <c r="J15" s="0" t="s">
        <v>15</v>
      </c>
      <c r="O15" s="0" t="n">
        <f aca="false">O13+O14</f>
        <v>50</v>
      </c>
      <c r="P15" s="0" t="n">
        <f aca="false">P13+P14</f>
        <v>50</v>
      </c>
      <c r="Q15" s="0" t="n">
        <f aca="false">Q13+Q14</f>
        <v>50</v>
      </c>
      <c r="R15" s="0" t="n">
        <f aca="false">R13+R14</f>
        <v>50</v>
      </c>
    </row>
    <row r="16" customFormat="false" ht="15" hidden="false" customHeight="false" outlineLevel="0" collapsed="false">
      <c r="B16" s="0" t="s">
        <v>277</v>
      </c>
      <c r="E16" s="0" t="s">
        <v>268</v>
      </c>
      <c r="H16" s="0" t="n">
        <v>25</v>
      </c>
      <c r="J16" s="0" t="s">
        <v>18</v>
      </c>
      <c r="O16" s="0" t="n">
        <f aca="false">(O10-O13)+(O11-O14)</f>
        <v>150</v>
      </c>
      <c r="P16" s="0" t="n">
        <f aca="false">(P10-P13)+(P11-P14)</f>
        <v>150</v>
      </c>
      <c r="Q16" s="0" t="n">
        <f aca="false">(Q10-Q13)+(Q11-Q14)</f>
        <v>150</v>
      </c>
      <c r="R16" s="0" t="n">
        <f aca="false">(R10-R13)+(R11-R14)</f>
        <v>150</v>
      </c>
    </row>
    <row r="17" customFormat="false" ht="15" hidden="false" customHeight="false" outlineLevel="0" collapsed="false">
      <c r="B17" s="0" t="s">
        <v>178</v>
      </c>
      <c r="E17" s="0" t="s">
        <v>179</v>
      </c>
      <c r="H17" s="0" t="n">
        <v>5</v>
      </c>
      <c r="J17" s="0" t="s">
        <v>19</v>
      </c>
      <c r="O17" s="0" t="n">
        <v>0</v>
      </c>
      <c r="P17" s="0" t="n">
        <v>0</v>
      </c>
      <c r="Q17" s="0" t="n">
        <v>0</v>
      </c>
      <c r="R17" s="0" t="n">
        <v>0</v>
      </c>
    </row>
    <row r="18" customFormat="false" ht="15" hidden="false" customHeight="false" outlineLevel="0" collapsed="false">
      <c r="B18" s="0" t="s">
        <v>181</v>
      </c>
      <c r="E18" s="0" t="s">
        <v>182</v>
      </c>
      <c r="H18" s="0" t="n">
        <v>12</v>
      </c>
      <c r="J18" s="0" t="s">
        <v>20</v>
      </c>
      <c r="O18" s="0" t="n">
        <f aca="false">O16+O17</f>
        <v>150</v>
      </c>
      <c r="P18" s="0" t="n">
        <f aca="false">P16+P17</f>
        <v>150</v>
      </c>
      <c r="Q18" s="0" t="n">
        <f aca="false">Q16+Q17</f>
        <v>150</v>
      </c>
      <c r="R18" s="0" t="n">
        <f aca="false">R16+R17</f>
        <v>150</v>
      </c>
    </row>
    <row r="19" customFormat="false" ht="15" hidden="false" customHeight="false" outlineLevel="0" collapsed="false">
      <c r="B19" s="0" t="s">
        <v>184</v>
      </c>
      <c r="E19" s="0" t="s">
        <v>185</v>
      </c>
      <c r="H19" s="0" t="n">
        <v>15</v>
      </c>
    </row>
    <row r="20" customFormat="false" ht="15" hidden="false" customHeight="false" outlineLevel="0" collapsed="false">
      <c r="B20" s="0" t="s">
        <v>278</v>
      </c>
      <c r="E20" s="0" t="s">
        <v>279</v>
      </c>
      <c r="H20" s="0" t="n">
        <v>40</v>
      </c>
      <c r="J20" s="0" t="s">
        <v>21</v>
      </c>
      <c r="O20" s="0" t="n">
        <v>0</v>
      </c>
      <c r="P20" s="0" t="n">
        <v>0</v>
      </c>
      <c r="Q20" s="0" t="n">
        <v>0</v>
      </c>
      <c r="R20" s="0" t="n">
        <v>0</v>
      </c>
      <c r="S20" s="0" t="s">
        <v>188</v>
      </c>
    </row>
    <row r="21" customFormat="false" ht="15" hidden="false" customHeight="false" outlineLevel="0" collapsed="false">
      <c r="B21" s="0" t="s">
        <v>280</v>
      </c>
      <c r="E21" s="0" t="s">
        <v>281</v>
      </c>
      <c r="H21" s="0" t="n">
        <v>30</v>
      </c>
      <c r="J21" s="0" t="s">
        <v>22</v>
      </c>
      <c r="O21" s="0" t="n">
        <v>0</v>
      </c>
      <c r="P21" s="0" t="n">
        <v>0</v>
      </c>
      <c r="Q21" s="0" t="n">
        <v>0</v>
      </c>
      <c r="R21" s="0" t="n">
        <v>0</v>
      </c>
      <c r="S21" s="0" t="s">
        <v>188</v>
      </c>
    </row>
    <row r="22" customFormat="false" ht="15" hidden="false" customHeight="false" outlineLevel="0" collapsed="false">
      <c r="B22" s="0" t="s">
        <v>282</v>
      </c>
      <c r="E22" s="0" t="s">
        <v>279</v>
      </c>
      <c r="H22" s="0" t="n">
        <v>30</v>
      </c>
      <c r="J22" s="0" t="s">
        <v>24</v>
      </c>
      <c r="O22" s="0" t="n">
        <v>0</v>
      </c>
      <c r="P22" s="0" t="n">
        <v>0</v>
      </c>
      <c r="Q22" s="0" t="n">
        <v>0</v>
      </c>
      <c r="R22" s="0" t="n">
        <v>0</v>
      </c>
      <c r="S22" s="0" t="s">
        <v>188</v>
      </c>
    </row>
    <row r="23" customFormat="false" ht="15" hidden="false" customHeight="false" outlineLevel="0" collapsed="false">
      <c r="B23" s="0" t="s">
        <v>197</v>
      </c>
      <c r="E23" s="0" t="s">
        <v>198</v>
      </c>
      <c r="H23" s="0" t="n">
        <v>10</v>
      </c>
      <c r="J23" s="0" t="s">
        <v>25</v>
      </c>
      <c r="O23" s="0" t="n">
        <v>0</v>
      </c>
      <c r="P23" s="0" t="n">
        <v>0</v>
      </c>
      <c r="Q23" s="0" t="n">
        <v>0</v>
      </c>
      <c r="R23" s="0" t="n">
        <v>0</v>
      </c>
      <c r="S23" s="0" t="s">
        <v>188</v>
      </c>
    </row>
    <row r="24" customFormat="false" ht="15" hidden="false" customHeight="false" outlineLevel="0" collapsed="false">
      <c r="J24" s="0" t="s">
        <v>26</v>
      </c>
      <c r="O24" s="0" t="n">
        <v>0</v>
      </c>
      <c r="P24" s="0" t="n">
        <v>0</v>
      </c>
      <c r="Q24" s="0" t="n">
        <v>0</v>
      </c>
      <c r="R24" s="0" t="n">
        <v>0</v>
      </c>
      <c r="S24" s="0" t="s">
        <v>188</v>
      </c>
    </row>
    <row r="25" customFormat="false" ht="15" hidden="false" customHeight="false" outlineLevel="0" collapsed="false">
      <c r="J25" s="0" t="s">
        <v>27</v>
      </c>
      <c r="O25" s="0" t="n">
        <v>0</v>
      </c>
      <c r="P25" s="0" t="n">
        <v>0</v>
      </c>
      <c r="Q25" s="0" t="n">
        <v>0</v>
      </c>
      <c r="R25" s="0" t="n">
        <v>0</v>
      </c>
      <c r="S25" s="0" t="s">
        <v>188</v>
      </c>
    </row>
    <row r="26" customFormat="false" ht="15" hidden="false" customHeight="false" outlineLevel="0" collapsed="false">
      <c r="J26" s="0" t="s">
        <v>29</v>
      </c>
      <c r="O26" s="0" t="n">
        <v>0</v>
      </c>
      <c r="P26" s="0" t="n">
        <v>0</v>
      </c>
      <c r="Q26" s="0" t="n">
        <v>0</v>
      </c>
      <c r="R26" s="0" t="n">
        <v>0</v>
      </c>
      <c r="S26" s="0" t="s">
        <v>188</v>
      </c>
    </row>
    <row r="27" customFormat="false" ht="15" hidden="false" customHeight="false" outlineLevel="0" collapsed="false">
      <c r="C27" s="0" t="s">
        <v>283</v>
      </c>
      <c r="J27" s="0" t="s">
        <v>31</v>
      </c>
      <c r="O27" s="0" t="n">
        <f aca="false">O20+O23+O21+O24+O25+O26</f>
        <v>0</v>
      </c>
      <c r="P27" s="0" t="n">
        <f aca="false">P20+P23+P21+P24+P25+P26</f>
        <v>0</v>
      </c>
      <c r="Q27" s="0" t="n">
        <f aca="false">Q20+Q23+Q21+Q24+Q25+Q26</f>
        <v>0</v>
      </c>
      <c r="R27" s="0" t="n">
        <f aca="false">R20+R23+R21+R24+R25+R26</f>
        <v>0</v>
      </c>
      <c r="S27" s="0" t="s">
        <v>200</v>
      </c>
    </row>
    <row r="28" customFormat="false" ht="15" hidden="false" customHeight="false" outlineLevel="0" collapsed="false">
      <c r="C28" s="0" t="s">
        <v>204</v>
      </c>
      <c r="J28" s="0" t="s">
        <v>32</v>
      </c>
      <c r="O28" s="0" t="n">
        <f aca="false">O18-O27</f>
        <v>150</v>
      </c>
      <c r="P28" s="0" t="n">
        <f aca="false">P18-P27</f>
        <v>150</v>
      </c>
      <c r="Q28" s="0" t="n">
        <f aca="false">Q18-Q27</f>
        <v>150</v>
      </c>
      <c r="R28" s="0" t="n">
        <f aca="false">R18-R27</f>
        <v>150</v>
      </c>
      <c r="S28" s="0" t="s">
        <v>200</v>
      </c>
    </row>
    <row r="29" customFormat="false" ht="15" hidden="false" customHeight="false" outlineLevel="0" collapsed="false">
      <c r="J29" s="0" t="s">
        <v>33</v>
      </c>
      <c r="O29" s="0" t="n">
        <f aca="false">O66*0.05</f>
        <v>0</v>
      </c>
      <c r="P29" s="0" t="n">
        <f aca="false">P66*0.05</f>
        <v>2.5</v>
      </c>
      <c r="Q29" s="0" t="n">
        <f aca="false">Q66*0.05</f>
        <v>5.5</v>
      </c>
      <c r="R29" s="0" t="n">
        <f aca="false">R66*0.05</f>
        <v>9</v>
      </c>
      <c r="S29" s="0" t="s">
        <v>202</v>
      </c>
    </row>
    <row r="30" customFormat="false" ht="15" hidden="false" customHeight="false" outlineLevel="0" collapsed="false">
      <c r="C30" s="0" t="s">
        <v>269</v>
      </c>
      <c r="J30" s="0" t="s">
        <v>34</v>
      </c>
      <c r="O30" s="0" t="n">
        <f aca="false">O28-O29</f>
        <v>150</v>
      </c>
      <c r="P30" s="0" t="n">
        <f aca="false">P28-P29</f>
        <v>147.5</v>
      </c>
      <c r="Q30" s="0" t="n">
        <f aca="false">Q28-Q29</f>
        <v>144.5</v>
      </c>
      <c r="R30" s="0" t="n">
        <f aca="false">R28-R29</f>
        <v>141</v>
      </c>
      <c r="S30" s="0" t="s">
        <v>200</v>
      </c>
    </row>
    <row r="31" customFormat="false" ht="15" hidden="false" customHeight="false" outlineLevel="0" collapsed="false">
      <c r="J31" s="0" t="s">
        <v>35</v>
      </c>
      <c r="O31" s="0" t="n">
        <f aca="false">N52*0.1</f>
        <v>0</v>
      </c>
      <c r="P31" s="0" t="n">
        <f aca="false">O52*0.1</f>
        <v>5</v>
      </c>
      <c r="Q31" s="0" t="n">
        <f aca="false">P52*0.1</f>
        <v>5</v>
      </c>
      <c r="R31" s="0" t="n">
        <f aca="false">Q52*0.1</f>
        <v>5</v>
      </c>
      <c r="S31" s="0" t="s">
        <v>200</v>
      </c>
    </row>
    <row r="32" customFormat="false" ht="15" hidden="false" customHeight="false" outlineLevel="0" collapsed="false">
      <c r="J32" s="0" t="s">
        <v>36</v>
      </c>
      <c r="O32" s="0" t="n">
        <f aca="false">O30-O31</f>
        <v>150</v>
      </c>
      <c r="P32" s="0" t="n">
        <f aca="false">P30-P31</f>
        <v>142.5</v>
      </c>
      <c r="Q32" s="0" t="n">
        <f aca="false">Q30-Q31</f>
        <v>139.5</v>
      </c>
      <c r="R32" s="0" t="n">
        <f aca="false">R30-R31</f>
        <v>136</v>
      </c>
      <c r="S32" s="0" t="s">
        <v>200</v>
      </c>
    </row>
    <row r="33" customFormat="false" ht="15" hidden="false" customHeight="false" outlineLevel="0" collapsed="false">
      <c r="C33" s="0" t="s">
        <v>207</v>
      </c>
      <c r="J33" s="0" t="s">
        <v>37</v>
      </c>
      <c r="O33" s="0" t="n">
        <f aca="false">(O30-O31)*0</f>
        <v>0</v>
      </c>
      <c r="P33" s="0" t="n">
        <f aca="false">(P30-P31)*0</f>
        <v>0</v>
      </c>
      <c r="Q33" s="0" t="n">
        <f aca="false">(Q30-Q31)*0</f>
        <v>0</v>
      </c>
      <c r="R33" s="0" t="n">
        <f aca="false">(R30-R31)*0</f>
        <v>0</v>
      </c>
      <c r="S33" s="0" t="s">
        <v>200</v>
      </c>
    </row>
    <row r="34" customFormat="false" ht="15" hidden="false" customHeight="false" outlineLevel="0" collapsed="false">
      <c r="C34" s="0" t="s">
        <v>208</v>
      </c>
      <c r="J34" s="0" t="s">
        <v>38</v>
      </c>
      <c r="O34" s="0" t="n">
        <f aca="false">O30-O31-O33</f>
        <v>150</v>
      </c>
      <c r="P34" s="0" t="n">
        <f aca="false">P30-P31-P33</f>
        <v>142.5</v>
      </c>
      <c r="Q34" s="0" t="n">
        <f aca="false">Q30-Q31-Q33</f>
        <v>139.5</v>
      </c>
      <c r="R34" s="0" t="n">
        <f aca="false">R30-R31-R33</f>
        <v>136</v>
      </c>
      <c r="S34" s="0" t="s">
        <v>200</v>
      </c>
    </row>
    <row r="35" customFormat="false" ht="15" hidden="false" customHeight="false" outlineLevel="0" collapsed="false">
      <c r="C35" s="0" t="s">
        <v>209</v>
      </c>
    </row>
    <row r="36" customFormat="false" ht="15" hidden="false" customHeight="false" outlineLevel="0" collapsed="false">
      <c r="C36" s="0" t="s">
        <v>210</v>
      </c>
    </row>
    <row r="37" customFormat="false" ht="15" hidden="false" customHeight="false" outlineLevel="0" collapsed="false">
      <c r="K37" s="0" t="n">
        <f aca="false">N44+O34-O45-O47+O61-O73</f>
        <v>160</v>
      </c>
    </row>
    <row r="38" customFormat="false" ht="15" hidden="false" customHeight="false" outlineLevel="0" collapsed="false">
      <c r="L38" s="0" t="n">
        <v>7</v>
      </c>
      <c r="O38" s="0" t="s">
        <v>39</v>
      </c>
    </row>
    <row r="39" customFormat="false" ht="15" hidden="false" customHeight="false" outlineLevel="0" collapsed="false">
      <c r="F39" s="0" t="n">
        <f aca="false">O10-O13-O33-O45-O47+O61</f>
        <v>65</v>
      </c>
      <c r="P39" s="0" t="s">
        <v>40</v>
      </c>
    </row>
    <row r="40" customFormat="false" ht="15" hidden="false" customHeight="false" outlineLevel="0" collapsed="false">
      <c r="O40" s="0" t="s">
        <v>2</v>
      </c>
      <c r="P40" s="0" t="s">
        <v>2</v>
      </c>
      <c r="Q40" s="0" t="s">
        <v>41</v>
      </c>
      <c r="R40" s="0" t="s">
        <v>2</v>
      </c>
    </row>
    <row r="41" customFormat="false" ht="15" hidden="false" customHeight="false" outlineLevel="0" collapsed="false">
      <c r="N41" s="0" t="s">
        <v>270</v>
      </c>
      <c r="O41" s="0" t="n">
        <v>1</v>
      </c>
      <c r="P41" s="0" t="n">
        <v>2</v>
      </c>
      <c r="Q41" s="0" t="n">
        <v>3</v>
      </c>
      <c r="R41" s="0" t="n">
        <v>4</v>
      </c>
    </row>
    <row r="42" customFormat="false" ht="15" hidden="false" customHeight="false" outlineLevel="0" collapsed="false">
      <c r="P42" s="0" t="s">
        <v>44</v>
      </c>
    </row>
    <row r="43" customFormat="false" ht="15" hidden="false" customHeight="false" outlineLevel="0" collapsed="false">
      <c r="J43" s="0" t="s">
        <v>45</v>
      </c>
    </row>
    <row r="44" customFormat="false" ht="15" hidden="false" customHeight="false" outlineLevel="0" collapsed="false">
      <c r="C44" s="0" t="s">
        <v>211</v>
      </c>
      <c r="J44" s="0" t="s">
        <v>46</v>
      </c>
      <c r="N44" s="0" t="n">
        <f aca="false">20+N67</f>
        <v>20</v>
      </c>
      <c r="O44" s="0" t="n">
        <f aca="false">O110</f>
        <v>170</v>
      </c>
      <c r="P44" s="0" t="n">
        <f aca="false">P110</f>
        <v>377.5</v>
      </c>
      <c r="Q44" s="0" t="n">
        <f aca="false">Q110</f>
        <v>592</v>
      </c>
      <c r="R44" s="0" t="n">
        <f aca="false">R110</f>
        <v>813</v>
      </c>
    </row>
    <row r="45" customFormat="false" ht="15" hidden="false" customHeight="false" outlineLevel="0" collapsed="false">
      <c r="J45" s="0" t="s">
        <v>47</v>
      </c>
      <c r="O45" s="0" t="n">
        <f aca="false">O10*0.1</f>
        <v>10</v>
      </c>
      <c r="P45" s="0" t="n">
        <f aca="false">P10*0.1</f>
        <v>10</v>
      </c>
      <c r="Q45" s="0" t="n">
        <f aca="false">Q10*0.1</f>
        <v>10</v>
      </c>
      <c r="R45" s="0" t="n">
        <f aca="false">R10*0.1</f>
        <v>10</v>
      </c>
      <c r="U45" s="0" t="s">
        <v>212</v>
      </c>
    </row>
    <row r="46" customFormat="false" ht="15" hidden="false" customHeight="false" outlineLevel="0" collapsed="false">
      <c r="J46" s="0" t="s">
        <v>48</v>
      </c>
      <c r="O46" s="0" t="n">
        <f aca="false">O11*0.1</f>
        <v>10</v>
      </c>
      <c r="P46" s="0" t="n">
        <f aca="false">P11*0.1</f>
        <v>10</v>
      </c>
      <c r="Q46" s="0" t="n">
        <f aca="false">Q11*0.1</f>
        <v>10</v>
      </c>
      <c r="R46" s="0" t="n">
        <f aca="false">R11*0.1</f>
        <v>10</v>
      </c>
      <c r="U46" s="0" t="s">
        <v>212</v>
      </c>
    </row>
    <row r="47" customFormat="false" ht="15" hidden="false" customHeight="false" outlineLevel="0" collapsed="false">
      <c r="J47" s="0" t="s">
        <v>49</v>
      </c>
      <c r="O47" s="0" t="n">
        <f aca="false">O13*0.1</f>
        <v>2.5</v>
      </c>
      <c r="P47" s="0" t="n">
        <f aca="false">P13*0.1</f>
        <v>2.5</v>
      </c>
      <c r="Q47" s="0" t="n">
        <f aca="false">Q13*0.1</f>
        <v>2.5</v>
      </c>
      <c r="R47" s="0" t="n">
        <f aca="false">R13*0.1</f>
        <v>2.5</v>
      </c>
      <c r="U47" s="0" t="s">
        <v>213</v>
      </c>
    </row>
    <row r="48" customFormat="false" ht="15" hidden="false" customHeight="false" outlineLevel="0" collapsed="false">
      <c r="J48" s="0" t="s">
        <v>50</v>
      </c>
      <c r="O48" s="0" t="n">
        <f aca="false">O14*0.1</f>
        <v>2.5</v>
      </c>
      <c r="P48" s="0" t="n">
        <f aca="false">P14*0.1</f>
        <v>2.5</v>
      </c>
      <c r="Q48" s="0" t="n">
        <f aca="false">Q14*0.1</f>
        <v>2.5</v>
      </c>
      <c r="R48" s="0" t="n">
        <f aca="false">R14*0.1</f>
        <v>2.5</v>
      </c>
      <c r="U48" s="0" t="s">
        <v>214</v>
      </c>
    </row>
    <row r="49" customFormat="false" ht="15" hidden="false" customHeight="false" outlineLevel="0" collapsed="false">
      <c r="C49" s="0" t="s">
        <v>271</v>
      </c>
      <c r="J49" s="0" t="s">
        <v>51</v>
      </c>
      <c r="N49" s="0" t="n">
        <f aca="false">SUM(N44:N48)</f>
        <v>20</v>
      </c>
      <c r="O49" s="0" t="n">
        <f aca="false">SUM(O44:O48)</f>
        <v>195</v>
      </c>
      <c r="P49" s="0" t="n">
        <f aca="false">SUM(P44:P48)</f>
        <v>402.5</v>
      </c>
      <c r="Q49" s="0" t="n">
        <f aca="false">SUM(Q44:Q48)</f>
        <v>617</v>
      </c>
      <c r="R49" s="0" t="n">
        <f aca="false">SUM(R44:R48)</f>
        <v>838</v>
      </c>
    </row>
    <row r="50" customFormat="false" ht="15" hidden="false" customHeight="false" outlineLevel="0" collapsed="false">
      <c r="C50" s="0" t="s">
        <v>216</v>
      </c>
      <c r="J50" s="0" t="s">
        <v>52</v>
      </c>
      <c r="O50" s="0" t="n">
        <f aca="false">N50+N51</f>
        <v>20</v>
      </c>
      <c r="P50" s="0" t="n">
        <f aca="false">O50+O51</f>
        <v>50</v>
      </c>
      <c r="Q50" s="0" t="n">
        <f aca="false">P50+P51</f>
        <v>50</v>
      </c>
      <c r="R50" s="0" t="n">
        <f aca="false">Q50+Q51</f>
        <v>50</v>
      </c>
    </row>
    <row r="51" customFormat="false" ht="15" hidden="false" customHeight="false" outlineLevel="0" collapsed="false">
      <c r="C51" s="0" t="s">
        <v>217</v>
      </c>
      <c r="J51" s="0" t="s">
        <v>155</v>
      </c>
      <c r="N51" s="0" t="n">
        <v>20</v>
      </c>
      <c r="O51" s="0" t="n">
        <v>30</v>
      </c>
      <c r="S51" s="0" t="s">
        <v>218</v>
      </c>
    </row>
    <row r="52" customFormat="false" ht="15" hidden="false" customHeight="false" outlineLevel="0" collapsed="false">
      <c r="J52" s="0" t="s">
        <v>54</v>
      </c>
      <c r="O52" s="0" t="n">
        <f aca="false">O50+O51</f>
        <v>50</v>
      </c>
      <c r="P52" s="0" t="n">
        <f aca="false">P50+P51</f>
        <v>50</v>
      </c>
      <c r="Q52" s="0" t="n">
        <f aca="false">Q50+Q51</f>
        <v>50</v>
      </c>
      <c r="R52" s="0" t="n">
        <f aca="false">R50+R51</f>
        <v>50</v>
      </c>
      <c r="S52" s="0" t="s">
        <v>219</v>
      </c>
    </row>
    <row r="53" customFormat="false" ht="15" hidden="false" customHeight="false" outlineLevel="0" collapsed="false">
      <c r="J53" s="0" t="s">
        <v>55</v>
      </c>
      <c r="O53" s="0" t="n">
        <f aca="false">O31</f>
        <v>0</v>
      </c>
      <c r="P53" s="0" t="n">
        <f aca="false">P31</f>
        <v>5</v>
      </c>
      <c r="Q53" s="0" t="n">
        <f aca="false">Q31+P53</f>
        <v>10</v>
      </c>
      <c r="R53" s="0" t="n">
        <f aca="false">R31+Q53</f>
        <v>15</v>
      </c>
    </row>
    <row r="54" customFormat="false" ht="15" hidden="false" customHeight="false" outlineLevel="0" collapsed="false">
      <c r="C54" s="0" t="s">
        <v>272</v>
      </c>
      <c r="J54" s="0" t="s">
        <v>56</v>
      </c>
      <c r="N54" s="0" t="n">
        <f aca="false">N50+N51-N53</f>
        <v>20</v>
      </c>
      <c r="O54" s="0" t="n">
        <f aca="false">O52-O53</f>
        <v>50</v>
      </c>
      <c r="P54" s="0" t="n">
        <f aca="false">P52-P53</f>
        <v>45</v>
      </c>
      <c r="Q54" s="0" t="n">
        <f aca="false">Q52-Q53</f>
        <v>40</v>
      </c>
      <c r="R54" s="0" t="n">
        <f aca="false">R52-R53</f>
        <v>35</v>
      </c>
      <c r="S54" s="0" t="s">
        <v>170</v>
      </c>
    </row>
    <row r="55" customFormat="false" ht="15" hidden="false" customHeight="false" outlineLevel="0" collapsed="false">
      <c r="E55" s="0" t="n">
        <f aca="false">O44-N44</f>
        <v>150</v>
      </c>
      <c r="F55" s="0" t="n">
        <f aca="false">P44-O44</f>
        <v>207.5</v>
      </c>
      <c r="G55" s="0" t="n">
        <f aca="false">Q44-P44</f>
        <v>214.5</v>
      </c>
      <c r="H55" s="0" t="n">
        <f aca="false">R44-Q44</f>
        <v>221</v>
      </c>
    </row>
    <row r="56" customFormat="false" ht="15" hidden="false" customHeight="false" outlineLevel="0" collapsed="false">
      <c r="E56" s="0" t="n">
        <f aca="false">O45-N45</f>
        <v>10</v>
      </c>
      <c r="F56" s="0" t="n">
        <f aca="false">P45-O45</f>
        <v>0</v>
      </c>
      <c r="G56" s="0" t="n">
        <f aca="false">Q45-P45</f>
        <v>0</v>
      </c>
      <c r="H56" s="0" t="n">
        <f aca="false">R45-Q45</f>
        <v>0</v>
      </c>
      <c r="J56" s="0" t="s">
        <v>273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5" hidden="false" customHeight="false" outlineLevel="0" collapsed="false">
      <c r="E57" s="0" t="n">
        <f aca="false">O47-N47</f>
        <v>2.5</v>
      </c>
      <c r="F57" s="0" t="n">
        <f aca="false">P47-O47</f>
        <v>0</v>
      </c>
      <c r="G57" s="0" t="n">
        <f aca="false">Q47-P47</f>
        <v>0</v>
      </c>
      <c r="H57" s="0" t="n">
        <f aca="false">R47-Q47</f>
        <v>0</v>
      </c>
    </row>
    <row r="58" customFormat="false" ht="15" hidden="false" customHeight="false" outlineLevel="0" collapsed="false">
      <c r="E58" s="0" t="n">
        <f aca="false">O49-N49</f>
        <v>175</v>
      </c>
      <c r="F58" s="0" t="n">
        <f aca="false">P49-O49</f>
        <v>207.5</v>
      </c>
      <c r="G58" s="0" t="n">
        <f aca="false">Q49-P49</f>
        <v>214.5</v>
      </c>
      <c r="H58" s="0" t="n">
        <f aca="false">R49-Q49</f>
        <v>221</v>
      </c>
      <c r="J58" s="39" t="s">
        <v>61</v>
      </c>
      <c r="K58" s="39"/>
      <c r="L58" s="39"/>
      <c r="M58" s="39"/>
      <c r="N58" s="39" t="n">
        <f aca="false">N49+N54</f>
        <v>40</v>
      </c>
      <c r="O58" s="39" t="n">
        <f aca="false">O49+O54+O56</f>
        <v>245</v>
      </c>
      <c r="P58" s="39" t="n">
        <f aca="false">P49+P54+P56</f>
        <v>447.5</v>
      </c>
      <c r="Q58" s="39" t="n">
        <f aca="false">Q49+Q54+Q56</f>
        <v>657</v>
      </c>
      <c r="R58" s="39" t="n">
        <f aca="false">R49+R54+R56</f>
        <v>873</v>
      </c>
    </row>
    <row r="59" customFormat="false" ht="15" hidden="false" customHeight="false" outlineLevel="0" collapsed="false">
      <c r="E59" s="0" t="n">
        <f aca="false">O50-N50</f>
        <v>20</v>
      </c>
      <c r="F59" s="0" t="n">
        <f aca="false">P50-O50</f>
        <v>30</v>
      </c>
      <c r="G59" s="0" t="n">
        <f aca="false">Q50-P50</f>
        <v>0</v>
      </c>
      <c r="H59" s="0" t="n">
        <f aca="false">R50-Q50</f>
        <v>0</v>
      </c>
    </row>
    <row r="60" customFormat="false" ht="15" hidden="false" customHeight="false" outlineLevel="0" collapsed="false">
      <c r="E60" s="0" t="n">
        <f aca="false">O51-N51</f>
        <v>10</v>
      </c>
      <c r="F60" s="0" t="n">
        <f aca="false">P51-O51</f>
        <v>-30</v>
      </c>
      <c r="G60" s="0" t="n">
        <f aca="false">Q51-P51</f>
        <v>0</v>
      </c>
      <c r="H60" s="0" t="n">
        <f aca="false">R51-Q51</f>
        <v>0</v>
      </c>
      <c r="J60" s="0" t="s">
        <v>62</v>
      </c>
    </row>
    <row r="61" customFormat="false" ht="15" hidden="false" customHeight="false" outlineLevel="0" collapsed="false">
      <c r="A61" s="0" t="n">
        <f aca="false">N58-N76</f>
        <v>0</v>
      </c>
      <c r="B61" s="0" t="n">
        <f aca="false">O58-O76</f>
        <v>0</v>
      </c>
      <c r="C61" s="0" t="n">
        <f aca="false">P58-P76</f>
        <v>0</v>
      </c>
      <c r="D61" s="0" t="n">
        <f aca="false">Q58-Q76</f>
        <v>0</v>
      </c>
      <c r="E61" s="0" t="n">
        <f aca="false">O52-N52</f>
        <v>50</v>
      </c>
      <c r="F61" s="0" t="n">
        <f aca="false">P52-O52</f>
        <v>0</v>
      </c>
      <c r="G61" s="0" t="n">
        <f aca="false">Q52-P52</f>
        <v>0</v>
      </c>
      <c r="H61" s="0" t="n">
        <f aca="false">R52-Q52</f>
        <v>0</v>
      </c>
      <c r="J61" s="0" t="s">
        <v>265</v>
      </c>
      <c r="O61" s="0" t="n">
        <f aca="false">O13*0.1</f>
        <v>2.5</v>
      </c>
      <c r="P61" s="0" t="n">
        <f aca="false">P13*0.1</f>
        <v>2.5</v>
      </c>
      <c r="Q61" s="0" t="n">
        <f aca="false">Q13*0.1</f>
        <v>2.5</v>
      </c>
      <c r="R61" s="0" t="n">
        <f aca="false">R13*0.1</f>
        <v>2.5</v>
      </c>
    </row>
    <row r="62" customFormat="false" ht="15" hidden="false" customHeight="false" outlineLevel="0" collapsed="false">
      <c r="E62" s="0" t="n">
        <f aca="false">O53-N53</f>
        <v>0</v>
      </c>
      <c r="F62" s="0" t="n">
        <f aca="false">P53-O53</f>
        <v>5</v>
      </c>
      <c r="G62" s="0" t="n">
        <f aca="false">Q53-P53</f>
        <v>5</v>
      </c>
      <c r="H62" s="0" t="n">
        <f aca="false">R53-Q53</f>
        <v>5</v>
      </c>
      <c r="J62" s="0" t="s">
        <v>266</v>
      </c>
      <c r="O62" s="0" t="n">
        <f aca="false">O14*0.1</f>
        <v>2.5</v>
      </c>
      <c r="P62" s="0" t="n">
        <f aca="false">P14*0.1</f>
        <v>2.5</v>
      </c>
      <c r="Q62" s="0" t="n">
        <f aca="false">Q14*0.1</f>
        <v>2.5</v>
      </c>
      <c r="R62" s="0" t="n">
        <f aca="false">R14*0.1</f>
        <v>2.5</v>
      </c>
    </row>
    <row r="63" customFormat="false" ht="15" hidden="false" customHeight="false" outlineLevel="0" collapsed="false">
      <c r="E63" s="0" t="n">
        <f aca="false">O54-N54</f>
        <v>30</v>
      </c>
      <c r="F63" s="0" t="n">
        <f aca="false">P54-O54</f>
        <v>-5</v>
      </c>
      <c r="G63" s="0" t="n">
        <f aca="false">Q54-P54</f>
        <v>-5</v>
      </c>
      <c r="H63" s="0" t="n">
        <f aca="false">R54-Q54</f>
        <v>-5</v>
      </c>
      <c r="J63" s="0" t="s">
        <v>65</v>
      </c>
      <c r="U63" s="0" t="s">
        <v>212</v>
      </c>
    </row>
    <row r="64" customFormat="false" ht="15" hidden="false" customHeight="false" outlineLevel="0" collapsed="false">
      <c r="E64" s="0" t="n">
        <f aca="false">O55-N55</f>
        <v>0</v>
      </c>
      <c r="F64" s="0" t="n">
        <f aca="false">P55-O55</f>
        <v>0</v>
      </c>
      <c r="G64" s="0" t="n">
        <f aca="false">Q55-P55</f>
        <v>0</v>
      </c>
      <c r="H64" s="0" t="n">
        <f aca="false">R55-Q55</f>
        <v>0</v>
      </c>
      <c r="J64" s="0" t="s">
        <v>69</v>
      </c>
      <c r="O64" s="0" t="n">
        <f aca="false">O61+O63+O62</f>
        <v>5</v>
      </c>
      <c r="P64" s="0" t="n">
        <f aca="false">P61+P63+P62</f>
        <v>5</v>
      </c>
      <c r="Q64" s="0" t="n">
        <f aca="false">Q61+Q63+Q62</f>
        <v>5</v>
      </c>
      <c r="R64" s="0" t="n">
        <f aca="false">R61+R63+R62</f>
        <v>5</v>
      </c>
    </row>
    <row r="65" customFormat="false" ht="15" hidden="false" customHeight="false" outlineLevel="0" collapsed="false">
      <c r="E65" s="0" t="n">
        <f aca="false">O56-N56</f>
        <v>0</v>
      </c>
      <c r="F65" s="0" t="n">
        <f aca="false">P56-O56</f>
        <v>0</v>
      </c>
      <c r="G65" s="0" t="n">
        <f aca="false">Q56-P56</f>
        <v>0</v>
      </c>
      <c r="H65" s="0" t="n">
        <f aca="false">R56-Q56</f>
        <v>0</v>
      </c>
    </row>
    <row r="66" customFormat="false" ht="15" hidden="false" customHeight="false" outlineLevel="0" collapsed="false">
      <c r="E66" s="0" t="n">
        <f aca="false">O57-N57</f>
        <v>0</v>
      </c>
      <c r="F66" s="0" t="n">
        <f aca="false">P57-O57</f>
        <v>0</v>
      </c>
      <c r="G66" s="0" t="n">
        <f aca="false">Q57-P57</f>
        <v>0</v>
      </c>
      <c r="H66" s="0" t="n">
        <f aca="false">R57-Q57</f>
        <v>0</v>
      </c>
      <c r="J66" s="0" t="s">
        <v>71</v>
      </c>
      <c r="N66" s="0" t="n">
        <v>0</v>
      </c>
      <c r="O66" s="0" t="n">
        <f aca="false">N68</f>
        <v>0</v>
      </c>
      <c r="P66" s="0" t="n">
        <f aca="false">O68</f>
        <v>50</v>
      </c>
      <c r="Q66" s="0" t="n">
        <f aca="false">P68</f>
        <v>110</v>
      </c>
      <c r="R66" s="0" t="n">
        <f aca="false">Q68</f>
        <v>180</v>
      </c>
      <c r="S66" s="0" t="s">
        <v>232</v>
      </c>
    </row>
    <row r="67" customFormat="false" ht="15" hidden="false" customHeight="false" outlineLevel="0" collapsed="false">
      <c r="J67" s="0" t="s">
        <v>74</v>
      </c>
      <c r="N67" s="0" t="n">
        <v>0</v>
      </c>
      <c r="O67" s="0" t="n">
        <v>50</v>
      </c>
      <c r="P67" s="0" t="n">
        <v>60</v>
      </c>
      <c r="Q67" s="0" t="n">
        <v>70</v>
      </c>
      <c r="R67" s="0" t="n">
        <v>80</v>
      </c>
    </row>
    <row r="68" customFormat="false" ht="15" hidden="false" customHeight="false" outlineLevel="0" collapsed="false">
      <c r="E68" s="0" t="e">
        <f aca="false">#REF!-#REF!</f>
        <v>#REF!</v>
      </c>
      <c r="F68" s="0" t="e">
        <f aca="false">#REF!-#REF!</f>
        <v>#REF!</v>
      </c>
      <c r="G68" s="0" t="e">
        <f aca="false">#REF!-#REF!</f>
        <v>#REF!</v>
      </c>
      <c r="H68" s="0" t="e">
        <f aca="false">#REF!-#REF!</f>
        <v>#REF!</v>
      </c>
      <c r="J68" s="0" t="s">
        <v>75</v>
      </c>
      <c r="N68" s="0" t="n">
        <f aca="false">N67+N66</f>
        <v>0</v>
      </c>
      <c r="O68" s="0" t="n">
        <f aca="false">O66+O67</f>
        <v>50</v>
      </c>
      <c r="P68" s="0" t="n">
        <f aca="false">P66+P67</f>
        <v>110</v>
      </c>
      <c r="Q68" s="0" t="n">
        <f aca="false">Q66+Q67</f>
        <v>180</v>
      </c>
      <c r="R68" s="0" t="n">
        <f aca="false">R66+R67</f>
        <v>260</v>
      </c>
      <c r="S68" s="0" t="s">
        <v>235</v>
      </c>
    </row>
    <row r="69" customFormat="false" ht="15" hidden="false" customHeight="false" outlineLevel="0" collapsed="false">
      <c r="E69" s="0" t="n">
        <f aca="false">O59-N59</f>
        <v>0</v>
      </c>
      <c r="F69" s="0" t="n">
        <f aca="false">P59-O59</f>
        <v>0</v>
      </c>
      <c r="G69" s="0" t="n">
        <f aca="false">Q59-P59</f>
        <v>0</v>
      </c>
      <c r="H69" s="0" t="n">
        <f aca="false">R59-Q59</f>
        <v>0</v>
      </c>
      <c r="S69" s="0" t="s">
        <v>232</v>
      </c>
    </row>
    <row r="70" customFormat="false" ht="15" hidden="false" customHeight="false" outlineLevel="0" collapsed="false">
      <c r="E70" s="0" t="e">
        <f aca="false">#REF!-#REF!</f>
        <v>#REF!</v>
      </c>
      <c r="F70" s="0" t="e">
        <f aca="false">#REF!-#REF!</f>
        <v>#REF!</v>
      </c>
      <c r="G70" s="0" t="e">
        <f aca="false">#REF!-#REF!</f>
        <v>#REF!</v>
      </c>
      <c r="H70" s="0" t="e">
        <f aca="false">#REF!-#REF!</f>
        <v>#REF!</v>
      </c>
      <c r="J70" s="0" t="s">
        <v>77</v>
      </c>
    </row>
    <row r="71" customFormat="false" ht="15" hidden="false" customHeight="false" outlineLevel="0" collapsed="false">
      <c r="E71" s="0" t="n">
        <f aca="false">O58-N58</f>
        <v>205</v>
      </c>
      <c r="F71" s="0" t="n">
        <f aca="false">P58-O58</f>
        <v>202.5</v>
      </c>
      <c r="G71" s="0" t="n">
        <f aca="false">Q58-P58</f>
        <v>209.5</v>
      </c>
      <c r="H71" s="0" t="n">
        <f aca="false">R58-Q58</f>
        <v>216</v>
      </c>
      <c r="J71" s="0" t="s">
        <v>78</v>
      </c>
      <c r="N71" s="0" t="n">
        <v>40</v>
      </c>
      <c r="O71" s="0" t="n">
        <f aca="false">N71</f>
        <v>40</v>
      </c>
      <c r="P71" s="0" t="n">
        <f aca="false">O71</f>
        <v>40</v>
      </c>
      <c r="Q71" s="0" t="n">
        <f aca="false">P71</f>
        <v>40</v>
      </c>
      <c r="R71" s="0" t="n">
        <f aca="false">Q71</f>
        <v>40</v>
      </c>
      <c r="S71" s="0" t="s">
        <v>239</v>
      </c>
    </row>
    <row r="72" customFormat="false" ht="15" hidden="false" customHeight="false" outlineLevel="0" collapsed="false">
      <c r="E72" s="0" t="e">
        <f aca="false">#REF!-#REF!</f>
        <v>#REF!</v>
      </c>
      <c r="F72" s="0" t="e">
        <f aca="false">#REF!-#REF!</f>
        <v>#REF!</v>
      </c>
      <c r="G72" s="0" t="e">
        <f aca="false">#REF!-#REF!</f>
        <v>#REF!</v>
      </c>
      <c r="H72" s="0" t="e">
        <f aca="false">#REF!-#REF!</f>
        <v>#REF!</v>
      </c>
      <c r="J72" s="0" t="s">
        <v>81</v>
      </c>
      <c r="O72" s="0" t="n">
        <f aca="false">N72+O34</f>
        <v>150</v>
      </c>
      <c r="P72" s="0" t="n">
        <f aca="false">O72+P34</f>
        <v>292.5</v>
      </c>
      <c r="Q72" s="0" t="n">
        <f aca="false">P72+Q34</f>
        <v>432</v>
      </c>
      <c r="R72" s="0" t="n">
        <f aca="false">Q72+R34</f>
        <v>568</v>
      </c>
    </row>
    <row r="73" customFormat="false" ht="15" hidden="false" customHeight="false" outlineLevel="0" collapsed="false">
      <c r="E73" s="0" t="e">
        <f aca="false">#REF!-#REF!</f>
        <v>#REF!</v>
      </c>
      <c r="F73" s="0" t="e">
        <f aca="false">#REF!-#REF!</f>
        <v>#REF!</v>
      </c>
      <c r="G73" s="0" t="e">
        <f aca="false">#REF!-#REF!</f>
        <v>#REF!</v>
      </c>
      <c r="H73" s="0" t="e">
        <f aca="false">#REF!-#REF!</f>
        <v>#REF!</v>
      </c>
      <c r="J73" s="0" t="s">
        <v>115</v>
      </c>
      <c r="O73" s="0" t="n">
        <f aca="false">O34*0</f>
        <v>0</v>
      </c>
      <c r="P73" s="0" t="n">
        <f aca="false">P34*0</f>
        <v>0</v>
      </c>
      <c r="Q73" s="0" t="n">
        <f aca="false">Q34*0</f>
        <v>0</v>
      </c>
      <c r="R73" s="0" t="n">
        <f aca="false">R34*0</f>
        <v>0</v>
      </c>
    </row>
    <row r="74" customFormat="false" ht="15" hidden="false" customHeight="false" outlineLevel="0" collapsed="false">
      <c r="E74" s="0" t="n">
        <f aca="false">O60-N60</f>
        <v>0</v>
      </c>
      <c r="F74" s="0" t="n">
        <f aca="false">P60-O60</f>
        <v>0</v>
      </c>
      <c r="G74" s="0" t="n">
        <f aca="false">Q60-P60</f>
        <v>0</v>
      </c>
      <c r="H74" s="0" t="n">
        <f aca="false">R60-Q60</f>
        <v>0</v>
      </c>
      <c r="J74" s="0" t="s">
        <v>84</v>
      </c>
      <c r="N74" s="0" t="n">
        <f aca="false">N71+N72</f>
        <v>40</v>
      </c>
      <c r="O74" s="0" t="n">
        <f aca="false">O71+O72-O73</f>
        <v>190</v>
      </c>
      <c r="P74" s="0" t="n">
        <f aca="false">P71+P72-P73</f>
        <v>332.5</v>
      </c>
      <c r="Q74" s="0" t="n">
        <f aca="false">Q71+Q72-Q73</f>
        <v>472</v>
      </c>
      <c r="R74" s="0" t="n">
        <f aca="false">R71+R72-R73</f>
        <v>608</v>
      </c>
    </row>
    <row r="75" customFormat="false" ht="15" hidden="false" customHeight="false" outlineLevel="0" collapsed="false">
      <c r="E75" s="0" t="n">
        <f aca="false">O61-N61</f>
        <v>2.5</v>
      </c>
      <c r="F75" s="0" t="n">
        <f aca="false">P61-O61</f>
        <v>0</v>
      </c>
      <c r="G75" s="0" t="n">
        <f aca="false">Q61-P61</f>
        <v>0</v>
      </c>
      <c r="H75" s="0" t="n">
        <f aca="false">R61-Q61</f>
        <v>0</v>
      </c>
    </row>
    <row r="76" customFormat="false" ht="15" hidden="false" customHeight="false" outlineLevel="0" collapsed="false">
      <c r="E76" s="0" t="n">
        <f aca="false">O63-N63</f>
        <v>0</v>
      </c>
      <c r="F76" s="0" t="n">
        <f aca="false">P63-O63</f>
        <v>0</v>
      </c>
      <c r="G76" s="0" t="n">
        <f aca="false">Q63-P63</f>
        <v>0</v>
      </c>
      <c r="H76" s="0" t="n">
        <f aca="false">R63-Q63</f>
        <v>0</v>
      </c>
      <c r="J76" s="39" t="s">
        <v>85</v>
      </c>
      <c r="K76" s="39"/>
      <c r="L76" s="39"/>
      <c r="M76" s="39"/>
      <c r="N76" s="39" t="n">
        <f aca="false">N68+M64+N74</f>
        <v>40</v>
      </c>
      <c r="O76" s="39" t="n">
        <f aca="false">O64+O68+O74</f>
        <v>245</v>
      </c>
      <c r="P76" s="39" t="n">
        <f aca="false">P64+P68+P74</f>
        <v>447.5</v>
      </c>
      <c r="Q76" s="39" t="n">
        <f aca="false">Q64+Q68+Q74</f>
        <v>657</v>
      </c>
      <c r="R76" s="39" t="n">
        <f aca="false">R64+R68+R74</f>
        <v>873</v>
      </c>
      <c r="S76" s="0" t="s">
        <v>239</v>
      </c>
    </row>
    <row r="77" customFormat="false" ht="15" hidden="false" customHeight="false" outlineLevel="0" collapsed="false">
      <c r="E77" s="0" t="n">
        <f aca="false">O64-N64</f>
        <v>5</v>
      </c>
      <c r="F77" s="0" t="n">
        <f aca="false">P64-O64</f>
        <v>0</v>
      </c>
      <c r="G77" s="0" t="n">
        <f aca="false">Q64-P64</f>
        <v>0</v>
      </c>
      <c r="H77" s="0" t="n">
        <f aca="false">R64-Q64</f>
        <v>0</v>
      </c>
      <c r="N77" s="0" t="s">
        <v>86</v>
      </c>
      <c r="O77" s="0" t="n">
        <f aca="false">O58-O76</f>
        <v>0</v>
      </c>
      <c r="P77" s="0" t="n">
        <f aca="false">P58-P76</f>
        <v>0</v>
      </c>
      <c r="Q77" s="0" t="n">
        <f aca="false">Q58-Q76</f>
        <v>0</v>
      </c>
      <c r="R77" s="0" t="n">
        <f aca="false">R58-R76</f>
        <v>0</v>
      </c>
    </row>
    <row r="78" customFormat="false" ht="15" hidden="false" customHeight="false" outlineLevel="0" collapsed="false">
      <c r="E78" s="0" t="n">
        <f aca="false">O65-N65</f>
        <v>0</v>
      </c>
      <c r="F78" s="0" t="n">
        <f aca="false">P65-O65</f>
        <v>0</v>
      </c>
      <c r="G78" s="0" t="n">
        <f aca="false">Q65-P65</f>
        <v>0</v>
      </c>
      <c r="H78" s="0" t="n">
        <f aca="false">R65-Q65</f>
        <v>0</v>
      </c>
      <c r="P78" s="0" t="s">
        <v>91</v>
      </c>
    </row>
    <row r="79" customFormat="false" ht="15" hidden="false" customHeight="false" outlineLevel="0" collapsed="false">
      <c r="E79" s="0" t="n">
        <f aca="false">O66-N66</f>
        <v>0</v>
      </c>
      <c r="F79" s="0" t="n">
        <f aca="false">P66-O66</f>
        <v>50</v>
      </c>
      <c r="G79" s="0" t="n">
        <f aca="false">Q66-P66</f>
        <v>60</v>
      </c>
      <c r="H79" s="0" t="n">
        <f aca="false">R66-Q66</f>
        <v>70</v>
      </c>
      <c r="P79" s="0" t="s">
        <v>93</v>
      </c>
    </row>
    <row r="80" customFormat="false" ht="15" hidden="false" customHeight="false" outlineLevel="0" collapsed="false">
      <c r="E80" s="0" t="n">
        <f aca="false">O67-N67</f>
        <v>50</v>
      </c>
      <c r="F80" s="0" t="n">
        <f aca="false">P67-O67</f>
        <v>10</v>
      </c>
      <c r="G80" s="0" t="n">
        <f aca="false">Q67-P67</f>
        <v>10</v>
      </c>
      <c r="H80" s="0" t="n">
        <f aca="false">R67-Q67</f>
        <v>10</v>
      </c>
      <c r="O80" s="0" t="s">
        <v>2</v>
      </c>
      <c r="P80" s="0" t="s">
        <v>2</v>
      </c>
      <c r="Q80" s="0" t="s">
        <v>41</v>
      </c>
      <c r="R80" s="0" t="s">
        <v>2</v>
      </c>
    </row>
    <row r="81" customFormat="false" ht="15" hidden="false" customHeight="false" outlineLevel="0" collapsed="false">
      <c r="E81" s="0" t="n">
        <f aca="false">O68-N68</f>
        <v>50</v>
      </c>
      <c r="F81" s="0" t="n">
        <f aca="false">P68-O68</f>
        <v>60</v>
      </c>
      <c r="G81" s="0" t="n">
        <f aca="false">Q68-P68</f>
        <v>70</v>
      </c>
      <c r="H81" s="0" t="n">
        <f aca="false">R68-Q68</f>
        <v>80</v>
      </c>
      <c r="O81" s="0" t="n">
        <v>1</v>
      </c>
      <c r="P81" s="0" t="n">
        <v>2</v>
      </c>
      <c r="Q81" s="0" t="n">
        <v>3</v>
      </c>
      <c r="R81" s="0" t="n">
        <v>4</v>
      </c>
    </row>
    <row r="82" customFormat="false" ht="15" hidden="false" customHeight="false" outlineLevel="0" collapsed="false">
      <c r="E82" s="0" t="n">
        <f aca="false">O69-N69</f>
        <v>0</v>
      </c>
      <c r="F82" s="0" t="n">
        <f aca="false">P69-O69</f>
        <v>0</v>
      </c>
      <c r="G82" s="0" t="n">
        <f aca="false">Q69-P69</f>
        <v>0</v>
      </c>
      <c r="H82" s="0" t="n">
        <f aca="false">R69-Q69</f>
        <v>0</v>
      </c>
      <c r="O82" s="0" t="s">
        <v>98</v>
      </c>
    </row>
    <row r="83" customFormat="false" ht="15" hidden="false" customHeight="false" outlineLevel="0" collapsed="false">
      <c r="E83" s="0" t="n">
        <f aca="false">O70-N70</f>
        <v>0</v>
      </c>
      <c r="F83" s="0" t="n">
        <f aca="false">P70-O70</f>
        <v>0</v>
      </c>
      <c r="G83" s="0" t="n">
        <f aca="false">Q70-P70</f>
        <v>0</v>
      </c>
      <c r="H83" s="0" t="n">
        <f aca="false">R70-Q70</f>
        <v>0</v>
      </c>
    </row>
    <row r="84" customFormat="false" ht="15" hidden="false" customHeight="false" outlineLevel="0" collapsed="false">
      <c r="E84" s="0" t="n">
        <f aca="false">O71-N71</f>
        <v>0</v>
      </c>
      <c r="F84" s="0" t="n">
        <f aca="false">P71-O71</f>
        <v>0</v>
      </c>
      <c r="G84" s="0" t="n">
        <f aca="false">Q71-P71</f>
        <v>0</v>
      </c>
      <c r="H84" s="0" t="n">
        <f aca="false">R71-Q71</f>
        <v>0</v>
      </c>
      <c r="J84" s="0" t="s">
        <v>100</v>
      </c>
      <c r="O84" s="0" t="n">
        <f aca="false">N44</f>
        <v>20</v>
      </c>
      <c r="P84" s="0" t="n">
        <f aca="false">O110</f>
        <v>170</v>
      </c>
      <c r="Q84" s="0" t="n">
        <f aca="false">P110</f>
        <v>377.5</v>
      </c>
      <c r="R84" s="0" t="n">
        <f aca="false">Q110</f>
        <v>592</v>
      </c>
    </row>
    <row r="85" customFormat="false" ht="15" hidden="false" customHeight="false" outlineLevel="0" collapsed="false">
      <c r="E85" s="0" t="n">
        <f aca="false">O72-N72</f>
        <v>150</v>
      </c>
      <c r="F85" s="0" t="n">
        <f aca="false">P72-O72</f>
        <v>142.5</v>
      </c>
      <c r="G85" s="0" t="n">
        <f aca="false">Q72-P72</f>
        <v>139.5</v>
      </c>
      <c r="H85" s="0" t="n">
        <f aca="false">R72-Q72</f>
        <v>136</v>
      </c>
    </row>
    <row r="86" customFormat="false" ht="15" hidden="false" customHeight="false" outlineLevel="0" collapsed="false">
      <c r="E86" s="0" t="n">
        <f aca="false">O73-N73</f>
        <v>0</v>
      </c>
      <c r="F86" s="0" t="n">
        <f aca="false">P73-O73</f>
        <v>0</v>
      </c>
      <c r="G86" s="0" t="n">
        <f aca="false">Q73-P73</f>
        <v>0</v>
      </c>
      <c r="H86" s="0" t="n">
        <f aca="false">R73-Q73</f>
        <v>0</v>
      </c>
      <c r="J86" s="0" t="s">
        <v>38</v>
      </c>
      <c r="O86" s="0" t="n">
        <f aca="false">O34</f>
        <v>150</v>
      </c>
      <c r="P86" s="0" t="n">
        <f aca="false">P34</f>
        <v>142.5</v>
      </c>
      <c r="Q86" s="0" t="n">
        <f aca="false">Q34</f>
        <v>139.5</v>
      </c>
      <c r="R86" s="0" t="n">
        <f aca="false">R34</f>
        <v>136</v>
      </c>
    </row>
    <row r="87" customFormat="false" ht="15" hidden="false" customHeight="false" outlineLevel="0" collapsed="false">
      <c r="E87" s="0" t="n">
        <f aca="false">O74-N74</f>
        <v>150</v>
      </c>
      <c r="F87" s="0" t="n">
        <f aca="false">P74-O74</f>
        <v>142.5</v>
      </c>
      <c r="G87" s="0" t="n">
        <f aca="false">Q74-P74</f>
        <v>139.5</v>
      </c>
      <c r="H87" s="0" t="n">
        <f aca="false">R74-Q74</f>
        <v>136</v>
      </c>
      <c r="J87" s="0" t="s">
        <v>102</v>
      </c>
    </row>
    <row r="88" customFormat="false" ht="15" hidden="false" customHeight="false" outlineLevel="0" collapsed="false">
      <c r="E88" s="0" t="n">
        <f aca="false">O75-N75</f>
        <v>0</v>
      </c>
      <c r="F88" s="0" t="n">
        <f aca="false">P75-O75</f>
        <v>0</v>
      </c>
      <c r="G88" s="0" t="n">
        <f aca="false">Q75-P75</f>
        <v>0</v>
      </c>
      <c r="H88" s="0" t="n">
        <f aca="false">R75-Q75</f>
        <v>0</v>
      </c>
      <c r="J88" s="0" t="s">
        <v>35</v>
      </c>
      <c r="O88" s="0" t="n">
        <f aca="false">O31</f>
        <v>0</v>
      </c>
      <c r="P88" s="0" t="n">
        <f aca="false">P31</f>
        <v>5</v>
      </c>
      <c r="Q88" s="0" t="n">
        <f aca="false">Q31</f>
        <v>5</v>
      </c>
      <c r="R88" s="0" t="n">
        <f aca="false">R31</f>
        <v>5</v>
      </c>
    </row>
    <row r="89" customFormat="false" ht="15" hidden="false" customHeight="false" outlineLevel="0" collapsed="false">
      <c r="E89" s="0" t="n">
        <f aca="false">O76-N76</f>
        <v>205</v>
      </c>
      <c r="F89" s="0" t="n">
        <f aca="false">P76-O76</f>
        <v>202.5</v>
      </c>
      <c r="G89" s="0" t="n">
        <f aca="false">Q76-P76</f>
        <v>209.5</v>
      </c>
      <c r="H89" s="0" t="n">
        <f aca="false">R76-Q76</f>
        <v>216</v>
      </c>
      <c r="J89" s="0" t="s">
        <v>103</v>
      </c>
      <c r="O89" s="0" t="n">
        <f aca="false">(N45-O45)</f>
        <v>-10</v>
      </c>
      <c r="P89" s="0" t="n">
        <f aca="false">(O45-P45)</f>
        <v>0</v>
      </c>
      <c r="Q89" s="0" t="n">
        <f aca="false">(P45-Q45)</f>
        <v>0</v>
      </c>
      <c r="R89" s="0" t="n">
        <f aca="false">(Q45-R45)</f>
        <v>0</v>
      </c>
    </row>
    <row r="90" customFormat="false" ht="15" hidden="false" customHeight="false" outlineLevel="0" collapsed="false">
      <c r="J90" s="0" t="s">
        <v>105</v>
      </c>
      <c r="O90" s="0" t="n">
        <f aca="false">(N46-O46)</f>
        <v>-10</v>
      </c>
      <c r="P90" s="0" t="n">
        <f aca="false">(O46-P46)</f>
        <v>0</v>
      </c>
      <c r="Q90" s="0" t="n">
        <f aca="false">(P46-Q46)</f>
        <v>0</v>
      </c>
      <c r="R90" s="0" t="n">
        <f aca="false">(Q46-R46)</f>
        <v>0</v>
      </c>
    </row>
    <row r="91" customFormat="false" ht="15" hidden="false" customHeight="false" outlineLevel="0" collapsed="false">
      <c r="J91" s="0" t="s">
        <v>106</v>
      </c>
      <c r="O91" s="0" t="n">
        <f aca="false">(N47-O47)</f>
        <v>-2.5</v>
      </c>
      <c r="P91" s="0" t="n">
        <f aca="false">(O47-P47)</f>
        <v>0</v>
      </c>
      <c r="Q91" s="0" t="n">
        <f aca="false">(P47-Q47)</f>
        <v>0</v>
      </c>
      <c r="R91" s="0" t="n">
        <f aca="false">(Q47-R47)</f>
        <v>0</v>
      </c>
    </row>
    <row r="92" customFormat="false" ht="15" hidden="false" customHeight="false" outlineLevel="0" collapsed="false">
      <c r="D92" s="0" t="s">
        <v>284</v>
      </c>
      <c r="J92" s="0" t="s">
        <v>106</v>
      </c>
      <c r="O92" s="0" t="n">
        <f aca="false">(N48-O48)</f>
        <v>-2.5</v>
      </c>
      <c r="P92" s="0" t="n">
        <f aca="false">(O48-P48)</f>
        <v>0</v>
      </c>
      <c r="Q92" s="0" t="n">
        <f aca="false">(P48-Q48)</f>
        <v>0</v>
      </c>
      <c r="R92" s="0" t="n">
        <f aca="false">(Q48-R48)</f>
        <v>0</v>
      </c>
    </row>
    <row r="93" customFormat="false" ht="15" hidden="false" customHeight="false" outlineLevel="0" collapsed="false">
      <c r="J93" s="0" t="s">
        <v>107</v>
      </c>
      <c r="O93" s="0" t="n">
        <f aca="false">(N61-O61)*-1</f>
        <v>2.5</v>
      </c>
      <c r="P93" s="0" t="n">
        <f aca="false">(O61-P61)*-1</f>
        <v>-0</v>
      </c>
      <c r="Q93" s="0" t="n">
        <f aca="false">(P61-Q61)*-1</f>
        <v>-0</v>
      </c>
      <c r="R93" s="0" t="n">
        <f aca="false">(Q61-R61)*-1</f>
        <v>-0</v>
      </c>
    </row>
    <row r="94" customFormat="false" ht="15" hidden="false" customHeight="false" outlineLevel="0" collapsed="false">
      <c r="J94" s="0" t="s">
        <v>108</v>
      </c>
      <c r="O94" s="0" t="n">
        <f aca="false">(N62-O62)*-1</f>
        <v>2.5</v>
      </c>
      <c r="P94" s="0" t="n">
        <f aca="false">(O62-P62)*-1</f>
        <v>-0</v>
      </c>
      <c r="Q94" s="0" t="n">
        <f aca="false">(P62-Q62)*-1</f>
        <v>-0</v>
      </c>
      <c r="R94" s="0" t="n">
        <f aca="false">(Q62-R62)*-1</f>
        <v>-0</v>
      </c>
    </row>
    <row r="96" customFormat="false" ht="15" hidden="false" customHeight="false" outlineLevel="0" collapsed="false">
      <c r="J96" s="0" t="s">
        <v>109</v>
      </c>
      <c r="O96" s="0" t="n">
        <f aca="false">(M63-O63)*-1</f>
        <v>0</v>
      </c>
      <c r="P96" s="0" t="n">
        <f aca="false">(N63-P63)*-1</f>
        <v>0</v>
      </c>
      <c r="Q96" s="0" t="n">
        <f aca="false">(O63-Q63)*-1</f>
        <v>0</v>
      </c>
      <c r="R96" s="0" t="n">
        <f aca="false">(P63-R63)*-1</f>
        <v>0</v>
      </c>
    </row>
    <row r="98" customFormat="false" ht="15" hidden="false" customHeight="false" outlineLevel="0" collapsed="false">
      <c r="J98" s="0" t="s">
        <v>110</v>
      </c>
      <c r="O98" s="0" t="n">
        <f aca="false">O86+O88+O89+O90+O91+O92+O93+O94+O96</f>
        <v>130</v>
      </c>
      <c r="P98" s="0" t="n">
        <f aca="false">P86+P88+P89+P90+P91+P92+P93+P94+P96</f>
        <v>147.5</v>
      </c>
      <c r="Q98" s="0" t="n">
        <f aca="false">Q86+Q88+Q89+Q90+Q91+Q92+Q93+Q94+Q96</f>
        <v>144.5</v>
      </c>
      <c r="R98" s="0" t="n">
        <f aca="false">R86+R88+R89+R90+R91+R92+R93+R94+R96</f>
        <v>141</v>
      </c>
    </row>
    <row r="100" customFormat="false" ht="15" hidden="false" customHeight="false" outlineLevel="0" collapsed="false">
      <c r="J100" s="0" t="s">
        <v>111</v>
      </c>
      <c r="O100" s="0" t="n">
        <f aca="false">O51*-1</f>
        <v>-30</v>
      </c>
      <c r="P100" s="0" t="n">
        <f aca="false">P51*-1</f>
        <v>-0</v>
      </c>
      <c r="Q100" s="0" t="n">
        <f aca="false">Q51*-1</f>
        <v>-0</v>
      </c>
      <c r="R100" s="0" t="n">
        <f aca="false">R51*-1</f>
        <v>-0</v>
      </c>
    </row>
    <row r="102" customFormat="false" ht="15" hidden="false" customHeight="false" outlineLevel="0" collapsed="false">
      <c r="J102" s="0" t="s">
        <v>112</v>
      </c>
    </row>
    <row r="103" customFormat="false" ht="15" hidden="false" customHeight="false" outlineLevel="0" collapsed="false">
      <c r="J103" s="0" t="s">
        <v>113</v>
      </c>
      <c r="O103" s="0" t="n">
        <f aca="false">O67</f>
        <v>50</v>
      </c>
      <c r="P103" s="0" t="n">
        <f aca="false">P67</f>
        <v>60</v>
      </c>
      <c r="Q103" s="0" t="n">
        <f aca="false">Q67</f>
        <v>70</v>
      </c>
      <c r="R103" s="0" t="n">
        <f aca="false">R67</f>
        <v>80</v>
      </c>
    </row>
    <row r="104" customFormat="false" ht="15" hidden="false" customHeight="false" outlineLevel="0" collapsed="false">
      <c r="J104" s="0" t="s">
        <v>114</v>
      </c>
      <c r="O104" s="0" t="n">
        <f aca="false">(N71-O71)*-1</f>
        <v>0</v>
      </c>
      <c r="P104" s="0" t="n">
        <f aca="false">O71-P71</f>
        <v>0</v>
      </c>
      <c r="Q104" s="0" t="n">
        <f aca="false">P71-Q71</f>
        <v>0</v>
      </c>
      <c r="R104" s="0" t="n">
        <f aca="false">Q71-R71</f>
        <v>0</v>
      </c>
    </row>
    <row r="106" customFormat="false" ht="15" hidden="false" customHeight="false" outlineLevel="0" collapsed="false">
      <c r="J106" s="0" t="s">
        <v>115</v>
      </c>
      <c r="O106" s="0" t="n">
        <f aca="false">O73</f>
        <v>0</v>
      </c>
      <c r="P106" s="0" t="n">
        <f aca="false">P73</f>
        <v>0</v>
      </c>
      <c r="Q106" s="0" t="n">
        <f aca="false">Q73</f>
        <v>0</v>
      </c>
      <c r="R106" s="0" t="n">
        <f aca="false">R73</f>
        <v>0</v>
      </c>
    </row>
    <row r="108" customFormat="false" ht="15" hidden="false" customHeight="false" outlineLevel="0" collapsed="false">
      <c r="J108" s="0" t="s">
        <v>274</v>
      </c>
      <c r="M108" s="0" t="s">
        <v>275</v>
      </c>
    </row>
    <row r="110" customFormat="false" ht="15" hidden="false" customHeight="false" outlineLevel="0" collapsed="false">
      <c r="J110" s="0" t="s">
        <v>247</v>
      </c>
      <c r="O110" s="0" t="n">
        <f aca="false">O84+O98-O106+O100+O103+O104+O108</f>
        <v>170</v>
      </c>
      <c r="P110" s="0" t="n">
        <f aca="false">P84+P98-P106+T106+P100+P103+P104+P108</f>
        <v>377.5</v>
      </c>
      <c r="Q110" s="0" t="n">
        <f aca="false">Q84+Q98-Q106+U106+Q100+Q103+Q104+Q108</f>
        <v>592</v>
      </c>
      <c r="R110" s="0" t="n">
        <f aca="false">R84+R98-R106+V106+R100+R103+R104+R108</f>
        <v>813</v>
      </c>
    </row>
    <row r="112" customFormat="false" ht="15" hidden="false" customHeight="false" outlineLevel="0" collapsed="false">
      <c r="K112" s="0" t="s">
        <v>120</v>
      </c>
      <c r="M112" s="0" t="n">
        <v>0.5</v>
      </c>
      <c r="P112" s="0" t="n">
        <f aca="false">P84+(O16*$M$112)</f>
        <v>245</v>
      </c>
      <c r="Q112" s="0" t="n">
        <f aca="false">Q84+(P16*$M$112)</f>
        <v>452.5</v>
      </c>
      <c r="R112" s="0" t="n">
        <f aca="false">R84+(Q16*$M$112)</f>
        <v>667</v>
      </c>
    </row>
    <row r="113" customFormat="false" ht="15" hidden="false" customHeight="false" outlineLevel="0" collapsed="false">
      <c r="S113" s="0" t="s">
        <v>248</v>
      </c>
    </row>
    <row r="117" customFormat="false" ht="15" hidden="false" customHeight="false" outlineLevel="0" collapsed="false">
      <c r="C117" s="0" t="s">
        <v>250</v>
      </c>
    </row>
    <row r="119" customFormat="false" ht="15" hidden="false" customHeight="false" outlineLevel="0" collapsed="false">
      <c r="C119" s="0" t="s">
        <v>253</v>
      </c>
    </row>
    <row r="120" customFormat="false" ht="15" hidden="false" customHeight="false" outlineLevel="0" collapsed="false">
      <c r="C120" s="0" t="s">
        <v>255</v>
      </c>
    </row>
    <row r="121" customFormat="false" ht="15" hidden="false" customHeight="false" outlineLevel="0" collapsed="false">
      <c r="C121" s="0" t="s">
        <v>256</v>
      </c>
    </row>
    <row r="122" customFormat="false" ht="15" hidden="false" customHeight="false" outlineLevel="0" collapsed="false">
      <c r="C122" s="0" t="s">
        <v>258</v>
      </c>
    </row>
    <row r="123" customFormat="false" ht="15" hidden="false" customHeight="false" outlineLevel="0" collapsed="false">
      <c r="C123" s="0" t="s">
        <v>260</v>
      </c>
    </row>
    <row r="124" customFormat="false" ht="15" hidden="false" customHeight="false" outlineLevel="0" collapsed="false">
      <c r="C124" s="0" t="s">
        <v>261</v>
      </c>
    </row>
    <row r="126" customFormat="false" ht="15" hidden="false" customHeight="false" outlineLevel="0" collapsed="false">
      <c r="C126" s="0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U126"/>
  <sheetViews>
    <sheetView windowProtection="false" showFormulas="false" showGridLines="true" showRowColHeaders="true" showZeros="true" rightToLeft="false" tabSelected="false" showOutlineSymbols="true" defaultGridColor="true" view="normal" topLeftCell="C121" colorId="64" zoomScale="100" zoomScaleNormal="100" zoomScalePageLayoutView="100" workbookViewId="0">
      <selection pane="topLeft" activeCell="R68" activeCellId="0" sqref="R68"/>
    </sheetView>
  </sheetViews>
  <sheetFormatPr defaultRowHeight="15"/>
  <cols>
    <col collapsed="false" hidden="false" max="1025" min="1" style="0" width="8.57085020242915"/>
  </cols>
  <sheetData>
    <row r="4" customFormat="false" ht="15" hidden="false" customHeight="false" outlineLevel="0" collapsed="false">
      <c r="B4" s="0" t="s">
        <v>161</v>
      </c>
      <c r="O4" s="0" t="s">
        <v>0</v>
      </c>
    </row>
    <row r="5" customFormat="false" ht="15" hidden="false" customHeight="false" outlineLevel="0" collapsed="false">
      <c r="B5" s="0" t="s">
        <v>162</v>
      </c>
      <c r="P5" s="0" t="s">
        <v>1</v>
      </c>
    </row>
    <row r="6" customFormat="false" ht="15" hidden="false" customHeight="false" outlineLevel="0" collapsed="false">
      <c r="O6" s="0" t="s">
        <v>2</v>
      </c>
      <c r="P6" s="0" t="s">
        <v>2</v>
      </c>
      <c r="Q6" s="0" t="s">
        <v>2</v>
      </c>
      <c r="R6" s="0" t="s">
        <v>2</v>
      </c>
    </row>
    <row r="7" customFormat="false" ht="15" hidden="false" customHeight="false" outlineLevel="0" collapsed="false">
      <c r="B7" s="0" t="s">
        <v>163</v>
      </c>
      <c r="O7" s="0" t="n">
        <v>1</v>
      </c>
      <c r="P7" s="0" t="n">
        <v>2</v>
      </c>
      <c r="Q7" s="0" t="n">
        <v>3</v>
      </c>
      <c r="R7" s="0" t="n">
        <v>4</v>
      </c>
    </row>
    <row r="8" customFormat="false" ht="15" hidden="false" customHeight="false" outlineLevel="0" collapsed="false">
      <c r="P8" s="0" t="s">
        <v>3</v>
      </c>
    </row>
    <row r="9" customFormat="false" ht="15" hidden="false" customHeight="false" outlineLevel="0" collapsed="false">
      <c r="B9" s="0" t="s">
        <v>267</v>
      </c>
    </row>
    <row r="10" customFormat="false" ht="15" hidden="false" customHeight="false" outlineLevel="0" collapsed="false">
      <c r="B10" s="0" t="s">
        <v>165</v>
      </c>
      <c r="J10" s="0" t="s">
        <v>5</v>
      </c>
      <c r="L10" s="0" t="s">
        <v>6</v>
      </c>
      <c r="O10" s="0" t="n">
        <v>100</v>
      </c>
      <c r="P10" s="0" t="n">
        <v>100</v>
      </c>
      <c r="Q10" s="0" t="n">
        <v>100</v>
      </c>
      <c r="R10" s="0" t="n">
        <v>100</v>
      </c>
      <c r="S10" s="0" t="s">
        <v>166</v>
      </c>
    </row>
    <row r="11" customFormat="false" ht="15" hidden="false" customHeight="false" outlineLevel="0" collapsed="false">
      <c r="L11" s="0" t="s">
        <v>8</v>
      </c>
      <c r="O11" s="0" t="n">
        <v>100</v>
      </c>
      <c r="P11" s="0" t="n">
        <v>100</v>
      </c>
      <c r="Q11" s="0" t="n">
        <v>100</v>
      </c>
      <c r="R11" s="0" t="n">
        <v>100</v>
      </c>
      <c r="S11" s="0" t="s">
        <v>166</v>
      </c>
    </row>
    <row r="12" customFormat="false" ht="15" hidden="false" customHeight="false" outlineLevel="0" collapsed="false">
      <c r="J12" s="0" t="s">
        <v>10</v>
      </c>
      <c r="O12" s="0" t="n">
        <f aca="false">O10+O11</f>
        <v>200</v>
      </c>
      <c r="P12" s="0" t="n">
        <f aca="false">P10+P11</f>
        <v>200</v>
      </c>
      <c r="Q12" s="0" t="n">
        <f aca="false">Q10+Q11</f>
        <v>200</v>
      </c>
      <c r="R12" s="0" t="n">
        <f aca="false">R10+R11</f>
        <v>200</v>
      </c>
    </row>
    <row r="13" customFormat="false" ht="15" hidden="false" customHeight="false" outlineLevel="0" collapsed="false">
      <c r="B13" s="0" t="s">
        <v>168</v>
      </c>
      <c r="J13" s="0" t="s">
        <v>12</v>
      </c>
      <c r="L13" s="0" t="s">
        <v>6</v>
      </c>
      <c r="M13" s="0" t="n">
        <v>0.25</v>
      </c>
      <c r="O13" s="0" t="n">
        <f aca="false">O10*$M$13</f>
        <v>25</v>
      </c>
      <c r="P13" s="0" t="n">
        <f aca="false">P10*$M$13</f>
        <v>25</v>
      </c>
      <c r="Q13" s="0" t="n">
        <f aca="false">Q10*$M$13</f>
        <v>25</v>
      </c>
      <c r="R13" s="0" t="n">
        <f aca="false">R10*$M$13</f>
        <v>25</v>
      </c>
      <c r="S13" s="0" t="s">
        <v>170</v>
      </c>
    </row>
    <row r="14" customFormat="false" ht="15" hidden="false" customHeight="false" outlineLevel="0" collapsed="false">
      <c r="H14" s="0" t="s">
        <v>171</v>
      </c>
      <c r="L14" s="0" t="s">
        <v>8</v>
      </c>
      <c r="M14" s="0" t="n">
        <v>0.25</v>
      </c>
      <c r="O14" s="0" t="n">
        <f aca="false">O11*$M$13</f>
        <v>25</v>
      </c>
      <c r="P14" s="0" t="n">
        <f aca="false">P11*$M$13</f>
        <v>25</v>
      </c>
      <c r="Q14" s="0" t="n">
        <f aca="false">Q11*$M$13</f>
        <v>25</v>
      </c>
      <c r="R14" s="0" t="n">
        <f aca="false">R11*$M$13</f>
        <v>25</v>
      </c>
      <c r="S14" s="0" t="s">
        <v>170</v>
      </c>
    </row>
    <row r="15" customFormat="false" ht="15" hidden="false" customHeight="false" outlineLevel="0" collapsed="false">
      <c r="J15" s="0" t="s">
        <v>15</v>
      </c>
      <c r="O15" s="0" t="n">
        <f aca="false">O13+O14</f>
        <v>50</v>
      </c>
      <c r="P15" s="0" t="n">
        <f aca="false">P13+P14</f>
        <v>50</v>
      </c>
      <c r="Q15" s="0" t="n">
        <f aca="false">Q13+Q14</f>
        <v>50</v>
      </c>
      <c r="R15" s="0" t="n">
        <f aca="false">R13+R14</f>
        <v>50</v>
      </c>
    </row>
    <row r="16" customFormat="false" ht="15" hidden="false" customHeight="false" outlineLevel="0" collapsed="false">
      <c r="B16" s="0" t="s">
        <v>277</v>
      </c>
      <c r="E16" s="0" t="s">
        <v>268</v>
      </c>
      <c r="H16" s="0" t="n">
        <v>25</v>
      </c>
      <c r="J16" s="0" t="s">
        <v>18</v>
      </c>
      <c r="O16" s="0" t="n">
        <f aca="false">(O10-O13)+(O11-O14)</f>
        <v>150</v>
      </c>
      <c r="P16" s="0" t="n">
        <f aca="false">(P10-P13)+(P11-P14)</f>
        <v>150</v>
      </c>
      <c r="Q16" s="0" t="n">
        <f aca="false">(Q10-Q13)+(Q11-Q14)</f>
        <v>150</v>
      </c>
      <c r="R16" s="0" t="n">
        <f aca="false">(R10-R13)+(R11-R14)</f>
        <v>150</v>
      </c>
    </row>
    <row r="17" customFormat="false" ht="15" hidden="false" customHeight="false" outlineLevel="0" collapsed="false">
      <c r="B17" s="0" t="s">
        <v>178</v>
      </c>
      <c r="E17" s="0" t="s">
        <v>179</v>
      </c>
      <c r="H17" s="0" t="n">
        <v>5</v>
      </c>
      <c r="J17" s="0" t="s">
        <v>19</v>
      </c>
      <c r="O17" s="0" t="n">
        <v>0</v>
      </c>
      <c r="P17" s="0" t="n">
        <v>0</v>
      </c>
      <c r="Q17" s="0" t="n">
        <v>0</v>
      </c>
      <c r="R17" s="0" t="n">
        <v>0</v>
      </c>
    </row>
    <row r="18" customFormat="false" ht="15" hidden="false" customHeight="false" outlineLevel="0" collapsed="false">
      <c r="B18" s="0" t="s">
        <v>181</v>
      </c>
      <c r="E18" s="0" t="s">
        <v>182</v>
      </c>
      <c r="H18" s="0" t="n">
        <v>12</v>
      </c>
      <c r="J18" s="0" t="s">
        <v>20</v>
      </c>
      <c r="O18" s="0" t="n">
        <f aca="false">O16+O17</f>
        <v>150</v>
      </c>
      <c r="P18" s="0" t="n">
        <f aca="false">P16+P17</f>
        <v>150</v>
      </c>
      <c r="Q18" s="0" t="n">
        <f aca="false">Q16+Q17</f>
        <v>150</v>
      </c>
      <c r="R18" s="0" t="n">
        <f aca="false">R16+R17</f>
        <v>150</v>
      </c>
    </row>
    <row r="19" customFormat="false" ht="15" hidden="false" customHeight="false" outlineLevel="0" collapsed="false">
      <c r="B19" s="0" t="s">
        <v>184</v>
      </c>
      <c r="E19" s="0" t="s">
        <v>185</v>
      </c>
      <c r="H19" s="0" t="n">
        <v>15</v>
      </c>
    </row>
    <row r="20" customFormat="false" ht="15" hidden="false" customHeight="false" outlineLevel="0" collapsed="false">
      <c r="B20" s="0" t="s">
        <v>278</v>
      </c>
      <c r="E20" s="0" t="s">
        <v>279</v>
      </c>
      <c r="H20" s="0" t="n">
        <v>40</v>
      </c>
      <c r="J20" s="0" t="s">
        <v>21</v>
      </c>
      <c r="O20" s="0" t="n">
        <v>0</v>
      </c>
      <c r="P20" s="0" t="n">
        <v>0</v>
      </c>
      <c r="Q20" s="0" t="n">
        <v>0</v>
      </c>
      <c r="R20" s="0" t="n">
        <v>0</v>
      </c>
      <c r="S20" s="0" t="s">
        <v>188</v>
      </c>
    </row>
    <row r="21" customFormat="false" ht="15" hidden="false" customHeight="false" outlineLevel="0" collapsed="false">
      <c r="B21" s="0" t="s">
        <v>280</v>
      </c>
      <c r="E21" s="0" t="s">
        <v>281</v>
      </c>
      <c r="H21" s="0" t="n">
        <v>30</v>
      </c>
      <c r="J21" s="0" t="s">
        <v>22</v>
      </c>
      <c r="O21" s="0" t="n">
        <v>0</v>
      </c>
      <c r="P21" s="0" t="n">
        <v>0</v>
      </c>
      <c r="Q21" s="0" t="n">
        <v>0</v>
      </c>
      <c r="R21" s="0" t="n">
        <v>0</v>
      </c>
      <c r="S21" s="0" t="s">
        <v>188</v>
      </c>
    </row>
    <row r="22" customFormat="false" ht="15" hidden="false" customHeight="false" outlineLevel="0" collapsed="false">
      <c r="B22" s="0" t="s">
        <v>282</v>
      </c>
      <c r="E22" s="0" t="s">
        <v>279</v>
      </c>
      <c r="H22" s="0" t="n">
        <v>30</v>
      </c>
      <c r="J22" s="0" t="s">
        <v>24</v>
      </c>
      <c r="O22" s="0" t="n">
        <v>0</v>
      </c>
      <c r="P22" s="0" t="n">
        <v>0</v>
      </c>
      <c r="Q22" s="0" t="n">
        <v>0</v>
      </c>
      <c r="R22" s="0" t="n">
        <v>0</v>
      </c>
      <c r="S22" s="0" t="s">
        <v>188</v>
      </c>
    </row>
    <row r="23" customFormat="false" ht="15" hidden="false" customHeight="false" outlineLevel="0" collapsed="false">
      <c r="B23" s="0" t="s">
        <v>197</v>
      </c>
      <c r="E23" s="0" t="s">
        <v>198</v>
      </c>
      <c r="H23" s="0" t="n">
        <v>10</v>
      </c>
      <c r="J23" s="0" t="s">
        <v>25</v>
      </c>
      <c r="O23" s="0" t="n">
        <v>0</v>
      </c>
      <c r="P23" s="0" t="n">
        <v>0</v>
      </c>
      <c r="Q23" s="0" t="n">
        <v>0</v>
      </c>
      <c r="R23" s="0" t="n">
        <v>0</v>
      </c>
      <c r="S23" s="0" t="s">
        <v>188</v>
      </c>
    </row>
    <row r="24" customFormat="false" ht="15" hidden="false" customHeight="false" outlineLevel="0" collapsed="false">
      <c r="J24" s="0" t="s">
        <v>26</v>
      </c>
      <c r="O24" s="0" t="n">
        <v>0</v>
      </c>
      <c r="P24" s="0" t="n">
        <v>0</v>
      </c>
      <c r="Q24" s="0" t="n">
        <v>0</v>
      </c>
      <c r="R24" s="0" t="n">
        <v>0</v>
      </c>
      <c r="S24" s="0" t="s">
        <v>188</v>
      </c>
    </row>
    <row r="25" customFormat="false" ht="15" hidden="false" customHeight="false" outlineLevel="0" collapsed="false">
      <c r="J25" s="0" t="s">
        <v>27</v>
      </c>
      <c r="O25" s="0" t="n">
        <v>0</v>
      </c>
      <c r="P25" s="0" t="n">
        <v>0</v>
      </c>
      <c r="Q25" s="0" t="n">
        <v>0</v>
      </c>
      <c r="R25" s="0" t="n">
        <v>0</v>
      </c>
      <c r="S25" s="0" t="s">
        <v>188</v>
      </c>
    </row>
    <row r="26" customFormat="false" ht="15" hidden="false" customHeight="false" outlineLevel="0" collapsed="false">
      <c r="J26" s="0" t="s">
        <v>29</v>
      </c>
      <c r="O26" s="0" t="n">
        <v>0</v>
      </c>
      <c r="P26" s="0" t="n">
        <v>0</v>
      </c>
      <c r="Q26" s="0" t="n">
        <v>0</v>
      </c>
      <c r="R26" s="0" t="n">
        <v>0</v>
      </c>
      <c r="S26" s="0" t="s">
        <v>188</v>
      </c>
    </row>
    <row r="27" customFormat="false" ht="15" hidden="false" customHeight="false" outlineLevel="0" collapsed="false">
      <c r="C27" s="0" t="s">
        <v>283</v>
      </c>
      <c r="J27" s="0" t="s">
        <v>31</v>
      </c>
      <c r="O27" s="0" t="n">
        <f aca="false">O20+O23+O21+O24+O25+O26</f>
        <v>0</v>
      </c>
      <c r="P27" s="0" t="n">
        <f aca="false">P20+P23+P21+P24+P25+P26</f>
        <v>0</v>
      </c>
      <c r="Q27" s="0" t="n">
        <f aca="false">Q20+Q23+Q21+Q24+Q25+Q26</f>
        <v>0</v>
      </c>
      <c r="R27" s="0" t="n">
        <f aca="false">R20+R23+R21+R24+R25+R26</f>
        <v>0</v>
      </c>
      <c r="S27" s="0" t="s">
        <v>200</v>
      </c>
    </row>
    <row r="28" customFormat="false" ht="15" hidden="false" customHeight="false" outlineLevel="0" collapsed="false">
      <c r="C28" s="0" t="s">
        <v>204</v>
      </c>
      <c r="J28" s="0" t="s">
        <v>32</v>
      </c>
      <c r="O28" s="0" t="n">
        <f aca="false">O18-O27</f>
        <v>150</v>
      </c>
      <c r="P28" s="0" t="n">
        <f aca="false">P18-P27</f>
        <v>150</v>
      </c>
      <c r="Q28" s="0" t="n">
        <f aca="false">Q18-Q27</f>
        <v>150</v>
      </c>
      <c r="R28" s="0" t="n">
        <f aca="false">R18-R27</f>
        <v>150</v>
      </c>
      <c r="S28" s="0" t="s">
        <v>200</v>
      </c>
    </row>
    <row r="29" customFormat="false" ht="15" hidden="false" customHeight="false" outlineLevel="0" collapsed="false">
      <c r="J29" s="0" t="s">
        <v>33</v>
      </c>
      <c r="O29" s="0" t="n">
        <f aca="false">O66*0.05</f>
        <v>0</v>
      </c>
      <c r="P29" s="0" t="n">
        <f aca="false">P66*0.05</f>
        <v>2.5</v>
      </c>
      <c r="Q29" s="0" t="n">
        <f aca="false">Q66*0.05</f>
        <v>5.5</v>
      </c>
      <c r="R29" s="0" t="n">
        <f aca="false">R66*0.05</f>
        <v>9</v>
      </c>
      <c r="S29" s="0" t="s">
        <v>202</v>
      </c>
    </row>
    <row r="30" customFormat="false" ht="15" hidden="false" customHeight="false" outlineLevel="0" collapsed="false">
      <c r="C30" s="0" t="s">
        <v>269</v>
      </c>
      <c r="J30" s="0" t="s">
        <v>34</v>
      </c>
      <c r="O30" s="0" t="n">
        <f aca="false">O28-O29</f>
        <v>150</v>
      </c>
      <c r="P30" s="0" t="n">
        <f aca="false">P28-P29</f>
        <v>147.5</v>
      </c>
      <c r="Q30" s="0" t="n">
        <f aca="false">Q28-Q29</f>
        <v>144.5</v>
      </c>
      <c r="R30" s="0" t="n">
        <f aca="false">R28-R29</f>
        <v>141</v>
      </c>
      <c r="S30" s="0" t="s">
        <v>200</v>
      </c>
    </row>
    <row r="31" customFormat="false" ht="15" hidden="false" customHeight="false" outlineLevel="0" collapsed="false">
      <c r="J31" s="0" t="s">
        <v>35</v>
      </c>
      <c r="O31" s="0" t="n">
        <f aca="false">N52*0</f>
        <v>0</v>
      </c>
      <c r="P31" s="0" t="n">
        <f aca="false">O52*0</f>
        <v>0</v>
      </c>
      <c r="Q31" s="0" t="n">
        <f aca="false">P52*0</f>
        <v>0</v>
      </c>
      <c r="R31" s="0" t="n">
        <f aca="false">Q52*0</f>
        <v>0</v>
      </c>
      <c r="S31" s="0" t="s">
        <v>200</v>
      </c>
    </row>
    <row r="32" customFormat="false" ht="15" hidden="false" customHeight="false" outlineLevel="0" collapsed="false">
      <c r="J32" s="0" t="s">
        <v>36</v>
      </c>
      <c r="O32" s="0" t="n">
        <f aca="false">O30-O31</f>
        <v>150</v>
      </c>
      <c r="P32" s="0" t="n">
        <f aca="false">P30-P31</f>
        <v>147.5</v>
      </c>
      <c r="Q32" s="0" t="n">
        <f aca="false">Q30-Q31</f>
        <v>144.5</v>
      </c>
      <c r="R32" s="0" t="n">
        <f aca="false">R30-R31</f>
        <v>141</v>
      </c>
      <c r="S32" s="0" t="s">
        <v>200</v>
      </c>
    </row>
    <row r="33" customFormat="false" ht="15" hidden="false" customHeight="false" outlineLevel="0" collapsed="false">
      <c r="C33" s="0" t="s">
        <v>207</v>
      </c>
      <c r="J33" s="0" t="s">
        <v>37</v>
      </c>
      <c r="O33" s="0" t="n">
        <f aca="false">(O30-O31)*0</f>
        <v>0</v>
      </c>
      <c r="P33" s="0" t="n">
        <f aca="false">(P30-P31)*0</f>
        <v>0</v>
      </c>
      <c r="Q33" s="0" t="n">
        <f aca="false">(Q30-Q31)*0</f>
        <v>0</v>
      </c>
      <c r="R33" s="0" t="n">
        <f aca="false">(R30-R31)*0</f>
        <v>0</v>
      </c>
      <c r="S33" s="0" t="s">
        <v>200</v>
      </c>
    </row>
    <row r="34" customFormat="false" ht="15" hidden="false" customHeight="false" outlineLevel="0" collapsed="false">
      <c r="C34" s="0" t="s">
        <v>208</v>
      </c>
      <c r="J34" s="0" t="s">
        <v>38</v>
      </c>
      <c r="O34" s="0" t="n">
        <f aca="false">O30-O31-O33</f>
        <v>150</v>
      </c>
      <c r="P34" s="0" t="n">
        <f aca="false">P30-P31-P33</f>
        <v>147.5</v>
      </c>
      <c r="Q34" s="0" t="n">
        <f aca="false">Q30-Q31-Q33</f>
        <v>144.5</v>
      </c>
      <c r="R34" s="0" t="n">
        <f aca="false">R30-R31-R33</f>
        <v>141</v>
      </c>
      <c r="S34" s="0" t="s">
        <v>200</v>
      </c>
    </row>
    <row r="35" customFormat="false" ht="15" hidden="false" customHeight="false" outlineLevel="0" collapsed="false">
      <c r="C35" s="0" t="s">
        <v>209</v>
      </c>
    </row>
    <row r="36" customFormat="false" ht="15" hidden="false" customHeight="false" outlineLevel="0" collapsed="false">
      <c r="C36" s="0" t="s">
        <v>210</v>
      </c>
    </row>
    <row r="37" customFormat="false" ht="15" hidden="false" customHeight="false" outlineLevel="0" collapsed="false">
      <c r="K37" s="0" t="n">
        <f aca="false">N44+O34-O45-O47+O61-O73</f>
        <v>160</v>
      </c>
    </row>
    <row r="38" customFormat="false" ht="15" hidden="false" customHeight="false" outlineLevel="0" collapsed="false">
      <c r="L38" s="0" t="n">
        <v>7</v>
      </c>
      <c r="O38" s="0" t="s">
        <v>39</v>
      </c>
    </row>
    <row r="39" customFormat="false" ht="15" hidden="false" customHeight="false" outlineLevel="0" collapsed="false">
      <c r="F39" s="0" t="n">
        <f aca="false">O10-O13-O33-O45-O47+O61</f>
        <v>65</v>
      </c>
      <c r="P39" s="0" t="s">
        <v>40</v>
      </c>
    </row>
    <row r="40" customFormat="false" ht="15" hidden="false" customHeight="false" outlineLevel="0" collapsed="false">
      <c r="O40" s="0" t="s">
        <v>2</v>
      </c>
      <c r="P40" s="0" t="s">
        <v>2</v>
      </c>
      <c r="Q40" s="0" t="s">
        <v>41</v>
      </c>
      <c r="R40" s="0" t="s">
        <v>2</v>
      </c>
    </row>
    <row r="41" customFormat="false" ht="15" hidden="false" customHeight="false" outlineLevel="0" collapsed="false">
      <c r="N41" s="0" t="s">
        <v>270</v>
      </c>
      <c r="O41" s="0" t="n">
        <v>1</v>
      </c>
      <c r="P41" s="0" t="n">
        <v>2</v>
      </c>
      <c r="Q41" s="0" t="n">
        <v>3</v>
      </c>
      <c r="R41" s="0" t="n">
        <v>4</v>
      </c>
    </row>
    <row r="42" customFormat="false" ht="15" hidden="false" customHeight="false" outlineLevel="0" collapsed="false">
      <c r="P42" s="0" t="s">
        <v>44</v>
      </c>
    </row>
    <row r="43" customFormat="false" ht="15" hidden="false" customHeight="false" outlineLevel="0" collapsed="false">
      <c r="J43" s="0" t="s">
        <v>45</v>
      </c>
    </row>
    <row r="44" customFormat="false" ht="15" hidden="false" customHeight="false" outlineLevel="0" collapsed="false">
      <c r="C44" s="0" t="s">
        <v>211</v>
      </c>
      <c r="J44" s="0" t="s">
        <v>46</v>
      </c>
      <c r="N44" s="0" t="n">
        <f aca="false">20+N67</f>
        <v>20</v>
      </c>
      <c r="O44" s="0" t="n">
        <f aca="false">O110</f>
        <v>200</v>
      </c>
      <c r="P44" s="0" t="n">
        <f aca="false">P110</f>
        <v>407.5</v>
      </c>
      <c r="Q44" s="0" t="n">
        <f aca="false">Q110</f>
        <v>622</v>
      </c>
      <c r="R44" s="0" t="n">
        <f aca="false">R110</f>
        <v>843</v>
      </c>
    </row>
    <row r="45" customFormat="false" ht="15" hidden="false" customHeight="false" outlineLevel="0" collapsed="false">
      <c r="J45" s="0" t="s">
        <v>47</v>
      </c>
      <c r="O45" s="0" t="n">
        <f aca="false">O10*0.1</f>
        <v>10</v>
      </c>
      <c r="P45" s="0" t="n">
        <f aca="false">P10*0.1</f>
        <v>10</v>
      </c>
      <c r="Q45" s="0" t="n">
        <f aca="false">Q10*0.1</f>
        <v>10</v>
      </c>
      <c r="R45" s="0" t="n">
        <f aca="false">R10*0.1</f>
        <v>10</v>
      </c>
      <c r="U45" s="0" t="s">
        <v>212</v>
      </c>
    </row>
    <row r="46" customFormat="false" ht="15" hidden="false" customHeight="false" outlineLevel="0" collapsed="false">
      <c r="J46" s="0" t="s">
        <v>48</v>
      </c>
      <c r="O46" s="0" t="n">
        <f aca="false">O11*0.1</f>
        <v>10</v>
      </c>
      <c r="P46" s="0" t="n">
        <f aca="false">P11*0.1</f>
        <v>10</v>
      </c>
      <c r="Q46" s="0" t="n">
        <f aca="false">Q11*0.1</f>
        <v>10</v>
      </c>
      <c r="R46" s="0" t="n">
        <f aca="false">R11*0.1</f>
        <v>10</v>
      </c>
      <c r="U46" s="0" t="s">
        <v>212</v>
      </c>
    </row>
    <row r="47" customFormat="false" ht="15" hidden="false" customHeight="false" outlineLevel="0" collapsed="false">
      <c r="J47" s="0" t="s">
        <v>49</v>
      </c>
      <c r="O47" s="0" t="n">
        <f aca="false">O13*0.1</f>
        <v>2.5</v>
      </c>
      <c r="P47" s="0" t="n">
        <f aca="false">P13*0.1</f>
        <v>2.5</v>
      </c>
      <c r="Q47" s="0" t="n">
        <f aca="false">Q13*0.1</f>
        <v>2.5</v>
      </c>
      <c r="R47" s="0" t="n">
        <f aca="false">R13*0.1</f>
        <v>2.5</v>
      </c>
      <c r="U47" s="0" t="s">
        <v>213</v>
      </c>
    </row>
    <row r="48" customFormat="false" ht="15" hidden="false" customHeight="false" outlineLevel="0" collapsed="false">
      <c r="J48" s="0" t="s">
        <v>50</v>
      </c>
      <c r="O48" s="0" t="n">
        <f aca="false">O14*0.1</f>
        <v>2.5</v>
      </c>
      <c r="P48" s="0" t="n">
        <f aca="false">P14*0.1</f>
        <v>2.5</v>
      </c>
      <c r="Q48" s="0" t="n">
        <f aca="false">Q14*0.1</f>
        <v>2.5</v>
      </c>
      <c r="R48" s="0" t="n">
        <f aca="false">R14*0.1</f>
        <v>2.5</v>
      </c>
      <c r="U48" s="0" t="s">
        <v>214</v>
      </c>
    </row>
    <row r="49" customFormat="false" ht="15" hidden="false" customHeight="false" outlineLevel="0" collapsed="false">
      <c r="C49" s="0" t="s">
        <v>271</v>
      </c>
      <c r="J49" s="0" t="s">
        <v>51</v>
      </c>
      <c r="N49" s="0" t="n">
        <f aca="false">SUM(N44:N48)</f>
        <v>20</v>
      </c>
      <c r="O49" s="0" t="n">
        <f aca="false">SUM(O44:O48)</f>
        <v>225</v>
      </c>
      <c r="P49" s="0" t="n">
        <f aca="false">SUM(P44:P48)</f>
        <v>432.5</v>
      </c>
      <c r="Q49" s="0" t="n">
        <f aca="false">SUM(Q44:Q48)</f>
        <v>647</v>
      </c>
      <c r="R49" s="0" t="n">
        <f aca="false">SUM(R44:R48)</f>
        <v>868</v>
      </c>
    </row>
    <row r="50" customFormat="false" ht="15" hidden="false" customHeight="false" outlineLevel="0" collapsed="false">
      <c r="C50" s="0" t="s">
        <v>216</v>
      </c>
      <c r="J50" s="0" t="s">
        <v>52</v>
      </c>
      <c r="O50" s="0" t="n">
        <f aca="false">N50+N51</f>
        <v>20</v>
      </c>
      <c r="P50" s="0" t="n">
        <f aca="false">O50+O51</f>
        <v>20</v>
      </c>
      <c r="Q50" s="0" t="n">
        <f aca="false">P50+P51</f>
        <v>20</v>
      </c>
      <c r="R50" s="0" t="n">
        <f aca="false">Q50+Q51</f>
        <v>20</v>
      </c>
    </row>
    <row r="51" customFormat="false" ht="15" hidden="false" customHeight="false" outlineLevel="0" collapsed="false">
      <c r="C51" s="0" t="s">
        <v>217</v>
      </c>
      <c r="J51" s="0" t="s">
        <v>155</v>
      </c>
      <c r="N51" s="0" t="n">
        <v>20</v>
      </c>
      <c r="O51" s="0" t="n">
        <v>0</v>
      </c>
      <c r="P51" s="0" t="n">
        <v>0</v>
      </c>
      <c r="Q51" s="0" t="n">
        <v>0</v>
      </c>
      <c r="R51" s="0" t="n">
        <v>0</v>
      </c>
      <c r="S51" s="0" t="s">
        <v>218</v>
      </c>
    </row>
    <row r="52" customFormat="false" ht="15" hidden="false" customHeight="false" outlineLevel="0" collapsed="false">
      <c r="J52" s="0" t="s">
        <v>54</v>
      </c>
      <c r="O52" s="0" t="n">
        <f aca="false">O50+O51</f>
        <v>20</v>
      </c>
      <c r="P52" s="0" t="n">
        <f aca="false">P50+P51</f>
        <v>20</v>
      </c>
      <c r="Q52" s="0" t="n">
        <f aca="false">Q50+Q51</f>
        <v>20</v>
      </c>
      <c r="R52" s="0" t="n">
        <f aca="false">R50+R51</f>
        <v>20</v>
      </c>
      <c r="S52" s="0" t="s">
        <v>219</v>
      </c>
    </row>
    <row r="53" customFormat="false" ht="15" hidden="false" customHeight="false" outlineLevel="0" collapsed="false">
      <c r="J53" s="0" t="s">
        <v>55</v>
      </c>
      <c r="O53" s="0" t="n">
        <f aca="false">O31</f>
        <v>0</v>
      </c>
      <c r="P53" s="0" t="n">
        <f aca="false">P31</f>
        <v>0</v>
      </c>
      <c r="Q53" s="0" t="n">
        <f aca="false">Q31</f>
        <v>0</v>
      </c>
      <c r="R53" s="0" t="n">
        <f aca="false">R31</f>
        <v>0</v>
      </c>
    </row>
    <row r="54" customFormat="false" ht="15" hidden="false" customHeight="false" outlineLevel="0" collapsed="false">
      <c r="C54" s="0" t="s">
        <v>272</v>
      </c>
      <c r="J54" s="0" t="s">
        <v>56</v>
      </c>
      <c r="N54" s="0" t="n">
        <f aca="false">N50+N51-N53</f>
        <v>20</v>
      </c>
      <c r="O54" s="0" t="n">
        <f aca="false">O52-O53</f>
        <v>20</v>
      </c>
      <c r="P54" s="0" t="n">
        <f aca="false">P52-P53</f>
        <v>20</v>
      </c>
      <c r="Q54" s="0" t="n">
        <f aca="false">Q52-Q53</f>
        <v>20</v>
      </c>
      <c r="R54" s="0" t="n">
        <f aca="false">R52-R53</f>
        <v>20</v>
      </c>
      <c r="S54" s="0" t="s">
        <v>170</v>
      </c>
    </row>
    <row r="55" customFormat="false" ht="15" hidden="false" customHeight="false" outlineLevel="0" collapsed="false">
      <c r="E55" s="0" t="n">
        <f aca="false">O44-N44</f>
        <v>180</v>
      </c>
      <c r="F55" s="0" t="n">
        <f aca="false">P44-O44</f>
        <v>207.5</v>
      </c>
      <c r="G55" s="0" t="n">
        <f aca="false">Q44-P44</f>
        <v>214.5</v>
      </c>
      <c r="H55" s="0" t="n">
        <f aca="false">R44-Q44</f>
        <v>221</v>
      </c>
    </row>
    <row r="56" customFormat="false" ht="15" hidden="false" customHeight="false" outlineLevel="0" collapsed="false">
      <c r="E56" s="0" t="n">
        <f aca="false">O45-N45</f>
        <v>10</v>
      </c>
      <c r="F56" s="0" t="n">
        <f aca="false">P45-O45</f>
        <v>0</v>
      </c>
      <c r="G56" s="0" t="n">
        <f aca="false">Q45-P45</f>
        <v>0</v>
      </c>
      <c r="H56" s="0" t="n">
        <f aca="false">R45-Q45</f>
        <v>0</v>
      </c>
      <c r="J56" s="0" t="s">
        <v>273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5" hidden="false" customHeight="false" outlineLevel="0" collapsed="false">
      <c r="E57" s="0" t="n">
        <f aca="false">O47-N47</f>
        <v>2.5</v>
      </c>
      <c r="F57" s="0" t="n">
        <f aca="false">P47-O47</f>
        <v>0</v>
      </c>
      <c r="G57" s="0" t="n">
        <f aca="false">Q47-P47</f>
        <v>0</v>
      </c>
      <c r="H57" s="0" t="n">
        <f aca="false">R47-Q47</f>
        <v>0</v>
      </c>
    </row>
    <row r="58" customFormat="false" ht="15" hidden="false" customHeight="false" outlineLevel="0" collapsed="false">
      <c r="E58" s="0" t="n">
        <f aca="false">O49-N49</f>
        <v>205</v>
      </c>
      <c r="F58" s="0" t="n">
        <f aca="false">P49-O49</f>
        <v>207.5</v>
      </c>
      <c r="G58" s="0" t="n">
        <f aca="false">Q49-P49</f>
        <v>214.5</v>
      </c>
      <c r="H58" s="0" t="n">
        <f aca="false">R49-Q49</f>
        <v>221</v>
      </c>
      <c r="J58" s="39" t="s">
        <v>61</v>
      </c>
      <c r="K58" s="39"/>
      <c r="L58" s="39"/>
      <c r="M58" s="39"/>
      <c r="N58" s="39" t="n">
        <f aca="false">N49+N54</f>
        <v>40</v>
      </c>
      <c r="O58" s="39" t="n">
        <f aca="false">O49+O54+O56</f>
        <v>245</v>
      </c>
      <c r="P58" s="39" t="n">
        <f aca="false">P49+P54+P56</f>
        <v>452.5</v>
      </c>
      <c r="Q58" s="39" t="n">
        <f aca="false">Q49+Q54+Q56</f>
        <v>667</v>
      </c>
      <c r="R58" s="39" t="n">
        <f aca="false">R49+R54+R56</f>
        <v>888</v>
      </c>
    </row>
    <row r="59" customFormat="false" ht="15" hidden="false" customHeight="false" outlineLevel="0" collapsed="false">
      <c r="E59" s="0" t="n">
        <f aca="false">O50-N50</f>
        <v>20</v>
      </c>
      <c r="F59" s="0" t="n">
        <f aca="false">P50-O50</f>
        <v>0</v>
      </c>
      <c r="G59" s="0" t="n">
        <f aca="false">Q50-P50</f>
        <v>0</v>
      </c>
      <c r="H59" s="0" t="n">
        <f aca="false">R50-Q50</f>
        <v>0</v>
      </c>
    </row>
    <row r="60" customFormat="false" ht="15" hidden="false" customHeight="false" outlineLevel="0" collapsed="false">
      <c r="E60" s="0" t="n">
        <f aca="false">O51-N51</f>
        <v>-20</v>
      </c>
      <c r="F60" s="0" t="n">
        <f aca="false">P51-O51</f>
        <v>0</v>
      </c>
      <c r="G60" s="0" t="n">
        <f aca="false">Q51-P51</f>
        <v>0</v>
      </c>
      <c r="H60" s="0" t="n">
        <f aca="false">R51-Q51</f>
        <v>0</v>
      </c>
      <c r="J60" s="0" t="s">
        <v>62</v>
      </c>
    </row>
    <row r="61" customFormat="false" ht="15" hidden="false" customHeight="false" outlineLevel="0" collapsed="false">
      <c r="A61" s="0" t="n">
        <f aca="false">N58-N76</f>
        <v>0</v>
      </c>
      <c r="B61" s="0" t="n">
        <f aca="false">O58-O76</f>
        <v>0</v>
      </c>
      <c r="C61" s="0" t="n">
        <f aca="false">P58-P76</f>
        <v>0</v>
      </c>
      <c r="D61" s="0" t="n">
        <f aca="false">Q58-Q76</f>
        <v>0</v>
      </c>
      <c r="E61" s="0" t="n">
        <f aca="false">O52-N52</f>
        <v>20</v>
      </c>
      <c r="F61" s="0" t="n">
        <f aca="false">P52-O52</f>
        <v>0</v>
      </c>
      <c r="G61" s="0" t="n">
        <f aca="false">Q52-P52</f>
        <v>0</v>
      </c>
      <c r="H61" s="0" t="n">
        <f aca="false">R52-Q52</f>
        <v>0</v>
      </c>
      <c r="J61" s="0" t="s">
        <v>265</v>
      </c>
      <c r="O61" s="0" t="n">
        <f aca="false">O13*0.1</f>
        <v>2.5</v>
      </c>
      <c r="P61" s="0" t="n">
        <f aca="false">P13*0.1</f>
        <v>2.5</v>
      </c>
      <c r="Q61" s="0" t="n">
        <f aca="false">Q13*0.1</f>
        <v>2.5</v>
      </c>
      <c r="R61" s="0" t="n">
        <f aca="false">R13*0.1</f>
        <v>2.5</v>
      </c>
    </row>
    <row r="62" customFormat="false" ht="15" hidden="false" customHeight="false" outlineLevel="0" collapsed="false">
      <c r="E62" s="0" t="n">
        <f aca="false">O53-N53</f>
        <v>0</v>
      </c>
      <c r="F62" s="0" t="n">
        <f aca="false">P53-O53</f>
        <v>0</v>
      </c>
      <c r="G62" s="0" t="n">
        <f aca="false">Q53-P53</f>
        <v>0</v>
      </c>
      <c r="H62" s="0" t="n">
        <f aca="false">R53-Q53</f>
        <v>0</v>
      </c>
      <c r="J62" s="0" t="s">
        <v>266</v>
      </c>
      <c r="O62" s="0" t="n">
        <f aca="false">O14*0.1</f>
        <v>2.5</v>
      </c>
      <c r="P62" s="0" t="n">
        <f aca="false">P14*0.1</f>
        <v>2.5</v>
      </c>
      <c r="Q62" s="0" t="n">
        <f aca="false">Q14*0.1</f>
        <v>2.5</v>
      </c>
      <c r="R62" s="0" t="n">
        <f aca="false">R14*0.1</f>
        <v>2.5</v>
      </c>
    </row>
    <row r="63" customFormat="false" ht="15" hidden="false" customHeight="false" outlineLevel="0" collapsed="false">
      <c r="E63" s="0" t="n">
        <f aca="false">O54-N54</f>
        <v>0</v>
      </c>
      <c r="F63" s="0" t="n">
        <f aca="false">P54-O54</f>
        <v>0</v>
      </c>
      <c r="G63" s="0" t="n">
        <f aca="false">Q54-P54</f>
        <v>0</v>
      </c>
      <c r="H63" s="0" t="n">
        <f aca="false">R54-Q54</f>
        <v>0</v>
      </c>
      <c r="J63" s="0" t="s">
        <v>65</v>
      </c>
      <c r="U63" s="0" t="s">
        <v>212</v>
      </c>
    </row>
    <row r="64" customFormat="false" ht="15" hidden="false" customHeight="false" outlineLevel="0" collapsed="false">
      <c r="E64" s="0" t="n">
        <f aca="false">O55-N55</f>
        <v>0</v>
      </c>
      <c r="F64" s="0" t="n">
        <f aca="false">P55-O55</f>
        <v>0</v>
      </c>
      <c r="G64" s="0" t="n">
        <f aca="false">Q55-P55</f>
        <v>0</v>
      </c>
      <c r="H64" s="0" t="n">
        <f aca="false">R55-Q55</f>
        <v>0</v>
      </c>
      <c r="J64" s="0" t="s">
        <v>69</v>
      </c>
      <c r="O64" s="0" t="n">
        <f aca="false">O61+O63+O62</f>
        <v>5</v>
      </c>
      <c r="P64" s="0" t="n">
        <f aca="false">P61+P63+P62</f>
        <v>5</v>
      </c>
      <c r="Q64" s="0" t="n">
        <f aca="false">Q61+Q63+Q62</f>
        <v>5</v>
      </c>
      <c r="R64" s="0" t="n">
        <f aca="false">R61+R63+R62</f>
        <v>5</v>
      </c>
    </row>
    <row r="65" customFormat="false" ht="15" hidden="false" customHeight="false" outlineLevel="0" collapsed="false">
      <c r="E65" s="0" t="n">
        <f aca="false">O56-N56</f>
        <v>0</v>
      </c>
      <c r="F65" s="0" t="n">
        <f aca="false">P56-O56</f>
        <v>0</v>
      </c>
      <c r="G65" s="0" t="n">
        <f aca="false">Q56-P56</f>
        <v>0</v>
      </c>
      <c r="H65" s="0" t="n">
        <f aca="false">R56-Q56</f>
        <v>0</v>
      </c>
    </row>
    <row r="66" customFormat="false" ht="15" hidden="false" customHeight="false" outlineLevel="0" collapsed="false">
      <c r="E66" s="0" t="n">
        <f aca="false">O57-N57</f>
        <v>0</v>
      </c>
      <c r="F66" s="0" t="n">
        <f aca="false">P57-O57</f>
        <v>0</v>
      </c>
      <c r="G66" s="0" t="n">
        <f aca="false">Q57-P57</f>
        <v>0</v>
      </c>
      <c r="H66" s="0" t="n">
        <f aca="false">R57-Q57</f>
        <v>0</v>
      </c>
      <c r="J66" s="0" t="s">
        <v>71</v>
      </c>
      <c r="N66" s="0" t="n">
        <v>0</v>
      </c>
      <c r="O66" s="0" t="n">
        <f aca="false">N68</f>
        <v>0</v>
      </c>
      <c r="P66" s="0" t="n">
        <f aca="false">O68</f>
        <v>50</v>
      </c>
      <c r="Q66" s="0" t="n">
        <f aca="false">P68</f>
        <v>110</v>
      </c>
      <c r="R66" s="0" t="n">
        <f aca="false">Q68</f>
        <v>180</v>
      </c>
      <c r="S66" s="0" t="s">
        <v>232</v>
      </c>
    </row>
    <row r="67" customFormat="false" ht="15" hidden="false" customHeight="false" outlineLevel="0" collapsed="false">
      <c r="J67" s="0" t="s">
        <v>74</v>
      </c>
      <c r="N67" s="0" t="n">
        <v>0</v>
      </c>
      <c r="O67" s="0" t="n">
        <v>50</v>
      </c>
      <c r="P67" s="0" t="n">
        <v>60</v>
      </c>
      <c r="Q67" s="0" t="n">
        <v>70</v>
      </c>
      <c r="R67" s="0" t="n">
        <v>80</v>
      </c>
    </row>
    <row r="68" customFormat="false" ht="15" hidden="false" customHeight="false" outlineLevel="0" collapsed="false">
      <c r="E68" s="0" t="e">
        <f aca="false">#REF!-#REF!</f>
        <v>#REF!</v>
      </c>
      <c r="F68" s="0" t="e">
        <f aca="false">#REF!-#REF!</f>
        <v>#REF!</v>
      </c>
      <c r="G68" s="0" t="e">
        <f aca="false">#REF!-#REF!</f>
        <v>#REF!</v>
      </c>
      <c r="H68" s="0" t="e">
        <f aca="false">#REF!-#REF!</f>
        <v>#REF!</v>
      </c>
      <c r="J68" s="0" t="s">
        <v>75</v>
      </c>
      <c r="N68" s="0" t="n">
        <f aca="false">N67+N66</f>
        <v>0</v>
      </c>
      <c r="O68" s="0" t="n">
        <f aca="false">O66+O67</f>
        <v>50</v>
      </c>
      <c r="P68" s="0" t="n">
        <f aca="false">P66+P67</f>
        <v>110</v>
      </c>
      <c r="Q68" s="0" t="n">
        <f aca="false">Q66+Q67</f>
        <v>180</v>
      </c>
      <c r="R68" s="0" t="n">
        <f aca="false">R66+R67</f>
        <v>260</v>
      </c>
      <c r="S68" s="0" t="s">
        <v>235</v>
      </c>
    </row>
    <row r="69" customFormat="false" ht="15" hidden="false" customHeight="false" outlineLevel="0" collapsed="false">
      <c r="E69" s="0" t="n">
        <f aca="false">O59-N59</f>
        <v>0</v>
      </c>
      <c r="F69" s="0" t="n">
        <f aca="false">P59-O59</f>
        <v>0</v>
      </c>
      <c r="G69" s="0" t="n">
        <f aca="false">Q59-P59</f>
        <v>0</v>
      </c>
      <c r="H69" s="0" t="n">
        <f aca="false">R59-Q59</f>
        <v>0</v>
      </c>
      <c r="S69" s="0" t="s">
        <v>232</v>
      </c>
    </row>
    <row r="70" customFormat="false" ht="15" hidden="false" customHeight="false" outlineLevel="0" collapsed="false">
      <c r="E70" s="0" t="e">
        <f aca="false">#REF!-#REF!</f>
        <v>#REF!</v>
      </c>
      <c r="F70" s="0" t="e">
        <f aca="false">#REF!-#REF!</f>
        <v>#REF!</v>
      </c>
      <c r="G70" s="0" t="e">
        <f aca="false">#REF!-#REF!</f>
        <v>#REF!</v>
      </c>
      <c r="H70" s="0" t="e">
        <f aca="false">#REF!-#REF!</f>
        <v>#REF!</v>
      </c>
      <c r="J70" s="0" t="s">
        <v>77</v>
      </c>
    </row>
    <row r="71" customFormat="false" ht="15" hidden="false" customHeight="false" outlineLevel="0" collapsed="false">
      <c r="E71" s="0" t="n">
        <f aca="false">O58-N58</f>
        <v>205</v>
      </c>
      <c r="F71" s="0" t="n">
        <f aca="false">P58-O58</f>
        <v>207.5</v>
      </c>
      <c r="G71" s="0" t="n">
        <f aca="false">Q58-P58</f>
        <v>214.5</v>
      </c>
      <c r="H71" s="0" t="n">
        <f aca="false">R58-Q58</f>
        <v>221</v>
      </c>
      <c r="J71" s="0" t="s">
        <v>78</v>
      </c>
      <c r="N71" s="0" t="n">
        <v>40</v>
      </c>
      <c r="O71" s="0" t="n">
        <f aca="false">N71</f>
        <v>40</v>
      </c>
      <c r="P71" s="0" t="n">
        <f aca="false">O71</f>
        <v>40</v>
      </c>
      <c r="Q71" s="0" t="n">
        <f aca="false">P71</f>
        <v>40</v>
      </c>
      <c r="R71" s="0" t="n">
        <f aca="false">Q71</f>
        <v>40</v>
      </c>
      <c r="S71" s="0" t="s">
        <v>239</v>
      </c>
    </row>
    <row r="72" customFormat="false" ht="15" hidden="false" customHeight="false" outlineLevel="0" collapsed="false">
      <c r="E72" s="0" t="e">
        <f aca="false">#REF!-#REF!</f>
        <v>#REF!</v>
      </c>
      <c r="F72" s="0" t="e">
        <f aca="false">#REF!-#REF!</f>
        <v>#REF!</v>
      </c>
      <c r="G72" s="0" t="e">
        <f aca="false">#REF!-#REF!</f>
        <v>#REF!</v>
      </c>
      <c r="H72" s="0" t="e">
        <f aca="false">#REF!-#REF!</f>
        <v>#REF!</v>
      </c>
      <c r="J72" s="0" t="s">
        <v>81</v>
      </c>
      <c r="O72" s="0" t="n">
        <f aca="false">N72+O34</f>
        <v>150</v>
      </c>
      <c r="P72" s="0" t="n">
        <f aca="false">O72+P34</f>
        <v>297.5</v>
      </c>
      <c r="Q72" s="0" t="n">
        <f aca="false">P72+Q34</f>
        <v>442</v>
      </c>
      <c r="R72" s="0" t="n">
        <f aca="false">Q72+R34</f>
        <v>583</v>
      </c>
    </row>
    <row r="73" customFormat="false" ht="15" hidden="false" customHeight="false" outlineLevel="0" collapsed="false">
      <c r="E73" s="0" t="e">
        <f aca="false">#REF!-#REF!</f>
        <v>#REF!</v>
      </c>
      <c r="F73" s="0" t="e">
        <f aca="false">#REF!-#REF!</f>
        <v>#REF!</v>
      </c>
      <c r="G73" s="0" t="e">
        <f aca="false">#REF!-#REF!</f>
        <v>#REF!</v>
      </c>
      <c r="H73" s="0" t="e">
        <f aca="false">#REF!-#REF!</f>
        <v>#REF!</v>
      </c>
      <c r="J73" s="0" t="s">
        <v>115</v>
      </c>
      <c r="O73" s="0" t="n">
        <f aca="false">O34*0</f>
        <v>0</v>
      </c>
      <c r="P73" s="0" t="n">
        <f aca="false">P34*0</f>
        <v>0</v>
      </c>
      <c r="Q73" s="0" t="n">
        <f aca="false">Q34*0</f>
        <v>0</v>
      </c>
      <c r="R73" s="0" t="n">
        <f aca="false">R34*0</f>
        <v>0</v>
      </c>
    </row>
    <row r="74" customFormat="false" ht="15" hidden="false" customHeight="false" outlineLevel="0" collapsed="false">
      <c r="E74" s="0" t="n">
        <f aca="false">O60-N60</f>
        <v>0</v>
      </c>
      <c r="F74" s="0" t="n">
        <f aca="false">P60-O60</f>
        <v>0</v>
      </c>
      <c r="G74" s="0" t="n">
        <f aca="false">Q60-P60</f>
        <v>0</v>
      </c>
      <c r="H74" s="0" t="n">
        <f aca="false">R60-Q60</f>
        <v>0</v>
      </c>
      <c r="J74" s="0" t="s">
        <v>84</v>
      </c>
      <c r="N74" s="0" t="n">
        <f aca="false">N71+N72</f>
        <v>40</v>
      </c>
      <c r="O74" s="0" t="n">
        <f aca="false">O71+O72-O73</f>
        <v>190</v>
      </c>
      <c r="P74" s="0" t="n">
        <f aca="false">P71+P72-P73</f>
        <v>337.5</v>
      </c>
      <c r="Q74" s="0" t="n">
        <f aca="false">Q71+Q72-Q73</f>
        <v>482</v>
      </c>
      <c r="R74" s="0" t="n">
        <f aca="false">R71+R72-R73</f>
        <v>623</v>
      </c>
    </row>
    <row r="75" customFormat="false" ht="15" hidden="false" customHeight="false" outlineLevel="0" collapsed="false">
      <c r="E75" s="0" t="n">
        <f aca="false">O61-N61</f>
        <v>2.5</v>
      </c>
      <c r="F75" s="0" t="n">
        <f aca="false">P61-O61</f>
        <v>0</v>
      </c>
      <c r="G75" s="0" t="n">
        <f aca="false">Q61-P61</f>
        <v>0</v>
      </c>
      <c r="H75" s="0" t="n">
        <f aca="false">R61-Q61</f>
        <v>0</v>
      </c>
    </row>
    <row r="76" customFormat="false" ht="15" hidden="false" customHeight="false" outlineLevel="0" collapsed="false">
      <c r="E76" s="0" t="n">
        <f aca="false">O63-N63</f>
        <v>0</v>
      </c>
      <c r="F76" s="0" t="n">
        <f aca="false">P63-O63</f>
        <v>0</v>
      </c>
      <c r="G76" s="0" t="n">
        <f aca="false">Q63-P63</f>
        <v>0</v>
      </c>
      <c r="H76" s="0" t="n">
        <f aca="false">R63-Q63</f>
        <v>0</v>
      </c>
      <c r="J76" s="39" t="s">
        <v>85</v>
      </c>
      <c r="K76" s="39"/>
      <c r="L76" s="39"/>
      <c r="M76" s="39"/>
      <c r="N76" s="39" t="n">
        <f aca="false">N68+M64+N74</f>
        <v>40</v>
      </c>
      <c r="O76" s="39" t="n">
        <f aca="false">O64+O68+O74</f>
        <v>245</v>
      </c>
      <c r="P76" s="39" t="n">
        <f aca="false">P64+P68+P74</f>
        <v>452.5</v>
      </c>
      <c r="Q76" s="39" t="n">
        <f aca="false">Q64+Q68+Q74</f>
        <v>667</v>
      </c>
      <c r="R76" s="39" t="n">
        <f aca="false">R64+R68+R74</f>
        <v>888</v>
      </c>
      <c r="S76" s="0" t="s">
        <v>239</v>
      </c>
    </row>
    <row r="77" customFormat="false" ht="15" hidden="false" customHeight="false" outlineLevel="0" collapsed="false">
      <c r="E77" s="0" t="n">
        <f aca="false">O64-N64</f>
        <v>5</v>
      </c>
      <c r="F77" s="0" t="n">
        <f aca="false">P64-O64</f>
        <v>0</v>
      </c>
      <c r="G77" s="0" t="n">
        <f aca="false">Q64-P64</f>
        <v>0</v>
      </c>
      <c r="H77" s="0" t="n">
        <f aca="false">R64-Q64</f>
        <v>0</v>
      </c>
      <c r="N77" s="0" t="s">
        <v>86</v>
      </c>
      <c r="O77" s="0" t="n">
        <f aca="false">O58-O76</f>
        <v>0</v>
      </c>
      <c r="P77" s="0" t="n">
        <f aca="false">P58-P76</f>
        <v>0</v>
      </c>
      <c r="Q77" s="0" t="n">
        <f aca="false">Q58-Q76</f>
        <v>0</v>
      </c>
      <c r="R77" s="0" t="n">
        <f aca="false">R58-R76</f>
        <v>0</v>
      </c>
    </row>
    <row r="78" customFormat="false" ht="15" hidden="false" customHeight="false" outlineLevel="0" collapsed="false">
      <c r="E78" s="0" t="n">
        <f aca="false">O65-N65</f>
        <v>0</v>
      </c>
      <c r="F78" s="0" t="n">
        <f aca="false">P65-O65</f>
        <v>0</v>
      </c>
      <c r="G78" s="0" t="n">
        <f aca="false">Q65-P65</f>
        <v>0</v>
      </c>
      <c r="H78" s="0" t="n">
        <f aca="false">R65-Q65</f>
        <v>0</v>
      </c>
      <c r="P78" s="0" t="s">
        <v>91</v>
      </c>
    </row>
    <row r="79" customFormat="false" ht="15" hidden="false" customHeight="false" outlineLevel="0" collapsed="false">
      <c r="E79" s="0" t="n">
        <f aca="false">O66-N66</f>
        <v>0</v>
      </c>
      <c r="F79" s="0" t="n">
        <f aca="false">P66-O66</f>
        <v>50</v>
      </c>
      <c r="G79" s="0" t="n">
        <f aca="false">Q66-P66</f>
        <v>60</v>
      </c>
      <c r="H79" s="0" t="n">
        <f aca="false">R66-Q66</f>
        <v>70</v>
      </c>
      <c r="P79" s="0" t="s">
        <v>93</v>
      </c>
    </row>
    <row r="80" customFormat="false" ht="15" hidden="false" customHeight="false" outlineLevel="0" collapsed="false">
      <c r="E80" s="0" t="n">
        <f aca="false">O67-N67</f>
        <v>50</v>
      </c>
      <c r="F80" s="0" t="n">
        <f aca="false">P67-O67</f>
        <v>10</v>
      </c>
      <c r="G80" s="0" t="n">
        <f aca="false">Q67-P67</f>
        <v>10</v>
      </c>
      <c r="H80" s="0" t="n">
        <f aca="false">R67-Q67</f>
        <v>10</v>
      </c>
      <c r="O80" s="0" t="s">
        <v>2</v>
      </c>
      <c r="P80" s="0" t="s">
        <v>2</v>
      </c>
      <c r="Q80" s="0" t="s">
        <v>41</v>
      </c>
      <c r="R80" s="0" t="s">
        <v>2</v>
      </c>
    </row>
    <row r="81" customFormat="false" ht="15" hidden="false" customHeight="false" outlineLevel="0" collapsed="false">
      <c r="E81" s="0" t="n">
        <f aca="false">O68-N68</f>
        <v>50</v>
      </c>
      <c r="F81" s="0" t="n">
        <f aca="false">P68-O68</f>
        <v>60</v>
      </c>
      <c r="G81" s="0" t="n">
        <f aca="false">Q68-P68</f>
        <v>70</v>
      </c>
      <c r="H81" s="0" t="n">
        <f aca="false">R68-Q68</f>
        <v>80</v>
      </c>
      <c r="O81" s="0" t="n">
        <v>1</v>
      </c>
      <c r="P81" s="0" t="n">
        <v>2</v>
      </c>
      <c r="Q81" s="0" t="n">
        <v>3</v>
      </c>
      <c r="R81" s="0" t="n">
        <v>4</v>
      </c>
    </row>
    <row r="82" customFormat="false" ht="15" hidden="false" customHeight="false" outlineLevel="0" collapsed="false">
      <c r="E82" s="0" t="n">
        <f aca="false">O69-N69</f>
        <v>0</v>
      </c>
      <c r="F82" s="0" t="n">
        <f aca="false">P69-O69</f>
        <v>0</v>
      </c>
      <c r="G82" s="0" t="n">
        <f aca="false">Q69-P69</f>
        <v>0</v>
      </c>
      <c r="H82" s="0" t="n">
        <f aca="false">R69-Q69</f>
        <v>0</v>
      </c>
      <c r="O82" s="0" t="s">
        <v>98</v>
      </c>
    </row>
    <row r="83" customFormat="false" ht="15" hidden="false" customHeight="false" outlineLevel="0" collapsed="false">
      <c r="E83" s="0" t="n">
        <f aca="false">O70-N70</f>
        <v>0</v>
      </c>
      <c r="F83" s="0" t="n">
        <f aca="false">P70-O70</f>
        <v>0</v>
      </c>
      <c r="G83" s="0" t="n">
        <f aca="false">Q70-P70</f>
        <v>0</v>
      </c>
      <c r="H83" s="0" t="n">
        <f aca="false">R70-Q70</f>
        <v>0</v>
      </c>
    </row>
    <row r="84" customFormat="false" ht="15" hidden="false" customHeight="false" outlineLevel="0" collapsed="false">
      <c r="E84" s="0" t="n">
        <f aca="false">O71-N71</f>
        <v>0</v>
      </c>
      <c r="F84" s="0" t="n">
        <f aca="false">P71-O71</f>
        <v>0</v>
      </c>
      <c r="G84" s="0" t="n">
        <f aca="false">Q71-P71</f>
        <v>0</v>
      </c>
      <c r="H84" s="0" t="n">
        <f aca="false">R71-Q71</f>
        <v>0</v>
      </c>
      <c r="J84" s="0" t="s">
        <v>100</v>
      </c>
      <c r="O84" s="0" t="n">
        <f aca="false">N44</f>
        <v>20</v>
      </c>
      <c r="P84" s="0" t="n">
        <f aca="false">O110</f>
        <v>200</v>
      </c>
      <c r="Q84" s="0" t="n">
        <f aca="false">P110</f>
        <v>407.5</v>
      </c>
      <c r="R84" s="0" t="n">
        <f aca="false">Q110</f>
        <v>622</v>
      </c>
    </row>
    <row r="85" customFormat="false" ht="15" hidden="false" customHeight="false" outlineLevel="0" collapsed="false">
      <c r="E85" s="0" t="n">
        <f aca="false">O72-N72</f>
        <v>150</v>
      </c>
      <c r="F85" s="0" t="n">
        <f aca="false">P72-O72</f>
        <v>147.5</v>
      </c>
      <c r="G85" s="0" t="n">
        <f aca="false">Q72-P72</f>
        <v>144.5</v>
      </c>
      <c r="H85" s="0" t="n">
        <f aca="false">R72-Q72</f>
        <v>141</v>
      </c>
    </row>
    <row r="86" customFormat="false" ht="15" hidden="false" customHeight="false" outlineLevel="0" collapsed="false">
      <c r="E86" s="0" t="n">
        <f aca="false">O73-N73</f>
        <v>0</v>
      </c>
      <c r="F86" s="0" t="n">
        <f aca="false">P73-O73</f>
        <v>0</v>
      </c>
      <c r="G86" s="0" t="n">
        <f aca="false">Q73-P73</f>
        <v>0</v>
      </c>
      <c r="H86" s="0" t="n">
        <f aca="false">R73-Q73</f>
        <v>0</v>
      </c>
      <c r="J86" s="0" t="s">
        <v>38</v>
      </c>
      <c r="O86" s="0" t="n">
        <f aca="false">O34</f>
        <v>150</v>
      </c>
      <c r="P86" s="0" t="n">
        <f aca="false">P34</f>
        <v>147.5</v>
      </c>
      <c r="Q86" s="0" t="n">
        <f aca="false">Q34</f>
        <v>144.5</v>
      </c>
      <c r="R86" s="0" t="n">
        <f aca="false">R34</f>
        <v>141</v>
      </c>
    </row>
    <row r="87" customFormat="false" ht="15" hidden="false" customHeight="false" outlineLevel="0" collapsed="false">
      <c r="E87" s="0" t="n">
        <f aca="false">O74-N74</f>
        <v>150</v>
      </c>
      <c r="F87" s="0" t="n">
        <f aca="false">P74-O74</f>
        <v>147.5</v>
      </c>
      <c r="G87" s="0" t="n">
        <f aca="false">Q74-P74</f>
        <v>144.5</v>
      </c>
      <c r="H87" s="0" t="n">
        <f aca="false">R74-Q74</f>
        <v>141</v>
      </c>
      <c r="J87" s="0" t="s">
        <v>102</v>
      </c>
    </row>
    <row r="88" customFormat="false" ht="15" hidden="false" customHeight="false" outlineLevel="0" collapsed="false">
      <c r="E88" s="0" t="n">
        <f aca="false">O75-N75</f>
        <v>0</v>
      </c>
      <c r="F88" s="0" t="n">
        <f aca="false">P75-O75</f>
        <v>0</v>
      </c>
      <c r="G88" s="0" t="n">
        <f aca="false">Q75-P75</f>
        <v>0</v>
      </c>
      <c r="H88" s="0" t="n">
        <f aca="false">R75-Q75</f>
        <v>0</v>
      </c>
      <c r="J88" s="0" t="s">
        <v>35</v>
      </c>
      <c r="O88" s="0" t="n">
        <f aca="false">O31</f>
        <v>0</v>
      </c>
      <c r="P88" s="0" t="n">
        <f aca="false">P31</f>
        <v>0</v>
      </c>
      <c r="Q88" s="0" t="n">
        <f aca="false">Q31</f>
        <v>0</v>
      </c>
      <c r="R88" s="0" t="n">
        <f aca="false">R31</f>
        <v>0</v>
      </c>
    </row>
    <row r="89" customFormat="false" ht="15" hidden="false" customHeight="false" outlineLevel="0" collapsed="false">
      <c r="E89" s="0" t="n">
        <f aca="false">O76-N76</f>
        <v>205</v>
      </c>
      <c r="F89" s="0" t="n">
        <f aca="false">P76-O76</f>
        <v>207.5</v>
      </c>
      <c r="G89" s="0" t="n">
        <f aca="false">Q76-P76</f>
        <v>214.5</v>
      </c>
      <c r="H89" s="0" t="n">
        <f aca="false">R76-Q76</f>
        <v>221</v>
      </c>
      <c r="J89" s="0" t="s">
        <v>103</v>
      </c>
      <c r="O89" s="0" t="n">
        <f aca="false">(N45-O45)</f>
        <v>-10</v>
      </c>
      <c r="P89" s="0" t="n">
        <f aca="false">(O45-P45)</f>
        <v>0</v>
      </c>
      <c r="Q89" s="0" t="n">
        <f aca="false">(P45-Q45)</f>
        <v>0</v>
      </c>
      <c r="R89" s="0" t="n">
        <f aca="false">(Q45-R45)</f>
        <v>0</v>
      </c>
    </row>
    <row r="90" customFormat="false" ht="15" hidden="false" customHeight="false" outlineLevel="0" collapsed="false">
      <c r="J90" s="0" t="s">
        <v>105</v>
      </c>
      <c r="O90" s="0" t="n">
        <f aca="false">(N46-O46)</f>
        <v>-10</v>
      </c>
      <c r="P90" s="0" t="n">
        <f aca="false">(O46-P46)</f>
        <v>0</v>
      </c>
      <c r="Q90" s="0" t="n">
        <f aca="false">(P46-Q46)</f>
        <v>0</v>
      </c>
      <c r="R90" s="0" t="n">
        <f aca="false">(Q46-R46)</f>
        <v>0</v>
      </c>
    </row>
    <row r="91" customFormat="false" ht="15" hidden="false" customHeight="false" outlineLevel="0" collapsed="false">
      <c r="J91" s="0" t="s">
        <v>106</v>
      </c>
      <c r="O91" s="0" t="n">
        <f aca="false">(N47-O47)</f>
        <v>-2.5</v>
      </c>
      <c r="P91" s="0" t="n">
        <f aca="false">(O47-P47)</f>
        <v>0</v>
      </c>
      <c r="Q91" s="0" t="n">
        <f aca="false">(P47-Q47)</f>
        <v>0</v>
      </c>
      <c r="R91" s="0" t="n">
        <f aca="false">(Q47-R47)</f>
        <v>0</v>
      </c>
    </row>
    <row r="92" customFormat="false" ht="15" hidden="false" customHeight="false" outlineLevel="0" collapsed="false">
      <c r="D92" s="0" t="s">
        <v>284</v>
      </c>
      <c r="J92" s="0" t="s">
        <v>106</v>
      </c>
      <c r="O92" s="0" t="n">
        <f aca="false">(N48-O48)</f>
        <v>-2.5</v>
      </c>
      <c r="P92" s="0" t="n">
        <f aca="false">(O48-P48)</f>
        <v>0</v>
      </c>
      <c r="Q92" s="0" t="n">
        <f aca="false">(P48-Q48)</f>
        <v>0</v>
      </c>
      <c r="R92" s="0" t="n">
        <f aca="false">(Q48-R48)</f>
        <v>0</v>
      </c>
    </row>
    <row r="93" customFormat="false" ht="15" hidden="false" customHeight="false" outlineLevel="0" collapsed="false">
      <c r="J93" s="0" t="s">
        <v>107</v>
      </c>
      <c r="O93" s="0" t="n">
        <f aca="false">(N61-O61)*-1</f>
        <v>2.5</v>
      </c>
      <c r="P93" s="0" t="n">
        <f aca="false">(O61-P61)*-1</f>
        <v>-0</v>
      </c>
      <c r="Q93" s="0" t="n">
        <f aca="false">(P61-Q61)*-1</f>
        <v>-0</v>
      </c>
      <c r="R93" s="0" t="n">
        <f aca="false">(Q61-R61)*-1</f>
        <v>-0</v>
      </c>
    </row>
    <row r="94" customFormat="false" ht="15" hidden="false" customHeight="false" outlineLevel="0" collapsed="false">
      <c r="J94" s="0" t="s">
        <v>108</v>
      </c>
      <c r="O94" s="0" t="n">
        <f aca="false">(N62-O62)*-1</f>
        <v>2.5</v>
      </c>
      <c r="P94" s="0" t="n">
        <f aca="false">(O62-P62)*-1</f>
        <v>-0</v>
      </c>
      <c r="Q94" s="0" t="n">
        <f aca="false">(P62-Q62)*-1</f>
        <v>-0</v>
      </c>
      <c r="R94" s="0" t="n">
        <f aca="false">(Q62-R62)*-1</f>
        <v>-0</v>
      </c>
    </row>
    <row r="96" customFormat="false" ht="15" hidden="false" customHeight="false" outlineLevel="0" collapsed="false">
      <c r="J96" s="0" t="s">
        <v>109</v>
      </c>
      <c r="O96" s="0" t="n">
        <f aca="false">(M63-O63)*-1</f>
        <v>0</v>
      </c>
      <c r="P96" s="0" t="n">
        <f aca="false">(N63-P63)*-1</f>
        <v>0</v>
      </c>
      <c r="Q96" s="0" t="n">
        <f aca="false">(O63-Q63)*-1</f>
        <v>0</v>
      </c>
      <c r="R96" s="0" t="n">
        <f aca="false">(P63-R63)*-1</f>
        <v>0</v>
      </c>
    </row>
    <row r="98" customFormat="false" ht="15" hidden="false" customHeight="false" outlineLevel="0" collapsed="false">
      <c r="J98" s="0" t="s">
        <v>110</v>
      </c>
      <c r="O98" s="0" t="n">
        <f aca="false">O86+O88+O89+O90+O91+O92+O93+O94+O96</f>
        <v>130</v>
      </c>
      <c r="P98" s="0" t="n">
        <f aca="false">P86+P88+P89+P90+P91+P92+P93+P94+P96</f>
        <v>147.5</v>
      </c>
      <c r="Q98" s="0" t="n">
        <f aca="false">Q86+Q88+Q89+Q90+Q91+Q92+Q93+Q94+Q96</f>
        <v>144.5</v>
      </c>
      <c r="R98" s="0" t="n">
        <f aca="false">R86+R88+R89+R90+R91+R92+R93+R94+R96</f>
        <v>141</v>
      </c>
    </row>
    <row r="100" customFormat="false" ht="15" hidden="false" customHeight="false" outlineLevel="0" collapsed="false">
      <c r="J100" s="0" t="s">
        <v>111</v>
      </c>
      <c r="O100" s="0" t="n">
        <f aca="false">O51*-1</f>
        <v>0</v>
      </c>
      <c r="P100" s="0" t="n">
        <f aca="false">P51*-1</f>
        <v>-0</v>
      </c>
      <c r="Q100" s="0" t="n">
        <f aca="false">Q51*-1</f>
        <v>-0</v>
      </c>
      <c r="R100" s="0" t="n">
        <f aca="false">R51*-1</f>
        <v>-0</v>
      </c>
    </row>
    <row r="102" customFormat="false" ht="15" hidden="false" customHeight="false" outlineLevel="0" collapsed="false">
      <c r="J102" s="0" t="s">
        <v>112</v>
      </c>
    </row>
    <row r="103" customFormat="false" ht="15" hidden="false" customHeight="false" outlineLevel="0" collapsed="false">
      <c r="J103" s="0" t="s">
        <v>113</v>
      </c>
      <c r="O103" s="0" t="n">
        <f aca="false">O67</f>
        <v>50</v>
      </c>
      <c r="P103" s="0" t="n">
        <f aca="false">P67</f>
        <v>60</v>
      </c>
      <c r="Q103" s="0" t="n">
        <f aca="false">Q67</f>
        <v>70</v>
      </c>
      <c r="R103" s="0" t="n">
        <f aca="false">R67</f>
        <v>80</v>
      </c>
    </row>
    <row r="104" customFormat="false" ht="15" hidden="false" customHeight="false" outlineLevel="0" collapsed="false">
      <c r="J104" s="0" t="s">
        <v>114</v>
      </c>
      <c r="O104" s="0" t="n">
        <f aca="false">(N71-O71)*-1</f>
        <v>0</v>
      </c>
      <c r="P104" s="0" t="n">
        <f aca="false">O71-P71</f>
        <v>0</v>
      </c>
      <c r="Q104" s="0" t="n">
        <f aca="false">P71-Q71</f>
        <v>0</v>
      </c>
      <c r="R104" s="0" t="n">
        <f aca="false">Q71-R71</f>
        <v>0</v>
      </c>
    </row>
    <row r="106" customFormat="false" ht="15" hidden="false" customHeight="false" outlineLevel="0" collapsed="false">
      <c r="J106" s="0" t="s">
        <v>115</v>
      </c>
      <c r="O106" s="0" t="n">
        <f aca="false">O73</f>
        <v>0</v>
      </c>
      <c r="P106" s="0" t="n">
        <f aca="false">P73</f>
        <v>0</v>
      </c>
      <c r="Q106" s="0" t="n">
        <f aca="false">Q73</f>
        <v>0</v>
      </c>
      <c r="R106" s="0" t="n">
        <f aca="false">R73</f>
        <v>0</v>
      </c>
    </row>
    <row r="108" customFormat="false" ht="15" hidden="false" customHeight="false" outlineLevel="0" collapsed="false">
      <c r="J108" s="0" t="s">
        <v>274</v>
      </c>
      <c r="M108" s="0" t="s">
        <v>275</v>
      </c>
    </row>
    <row r="110" customFormat="false" ht="15" hidden="false" customHeight="false" outlineLevel="0" collapsed="false">
      <c r="J110" s="0" t="s">
        <v>247</v>
      </c>
      <c r="O110" s="0" t="n">
        <f aca="false">O84+O98-O106+O100+O103+O104+O108</f>
        <v>200</v>
      </c>
      <c r="P110" s="0" t="n">
        <f aca="false">P84+P98-P106+T106+P100+P103+P104+P108</f>
        <v>407.5</v>
      </c>
      <c r="Q110" s="0" t="n">
        <f aca="false">Q84+Q98-Q106+U106+Q100+Q103+Q104+Q108</f>
        <v>622</v>
      </c>
      <c r="R110" s="0" t="n">
        <f aca="false">R84+R98-R106+V106+R100+R103+R104+R108</f>
        <v>843</v>
      </c>
    </row>
    <row r="112" customFormat="false" ht="15" hidden="false" customHeight="false" outlineLevel="0" collapsed="false">
      <c r="K112" s="0" t="s">
        <v>120</v>
      </c>
      <c r="M112" s="0" t="n">
        <v>0.5</v>
      </c>
      <c r="P112" s="0" t="n">
        <f aca="false">P84+(O16*$M$112)</f>
        <v>275</v>
      </c>
      <c r="Q112" s="0" t="n">
        <f aca="false">Q84+(P16*$M$112)</f>
        <v>482.5</v>
      </c>
      <c r="R112" s="0" t="n">
        <f aca="false">R84+(Q16*$M$112)</f>
        <v>697</v>
      </c>
    </row>
    <row r="113" customFormat="false" ht="15" hidden="false" customHeight="false" outlineLevel="0" collapsed="false">
      <c r="S113" s="0" t="s">
        <v>248</v>
      </c>
    </row>
    <row r="117" customFormat="false" ht="15" hidden="false" customHeight="false" outlineLevel="0" collapsed="false">
      <c r="C117" s="0" t="s">
        <v>250</v>
      </c>
    </row>
    <row r="119" customFormat="false" ht="15" hidden="false" customHeight="false" outlineLevel="0" collapsed="false">
      <c r="C119" s="0" t="s">
        <v>253</v>
      </c>
    </row>
    <row r="120" customFormat="false" ht="15" hidden="false" customHeight="false" outlineLevel="0" collapsed="false">
      <c r="C120" s="0" t="s">
        <v>255</v>
      </c>
    </row>
    <row r="121" customFormat="false" ht="15" hidden="false" customHeight="false" outlineLevel="0" collapsed="false">
      <c r="C121" s="0" t="s">
        <v>256</v>
      </c>
    </row>
    <row r="122" customFormat="false" ht="15" hidden="false" customHeight="false" outlineLevel="0" collapsed="false">
      <c r="C122" s="0" t="s">
        <v>258</v>
      </c>
    </row>
    <row r="123" customFormat="false" ht="15" hidden="false" customHeight="false" outlineLevel="0" collapsed="false">
      <c r="C123" s="0" t="s">
        <v>260</v>
      </c>
    </row>
    <row r="124" customFormat="false" ht="15" hidden="false" customHeight="false" outlineLevel="0" collapsed="false">
      <c r="C124" s="0" t="s">
        <v>261</v>
      </c>
    </row>
    <row r="126" customFormat="false" ht="15" hidden="false" customHeight="false" outlineLevel="0" collapsed="false">
      <c r="C126" s="0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5" min="1" style="97" width="9.10526315789474"/>
    <col collapsed="false" hidden="false" max="6" min="6" style="97" width="10.1781376518219"/>
    <col collapsed="false" hidden="false" max="12" min="7" style="97" width="9.10526315789474"/>
    <col collapsed="false" hidden="false" max="13" min="13" style="98" width="10.1781376518219"/>
    <col collapsed="false" hidden="false" max="14" min="14" style="97" width="13.497975708502"/>
    <col collapsed="false" hidden="false" max="15" min="15" style="99" width="12.2105263157895"/>
    <col collapsed="false" hidden="false" max="16" min="16" style="98" width="11.6761133603239"/>
    <col collapsed="false" hidden="false" max="18" min="17" style="98" width="11.0323886639676"/>
    <col collapsed="false" hidden="false" max="1025" min="19" style="97" width="9.10526315789474"/>
  </cols>
  <sheetData>
    <row r="1" customFormat="false" ht="15" hidden="false" customHeight="false" outlineLevel="0" collapsed="false">
      <c r="A1" s="10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10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10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0"/>
      <c r="B4" s="97" t="s">
        <v>161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99" t="s">
        <v>0</v>
      </c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0"/>
      <c r="B5" s="97" t="s">
        <v>162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98" t="s">
        <v>1</v>
      </c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99" t="s">
        <v>2</v>
      </c>
      <c r="P6" s="98" t="s">
        <v>2</v>
      </c>
      <c r="Q6" s="98" t="s">
        <v>2</v>
      </c>
      <c r="R6" s="98" t="s">
        <v>2</v>
      </c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97" t="s">
        <v>163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99" t="n">
        <v>1</v>
      </c>
      <c r="P7" s="98" t="n">
        <v>2</v>
      </c>
      <c r="Q7" s="98" t="n">
        <v>3</v>
      </c>
      <c r="R7" s="98" t="n">
        <v>4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98" t="s">
        <v>3</v>
      </c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0"/>
      <c r="B9" s="97" t="s">
        <v>267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0"/>
      <c r="B10" s="97" t="s">
        <v>165</v>
      </c>
      <c r="C10" s="0"/>
      <c r="D10" s="0"/>
      <c r="E10" s="0"/>
      <c r="F10" s="0"/>
      <c r="G10" s="0"/>
      <c r="H10" s="0"/>
      <c r="I10" s="0"/>
      <c r="J10" s="97" t="s">
        <v>5</v>
      </c>
      <c r="K10" s="0"/>
      <c r="L10" s="97" t="s">
        <v>6</v>
      </c>
      <c r="M10" s="0"/>
      <c r="N10" s="0"/>
      <c r="O10" s="101" t="n">
        <v>100</v>
      </c>
      <c r="P10" s="102" t="n">
        <v>100</v>
      </c>
      <c r="Q10" s="102" t="n">
        <v>100</v>
      </c>
      <c r="R10" s="102" t="n">
        <v>100</v>
      </c>
      <c r="S10" s="97" t="s">
        <v>166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97" t="s">
        <v>8</v>
      </c>
      <c r="M11" s="0"/>
      <c r="N11" s="0"/>
      <c r="O11" s="101" t="n">
        <v>100</v>
      </c>
      <c r="P11" s="102" t="n">
        <v>100</v>
      </c>
      <c r="Q11" s="102" t="n">
        <v>100</v>
      </c>
      <c r="R11" s="102" t="n">
        <v>100</v>
      </c>
      <c r="S11" s="97" t="s">
        <v>166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97" t="s">
        <v>10</v>
      </c>
      <c r="K12" s="0"/>
      <c r="L12" s="0"/>
      <c r="M12" s="0"/>
      <c r="N12" s="0"/>
      <c r="O12" s="103" t="n">
        <f aca="false">O10+O11</f>
        <v>200</v>
      </c>
      <c r="P12" s="104" t="n">
        <f aca="false">P10+P11</f>
        <v>200</v>
      </c>
      <c r="Q12" s="104" t="n">
        <f aca="false">Q10+Q11</f>
        <v>200</v>
      </c>
      <c r="R12" s="104" t="n">
        <f aca="false">R10+R11</f>
        <v>200</v>
      </c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0"/>
      <c r="B13" s="97" t="s">
        <v>168</v>
      </c>
      <c r="C13" s="0"/>
      <c r="D13" s="0"/>
      <c r="E13" s="0"/>
      <c r="F13" s="0"/>
      <c r="G13" s="0"/>
      <c r="H13" s="0"/>
      <c r="I13" s="0"/>
      <c r="J13" s="97" t="s">
        <v>12</v>
      </c>
      <c r="K13" s="0"/>
      <c r="L13" s="97" t="s">
        <v>6</v>
      </c>
      <c r="M13" s="105" t="n">
        <v>0.25</v>
      </c>
      <c r="N13" s="0"/>
      <c r="O13" s="99" t="n">
        <f aca="false">O10*$M$13</f>
        <v>25</v>
      </c>
      <c r="P13" s="98" t="n">
        <f aca="false">P10*$M$13</f>
        <v>25</v>
      </c>
      <c r="Q13" s="98" t="n">
        <f aca="false">Q10*$M$13</f>
        <v>25</v>
      </c>
      <c r="R13" s="98" t="n">
        <f aca="false">R10*$M$13</f>
        <v>25</v>
      </c>
      <c r="S13" s="97" t="s">
        <v>170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0"/>
      <c r="B14" s="0"/>
      <c r="C14" s="0"/>
      <c r="D14" s="0"/>
      <c r="E14" s="0"/>
      <c r="F14" s="0"/>
      <c r="G14" s="0"/>
      <c r="H14" s="106" t="s">
        <v>171</v>
      </c>
      <c r="I14" s="0"/>
      <c r="J14" s="0"/>
      <c r="K14" s="0"/>
      <c r="L14" s="97" t="s">
        <v>8</v>
      </c>
      <c r="M14" s="105" t="n">
        <v>0.25</v>
      </c>
      <c r="N14" s="0"/>
      <c r="O14" s="99" t="n">
        <f aca="false">O11*$M$13</f>
        <v>25</v>
      </c>
      <c r="P14" s="98" t="n">
        <f aca="false">P11*$M$13</f>
        <v>25</v>
      </c>
      <c r="Q14" s="98" t="n">
        <f aca="false">Q11*$M$13</f>
        <v>25</v>
      </c>
      <c r="R14" s="98" t="n">
        <f aca="false">R11*$M$13</f>
        <v>25</v>
      </c>
      <c r="S14" s="97" t="s">
        <v>170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/>
      <c r="B15" s="0"/>
      <c r="C15" s="0"/>
      <c r="D15" s="0"/>
      <c r="E15" s="0"/>
      <c r="F15" s="0"/>
      <c r="G15" s="0"/>
      <c r="H15" s="106"/>
      <c r="I15" s="0"/>
      <c r="J15" s="97" t="s">
        <v>15</v>
      </c>
      <c r="K15" s="0"/>
      <c r="L15" s="0"/>
      <c r="M15" s="105"/>
      <c r="N15" s="0"/>
      <c r="O15" s="107" t="n">
        <f aca="false">O13+O14</f>
        <v>50</v>
      </c>
      <c r="P15" s="108" t="n">
        <f aca="false">P13+P14</f>
        <v>50</v>
      </c>
      <c r="Q15" s="108" t="n">
        <f aca="false">Q13+Q14</f>
        <v>50</v>
      </c>
      <c r="R15" s="108" t="n">
        <f aca="false">R13+R14</f>
        <v>50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0"/>
      <c r="B16" s="109" t="s">
        <v>277</v>
      </c>
      <c r="C16" s="109"/>
      <c r="D16" s="0"/>
      <c r="E16" s="97" t="s">
        <v>268</v>
      </c>
      <c r="F16" s="0"/>
      <c r="G16" s="0"/>
      <c r="H16" s="106" t="n">
        <v>25</v>
      </c>
      <c r="I16" s="0"/>
      <c r="J16" s="97" t="s">
        <v>18</v>
      </c>
      <c r="K16" s="0"/>
      <c r="L16" s="0"/>
      <c r="M16" s="0"/>
      <c r="N16" s="0"/>
      <c r="O16" s="99" t="n">
        <f aca="false">(O10-O13)+(O11-O14)</f>
        <v>150</v>
      </c>
      <c r="P16" s="98" t="n">
        <f aca="false">(P10-P13)+(P11-P14)</f>
        <v>150</v>
      </c>
      <c r="Q16" s="98" t="n">
        <f aca="false">(Q10-Q13)+(Q11-Q14)</f>
        <v>150</v>
      </c>
      <c r="R16" s="98" t="n">
        <f aca="false">(R10-R13)+(R11-R14)</f>
        <v>150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/>
      <c r="B17" s="109" t="s">
        <v>178</v>
      </c>
      <c r="C17" s="109"/>
      <c r="D17" s="0"/>
      <c r="E17" s="97" t="s">
        <v>179</v>
      </c>
      <c r="F17" s="0"/>
      <c r="G17" s="0"/>
      <c r="H17" s="106" t="n">
        <v>5</v>
      </c>
      <c r="I17" s="0"/>
      <c r="J17" s="110" t="s">
        <v>19</v>
      </c>
      <c r="K17" s="0"/>
      <c r="L17" s="0"/>
      <c r="M17" s="0"/>
      <c r="N17" s="0"/>
      <c r="O17" s="111" t="n">
        <v>0</v>
      </c>
      <c r="P17" s="112" t="n">
        <v>0</v>
      </c>
      <c r="Q17" s="112" t="n">
        <v>0</v>
      </c>
      <c r="R17" s="112" t="n">
        <v>0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109" t="s">
        <v>181</v>
      </c>
      <c r="C18" s="109"/>
      <c r="D18" s="0"/>
      <c r="E18" s="97" t="s">
        <v>182</v>
      </c>
      <c r="F18" s="0"/>
      <c r="G18" s="0"/>
      <c r="H18" s="106" t="n">
        <v>12</v>
      </c>
      <c r="I18" s="0"/>
      <c r="J18" s="97" t="s">
        <v>20</v>
      </c>
      <c r="K18" s="0"/>
      <c r="L18" s="0"/>
      <c r="M18" s="0"/>
      <c r="N18" s="0"/>
      <c r="O18" s="107" t="n">
        <f aca="false">O16+O17</f>
        <v>150</v>
      </c>
      <c r="P18" s="108" t="n">
        <f aca="false">P16+P17</f>
        <v>150</v>
      </c>
      <c r="Q18" s="108" t="n">
        <f aca="false">Q16+Q17</f>
        <v>150</v>
      </c>
      <c r="R18" s="108" t="n">
        <f aca="false">R16+R17</f>
        <v>150</v>
      </c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0"/>
      <c r="B19" s="109" t="s">
        <v>184</v>
      </c>
      <c r="C19" s="109"/>
      <c r="D19" s="0"/>
      <c r="E19" s="97" t="s">
        <v>185</v>
      </c>
      <c r="F19" s="0"/>
      <c r="G19" s="0"/>
      <c r="H19" s="106" t="n">
        <v>15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0"/>
      <c r="B20" s="109" t="s">
        <v>278</v>
      </c>
      <c r="C20" s="109"/>
      <c r="D20" s="0"/>
      <c r="E20" s="97" t="s">
        <v>279</v>
      </c>
      <c r="F20" s="0"/>
      <c r="G20" s="0"/>
      <c r="H20" s="106" t="n">
        <v>40</v>
      </c>
      <c r="I20" s="0"/>
      <c r="J20" s="113" t="s">
        <v>21</v>
      </c>
      <c r="K20" s="0"/>
      <c r="L20" s="0"/>
      <c r="M20" s="0"/>
      <c r="N20" s="0"/>
      <c r="O20" s="101" t="n">
        <v>0</v>
      </c>
      <c r="P20" s="102" t="n">
        <v>0</v>
      </c>
      <c r="Q20" s="102" t="n">
        <v>0</v>
      </c>
      <c r="R20" s="102" t="n">
        <v>0</v>
      </c>
      <c r="S20" s="97" t="s">
        <v>188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109" t="s">
        <v>280</v>
      </c>
      <c r="C21" s="109"/>
      <c r="D21" s="0"/>
      <c r="E21" s="97" t="s">
        <v>281</v>
      </c>
      <c r="F21" s="0"/>
      <c r="G21" s="0"/>
      <c r="H21" s="106" t="n">
        <v>30</v>
      </c>
      <c r="I21" s="0"/>
      <c r="J21" s="113" t="s">
        <v>22</v>
      </c>
      <c r="K21" s="0"/>
      <c r="L21" s="0"/>
      <c r="M21" s="0"/>
      <c r="N21" s="0"/>
      <c r="O21" s="101" t="n">
        <v>0</v>
      </c>
      <c r="P21" s="102" t="n">
        <v>0</v>
      </c>
      <c r="Q21" s="102" t="n">
        <v>0</v>
      </c>
      <c r="R21" s="102" t="n">
        <v>0</v>
      </c>
      <c r="S21" s="97" t="s">
        <v>188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0"/>
      <c r="B22" s="109" t="s">
        <v>282</v>
      </c>
      <c r="C22" s="109"/>
      <c r="D22" s="0"/>
      <c r="E22" s="97" t="s">
        <v>279</v>
      </c>
      <c r="F22" s="109"/>
      <c r="G22" s="0"/>
      <c r="H22" s="106" t="n">
        <v>30</v>
      </c>
      <c r="I22" s="0"/>
      <c r="J22" s="113" t="s">
        <v>24</v>
      </c>
      <c r="K22" s="0"/>
      <c r="L22" s="0"/>
      <c r="M22" s="0"/>
      <c r="N22" s="0"/>
      <c r="O22" s="101" t="n">
        <v>0</v>
      </c>
      <c r="P22" s="102" t="n">
        <v>0</v>
      </c>
      <c r="Q22" s="102" t="n">
        <v>0</v>
      </c>
      <c r="R22" s="102" t="n">
        <v>0</v>
      </c>
      <c r="S22" s="97" t="s">
        <v>188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/>
      <c r="B23" s="109" t="s">
        <v>197</v>
      </c>
      <c r="C23" s="109"/>
      <c r="D23" s="0"/>
      <c r="E23" s="97" t="s">
        <v>198</v>
      </c>
      <c r="F23" s="0"/>
      <c r="G23" s="0"/>
      <c r="H23" s="106" t="n">
        <v>10</v>
      </c>
      <c r="I23" s="0"/>
      <c r="J23" s="113" t="s">
        <v>25</v>
      </c>
      <c r="K23" s="0"/>
      <c r="L23" s="0"/>
      <c r="M23" s="0"/>
      <c r="N23" s="0"/>
      <c r="O23" s="101" t="n">
        <v>0</v>
      </c>
      <c r="P23" s="102" t="n">
        <v>0</v>
      </c>
      <c r="Q23" s="102" t="n">
        <v>0</v>
      </c>
      <c r="R23" s="102" t="n">
        <v>0</v>
      </c>
      <c r="S23" s="97" t="s">
        <v>188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113" t="s">
        <v>26</v>
      </c>
      <c r="K24" s="0"/>
      <c r="L24" s="0"/>
      <c r="M24" s="0"/>
      <c r="N24" s="0"/>
      <c r="O24" s="101" t="n">
        <v>0</v>
      </c>
      <c r="P24" s="102" t="n">
        <v>0</v>
      </c>
      <c r="Q24" s="102" t="n">
        <v>0</v>
      </c>
      <c r="R24" s="102" t="n">
        <v>0</v>
      </c>
      <c r="S24" s="97" t="s">
        <v>188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113" t="s">
        <v>27</v>
      </c>
      <c r="K25" s="0"/>
      <c r="L25" s="0"/>
      <c r="M25" s="0"/>
      <c r="N25" s="0"/>
      <c r="O25" s="101" t="n">
        <v>0</v>
      </c>
      <c r="P25" s="102" t="n">
        <v>0</v>
      </c>
      <c r="Q25" s="102" t="n">
        <v>0</v>
      </c>
      <c r="R25" s="102" t="n">
        <v>0</v>
      </c>
      <c r="S25" s="97" t="s">
        <v>188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113" t="s">
        <v>29</v>
      </c>
      <c r="K26" s="0"/>
      <c r="L26" s="0"/>
      <c r="M26" s="0"/>
      <c r="N26" s="0"/>
      <c r="O26" s="101" t="n">
        <v>0</v>
      </c>
      <c r="P26" s="102" t="n">
        <v>0</v>
      </c>
      <c r="Q26" s="102" t="n">
        <v>0</v>
      </c>
      <c r="R26" s="102" t="n">
        <v>0</v>
      </c>
      <c r="S26" s="97" t="s">
        <v>188</v>
      </c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0"/>
      <c r="B27" s="110"/>
      <c r="C27" s="97" t="s">
        <v>283</v>
      </c>
      <c r="D27" s="0"/>
      <c r="E27" s="0"/>
      <c r="F27" s="0"/>
      <c r="G27" s="0"/>
      <c r="H27" s="0"/>
      <c r="I27" s="0"/>
      <c r="J27" s="97" t="s">
        <v>31</v>
      </c>
      <c r="K27" s="0"/>
      <c r="L27" s="0"/>
      <c r="M27" s="0"/>
      <c r="N27" s="0"/>
      <c r="O27" s="99" t="n">
        <f aca="false">O20+O23+O21+O24+O25+O26</f>
        <v>0</v>
      </c>
      <c r="P27" s="98" t="n">
        <f aca="false">P20+P23+P21+P24+P25+P26</f>
        <v>0</v>
      </c>
      <c r="Q27" s="98" t="n">
        <f aca="false">Q20+Q23+Q21+Q24+Q25+Q26</f>
        <v>0</v>
      </c>
      <c r="R27" s="98" t="n">
        <f aca="false">R20+R23+R21+R24+R25+R26</f>
        <v>0</v>
      </c>
      <c r="S27" s="97" t="s">
        <v>200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0"/>
      <c r="B28" s="0"/>
      <c r="C28" s="97" t="s">
        <v>204</v>
      </c>
      <c r="D28" s="0"/>
      <c r="E28" s="0"/>
      <c r="F28" s="0"/>
      <c r="G28" s="0"/>
      <c r="H28" s="0"/>
      <c r="I28" s="0"/>
      <c r="J28" s="97" t="s">
        <v>32</v>
      </c>
      <c r="K28" s="0"/>
      <c r="L28" s="0"/>
      <c r="M28" s="0"/>
      <c r="N28" s="0"/>
      <c r="O28" s="114" t="n">
        <f aca="false">O18-O27</f>
        <v>150</v>
      </c>
      <c r="P28" s="114" t="n">
        <f aca="false">P18-P27</f>
        <v>150</v>
      </c>
      <c r="Q28" s="114" t="n">
        <f aca="false">Q18-Q27</f>
        <v>150</v>
      </c>
      <c r="R28" s="99" t="n">
        <f aca="false">R18-R27</f>
        <v>150</v>
      </c>
      <c r="S28" s="97" t="s">
        <v>200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97" t="s">
        <v>33</v>
      </c>
      <c r="K29" s="0"/>
      <c r="L29" s="0"/>
      <c r="M29" s="0"/>
      <c r="N29" s="0"/>
      <c r="O29" s="114" t="n">
        <f aca="false">O66*0.05</f>
        <v>0</v>
      </c>
      <c r="P29" s="114" t="n">
        <f aca="false">P66*0.05</f>
        <v>0</v>
      </c>
      <c r="Q29" s="114" t="n">
        <f aca="false">Q66*0.05</f>
        <v>0</v>
      </c>
      <c r="R29" s="99" t="n">
        <f aca="false">R66*0.05</f>
        <v>0</v>
      </c>
      <c r="S29" s="97" t="s">
        <v>202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0"/>
      <c r="C30" s="97" t="s">
        <v>269</v>
      </c>
      <c r="D30" s="0"/>
      <c r="E30" s="0"/>
      <c r="F30" s="0"/>
      <c r="G30" s="0"/>
      <c r="H30" s="0"/>
      <c r="I30" s="0"/>
      <c r="J30" s="97" t="s">
        <v>34</v>
      </c>
      <c r="K30" s="0"/>
      <c r="L30" s="0"/>
      <c r="M30" s="0"/>
      <c r="N30" s="0"/>
      <c r="O30" s="114" t="n">
        <f aca="false">O28-O29</f>
        <v>150</v>
      </c>
      <c r="P30" s="114" t="n">
        <f aca="false">P28-P29</f>
        <v>150</v>
      </c>
      <c r="Q30" s="114" t="n">
        <f aca="false">Q28-Q29</f>
        <v>150</v>
      </c>
      <c r="R30" s="99" t="n">
        <f aca="false">R28-R29</f>
        <v>150</v>
      </c>
      <c r="S30" s="97" t="s">
        <v>200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110"/>
      <c r="J31" s="97" t="s">
        <v>35</v>
      </c>
      <c r="K31" s="0"/>
      <c r="L31" s="0"/>
      <c r="M31" s="0"/>
      <c r="N31" s="0"/>
      <c r="O31" s="114" t="n">
        <f aca="false">N52*0</f>
        <v>0</v>
      </c>
      <c r="P31" s="114" t="n">
        <f aca="false">O52*0</f>
        <v>0</v>
      </c>
      <c r="Q31" s="114" t="n">
        <f aca="false">P52*0</f>
        <v>0</v>
      </c>
      <c r="R31" s="99" t="n">
        <f aca="false">Q52*0</f>
        <v>0</v>
      </c>
      <c r="S31" s="97" t="s">
        <v>200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97" t="s">
        <v>36</v>
      </c>
      <c r="K32" s="0"/>
      <c r="L32" s="0"/>
      <c r="M32" s="0"/>
      <c r="N32" s="0"/>
      <c r="O32" s="114" t="n">
        <f aca="false">O30-O31</f>
        <v>150</v>
      </c>
      <c r="P32" s="114" t="n">
        <f aca="false">P30-P31</f>
        <v>150</v>
      </c>
      <c r="Q32" s="114" t="n">
        <f aca="false">Q30-Q31</f>
        <v>150</v>
      </c>
      <c r="R32" s="99" t="n">
        <f aca="false">R30-R31</f>
        <v>150</v>
      </c>
      <c r="S32" s="97" t="s">
        <v>200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/>
      <c r="B33" s="113"/>
      <c r="C33" s="97" t="s">
        <v>207</v>
      </c>
      <c r="D33" s="0"/>
      <c r="E33" s="0"/>
      <c r="F33" s="0"/>
      <c r="G33" s="0"/>
      <c r="H33" s="0"/>
      <c r="I33" s="110"/>
      <c r="J33" s="97" t="s">
        <v>37</v>
      </c>
      <c r="K33" s="0"/>
      <c r="L33" s="0"/>
      <c r="M33" s="0"/>
      <c r="N33" s="0"/>
      <c r="O33" s="114" t="n">
        <f aca="false">(O30-O31)*0</f>
        <v>0</v>
      </c>
      <c r="P33" s="114" t="n">
        <f aca="false">(P30-P31)*0</f>
        <v>0</v>
      </c>
      <c r="Q33" s="114" t="n">
        <f aca="false">(Q30-Q31)*0</f>
        <v>0</v>
      </c>
      <c r="R33" s="99" t="n">
        <f aca="false">(R30-R31)*0</f>
        <v>0</v>
      </c>
      <c r="S33" s="97" t="s">
        <v>200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0"/>
      <c r="B34" s="0"/>
      <c r="C34" s="97" t="s">
        <v>208</v>
      </c>
      <c r="D34" s="0"/>
      <c r="E34" s="0"/>
      <c r="F34" s="0"/>
      <c r="G34" s="0"/>
      <c r="H34" s="0"/>
      <c r="I34" s="0"/>
      <c r="J34" s="97" t="s">
        <v>38</v>
      </c>
      <c r="K34" s="0"/>
      <c r="L34" s="0"/>
      <c r="M34" s="0"/>
      <c r="N34" s="0"/>
      <c r="O34" s="114" t="n">
        <f aca="false">O30-O31-O33</f>
        <v>150</v>
      </c>
      <c r="P34" s="114" t="n">
        <f aca="false">P30-P31-P33</f>
        <v>150</v>
      </c>
      <c r="Q34" s="114" t="n">
        <f aca="false">Q30-Q31-Q33</f>
        <v>150</v>
      </c>
      <c r="R34" s="99" t="n">
        <f aca="false">R30-R31-R33</f>
        <v>150</v>
      </c>
      <c r="S34" s="97" t="s">
        <v>200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0"/>
      <c r="B35" s="0"/>
      <c r="C35" s="97" t="s">
        <v>209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99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0"/>
      <c r="B36" s="0"/>
      <c r="C36" s="97" t="s">
        <v>210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115" t="n">
        <f aca="false">N44+O34-O45-O47+O61-O73</f>
        <v>160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97" t="n">
        <v>7</v>
      </c>
      <c r="M38" s="0"/>
      <c r="N38" s="0"/>
      <c r="O38" s="99" t="s">
        <v>39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0"/>
      <c r="C39" s="0"/>
      <c r="D39" s="0"/>
      <c r="E39" s="0"/>
      <c r="F39" s="99" t="n">
        <f aca="false">O10-O13-O33-O45-O47+O61</f>
        <v>65</v>
      </c>
      <c r="G39" s="0"/>
      <c r="H39" s="0"/>
      <c r="I39" s="0"/>
      <c r="J39" s="0"/>
      <c r="K39" s="0"/>
      <c r="L39" s="0"/>
      <c r="M39" s="0"/>
      <c r="N39" s="0"/>
      <c r="O39" s="0"/>
      <c r="P39" s="98" t="s">
        <v>40</v>
      </c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99" t="s">
        <v>2</v>
      </c>
      <c r="P40" s="98" t="s">
        <v>2</v>
      </c>
      <c r="Q40" s="98" t="s">
        <v>41</v>
      </c>
      <c r="R40" s="98" t="s">
        <v>2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97" t="s">
        <v>270</v>
      </c>
      <c r="O41" s="99" t="n">
        <v>1</v>
      </c>
      <c r="P41" s="98" t="n">
        <v>2</v>
      </c>
      <c r="Q41" s="98" t="n">
        <v>3</v>
      </c>
      <c r="R41" s="98" t="n">
        <v>4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98" t="s">
        <v>44</v>
      </c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100" t="s">
        <v>45</v>
      </c>
      <c r="K43" s="0"/>
      <c r="L43" s="0"/>
      <c r="M43" s="0"/>
      <c r="N43" s="109"/>
      <c r="O43" s="116"/>
      <c r="P43" s="117"/>
      <c r="Q43" s="117"/>
      <c r="R43" s="117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/>
      <c r="B44" s="0"/>
      <c r="C44" s="97" t="s">
        <v>211</v>
      </c>
      <c r="D44" s="0"/>
      <c r="E44" s="0"/>
      <c r="F44" s="0"/>
      <c r="G44" s="0"/>
      <c r="H44" s="0"/>
      <c r="I44" s="110"/>
      <c r="J44" s="97" t="s">
        <v>46</v>
      </c>
      <c r="K44" s="0"/>
      <c r="L44" s="0"/>
      <c r="M44" s="0"/>
      <c r="N44" s="102" t="n">
        <f aca="false">20+N67</f>
        <v>20</v>
      </c>
      <c r="O44" s="118" t="n">
        <f aca="false">O110</f>
        <v>150</v>
      </c>
      <c r="P44" s="119" t="n">
        <f aca="false">P110</f>
        <v>300</v>
      </c>
      <c r="Q44" s="119" t="n">
        <f aca="false">Q110</f>
        <v>450</v>
      </c>
      <c r="R44" s="119" t="n">
        <f aca="false">R110</f>
        <v>600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I45" s="110"/>
      <c r="J45" s="97" t="s">
        <v>47</v>
      </c>
      <c r="K45" s="0"/>
      <c r="L45" s="0"/>
      <c r="M45" s="0"/>
      <c r="N45" s="117"/>
      <c r="O45" s="119" t="n">
        <f aca="false">O10*0.1</f>
        <v>10</v>
      </c>
      <c r="P45" s="119" t="n">
        <f aca="false">P10*0.1</f>
        <v>10</v>
      </c>
      <c r="Q45" s="119" t="n">
        <f aca="false">Q10*0.1</f>
        <v>10</v>
      </c>
      <c r="R45" s="119" t="n">
        <f aca="false">R10*0.1</f>
        <v>10</v>
      </c>
      <c r="S45" s="0"/>
      <c r="T45" s="0"/>
      <c r="U45" s="97" t="s">
        <v>212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I46" s="110"/>
      <c r="J46" s="97" t="s">
        <v>48</v>
      </c>
      <c r="K46" s="0"/>
      <c r="L46" s="0"/>
      <c r="M46" s="0"/>
      <c r="N46" s="102"/>
      <c r="O46" s="119" t="n">
        <f aca="false">O11*0.1</f>
        <v>10</v>
      </c>
      <c r="P46" s="119" t="n">
        <f aca="false">P11*0.1</f>
        <v>10</v>
      </c>
      <c r="Q46" s="119" t="n">
        <f aca="false">Q11*0.1</f>
        <v>10</v>
      </c>
      <c r="R46" s="119" t="n">
        <f aca="false">R11*0.1</f>
        <v>10</v>
      </c>
      <c r="S46" s="0"/>
      <c r="T46" s="0"/>
      <c r="U46" s="97" t="s">
        <v>212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97" t="s">
        <v>49</v>
      </c>
      <c r="K47" s="0"/>
      <c r="L47" s="0"/>
      <c r="M47" s="97"/>
      <c r="N47" s="109"/>
      <c r="O47" s="119" t="n">
        <f aca="false">O13*0.1</f>
        <v>2.5</v>
      </c>
      <c r="P47" s="119" t="n">
        <f aca="false">P13*0.1</f>
        <v>2.5</v>
      </c>
      <c r="Q47" s="119" t="n">
        <f aca="false">Q13*0.1</f>
        <v>2.5</v>
      </c>
      <c r="R47" s="119" t="n">
        <f aca="false">R13*0.1</f>
        <v>2.5</v>
      </c>
      <c r="S47" s="0"/>
      <c r="T47" s="0"/>
      <c r="U47" s="97" t="s">
        <v>213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97" t="s">
        <v>50</v>
      </c>
      <c r="K48" s="0"/>
      <c r="L48" s="0"/>
      <c r="M48" s="0"/>
      <c r="N48" s="117"/>
      <c r="O48" s="119" t="n">
        <f aca="false">O14*0.1</f>
        <v>2.5</v>
      </c>
      <c r="P48" s="119" t="n">
        <f aca="false">P14*0.1</f>
        <v>2.5</v>
      </c>
      <c r="Q48" s="119" t="n">
        <f aca="false">Q14*0.1</f>
        <v>2.5</v>
      </c>
      <c r="R48" s="119" t="n">
        <f aca="false">R14*0.1</f>
        <v>2.5</v>
      </c>
      <c r="S48" s="0"/>
      <c r="T48" s="0"/>
      <c r="U48" s="97" t="s">
        <v>214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/>
      <c r="B49" s="0"/>
      <c r="C49" s="97" t="s">
        <v>271</v>
      </c>
      <c r="D49" s="0"/>
      <c r="E49" s="0"/>
      <c r="F49" s="0"/>
      <c r="G49" s="0"/>
      <c r="H49" s="0"/>
      <c r="I49" s="0"/>
      <c r="J49" s="100" t="s">
        <v>51</v>
      </c>
      <c r="K49" s="0"/>
      <c r="L49" s="0"/>
      <c r="M49" s="0"/>
      <c r="N49" s="112" t="n">
        <f aca="false">SUM(N44:N48)</f>
        <v>20</v>
      </c>
      <c r="O49" s="114" t="n">
        <f aca="false">SUM(O44:O48)</f>
        <v>175</v>
      </c>
      <c r="P49" s="114" t="n">
        <f aca="false">SUM(P44:P48)</f>
        <v>325</v>
      </c>
      <c r="Q49" s="114" t="n">
        <f aca="false">SUM(Q44:Q48)</f>
        <v>475</v>
      </c>
      <c r="R49" s="114" t="n">
        <f aca="false">SUM(R44:R48)</f>
        <v>625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0"/>
      <c r="B50" s="0"/>
      <c r="C50" s="97" t="s">
        <v>216</v>
      </c>
      <c r="D50" s="0"/>
      <c r="E50" s="0"/>
      <c r="F50" s="0"/>
      <c r="G50" s="0"/>
      <c r="H50" s="0"/>
      <c r="I50" s="0"/>
      <c r="J50" s="97" t="s">
        <v>52</v>
      </c>
      <c r="K50" s="0"/>
      <c r="L50" s="0"/>
      <c r="M50" s="0"/>
      <c r="N50" s="112"/>
      <c r="O50" s="119" t="n">
        <f aca="false">N50+N51</f>
        <v>20</v>
      </c>
      <c r="P50" s="119" t="n">
        <f aca="false">O50+O51</f>
        <v>20</v>
      </c>
      <c r="Q50" s="119" t="n">
        <f aca="false">P50+P51</f>
        <v>20</v>
      </c>
      <c r="R50" s="119" t="n">
        <f aca="false">Q50+Q51</f>
        <v>20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0"/>
      <c r="B51" s="0"/>
      <c r="C51" s="97" t="s">
        <v>217</v>
      </c>
      <c r="D51" s="0"/>
      <c r="E51" s="0"/>
      <c r="F51" s="0"/>
      <c r="G51" s="0"/>
      <c r="H51" s="0"/>
      <c r="I51" s="0"/>
      <c r="J51" s="97" t="s">
        <v>155</v>
      </c>
      <c r="K51" s="0"/>
      <c r="L51" s="0"/>
      <c r="M51" s="0"/>
      <c r="N51" s="112" t="n">
        <v>20</v>
      </c>
      <c r="O51" s="120" t="n">
        <v>0</v>
      </c>
      <c r="P51" s="120" t="n">
        <v>0</v>
      </c>
      <c r="Q51" s="120" t="n">
        <v>0</v>
      </c>
      <c r="R51" s="120" t="n">
        <v>0</v>
      </c>
      <c r="S51" s="97" t="s">
        <v>218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I52" s="110"/>
      <c r="J52" s="97" t="s">
        <v>54</v>
      </c>
      <c r="K52" s="0"/>
      <c r="L52" s="0"/>
      <c r="M52" s="0"/>
      <c r="N52" s="98"/>
      <c r="O52" s="114" t="n">
        <f aca="false">O50+O51</f>
        <v>20</v>
      </c>
      <c r="P52" s="114" t="n">
        <f aca="false">P50+P51</f>
        <v>20</v>
      </c>
      <c r="Q52" s="114" t="n">
        <f aca="false">Q50+Q51</f>
        <v>20</v>
      </c>
      <c r="R52" s="114" t="n">
        <f aca="false">R50+R51</f>
        <v>20</v>
      </c>
      <c r="S52" s="97" t="s">
        <v>219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97" t="s">
        <v>55</v>
      </c>
      <c r="K53" s="0"/>
      <c r="L53" s="0"/>
      <c r="M53" s="0"/>
      <c r="N53" s="98"/>
      <c r="O53" s="114" t="n">
        <f aca="false">O31</f>
        <v>0</v>
      </c>
      <c r="P53" s="114" t="n">
        <f aca="false">P31</f>
        <v>0</v>
      </c>
      <c r="Q53" s="114" t="n">
        <f aca="false">Q31</f>
        <v>0</v>
      </c>
      <c r="R53" s="114" t="n">
        <f aca="false">R31</f>
        <v>0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/>
      <c r="B54" s="0"/>
      <c r="C54" s="97" t="s">
        <v>272</v>
      </c>
      <c r="D54" s="0"/>
      <c r="E54" s="0"/>
      <c r="F54" s="0"/>
      <c r="G54" s="0"/>
      <c r="H54" s="0"/>
      <c r="I54" s="0"/>
      <c r="J54" s="100" t="s">
        <v>56</v>
      </c>
      <c r="K54" s="0"/>
      <c r="L54" s="0"/>
      <c r="M54" s="0"/>
      <c r="N54" s="98" t="n">
        <f aca="false">N50+N51-N53</f>
        <v>20</v>
      </c>
      <c r="O54" s="114" t="n">
        <f aca="false">O52-O53</f>
        <v>20</v>
      </c>
      <c r="P54" s="114" t="n">
        <f aca="false">P52-P53</f>
        <v>20</v>
      </c>
      <c r="Q54" s="114" t="n">
        <f aca="false">Q52-Q53</f>
        <v>20</v>
      </c>
      <c r="R54" s="114" t="n">
        <f aca="false">R52-R53</f>
        <v>20</v>
      </c>
      <c r="S54" s="97" t="s">
        <v>170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/>
      <c r="B55" s="0"/>
      <c r="C55" s="0"/>
      <c r="D55" s="0"/>
      <c r="E55" s="97" t="n">
        <f aca="false">O44-N44</f>
        <v>130</v>
      </c>
      <c r="F55" s="99" t="n">
        <f aca="false">P44-O44</f>
        <v>150</v>
      </c>
      <c r="G55" s="97" t="n">
        <f aca="false">Q44-P44</f>
        <v>150</v>
      </c>
      <c r="H55" s="97" t="n">
        <f aca="false">R44-Q44</f>
        <v>150</v>
      </c>
      <c r="I55" s="0"/>
      <c r="J55" s="100"/>
      <c r="K55" s="0"/>
      <c r="L55" s="0"/>
      <c r="M55" s="0"/>
      <c r="N55" s="98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0"/>
      <c r="D56" s="0"/>
      <c r="E56" s="97" t="n">
        <f aca="false">O45-N45</f>
        <v>10</v>
      </c>
      <c r="F56" s="99" t="n">
        <f aca="false">P45-O45</f>
        <v>0</v>
      </c>
      <c r="G56" s="97" t="n">
        <f aca="false">Q45-P45</f>
        <v>0</v>
      </c>
      <c r="H56" s="97" t="n">
        <f aca="false">R45-Q45</f>
        <v>0</v>
      </c>
      <c r="I56" s="0"/>
      <c r="J56" s="100" t="s">
        <v>273</v>
      </c>
      <c r="K56" s="0"/>
      <c r="L56" s="0"/>
      <c r="M56" s="0"/>
      <c r="N56" s="98"/>
      <c r="O56" s="99" t="n">
        <v>0</v>
      </c>
      <c r="P56" s="98" t="n">
        <v>0</v>
      </c>
      <c r="Q56" s="98" t="n">
        <v>0</v>
      </c>
      <c r="R56" s="98" t="n">
        <v>0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0"/>
      <c r="C57" s="0"/>
      <c r="D57" s="0"/>
      <c r="E57" s="114" t="n">
        <f aca="false">O47-N47</f>
        <v>2.5</v>
      </c>
      <c r="F57" s="114" t="n">
        <f aca="false">P47-O47</f>
        <v>0</v>
      </c>
      <c r="G57" s="97" t="n">
        <f aca="false">Q47-P47</f>
        <v>0</v>
      </c>
      <c r="H57" s="97" t="n">
        <f aca="false">R47-Q47</f>
        <v>0</v>
      </c>
      <c r="I57" s="0"/>
      <c r="J57" s="100"/>
      <c r="K57" s="0"/>
      <c r="L57" s="0"/>
      <c r="M57" s="0"/>
      <c r="N57" s="98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/>
      <c r="B58" s="0"/>
      <c r="C58" s="0"/>
      <c r="D58" s="0"/>
      <c r="E58" s="99" t="n">
        <f aca="false">O49-N49</f>
        <v>155</v>
      </c>
      <c r="F58" s="97" t="n">
        <f aca="false">P49-O49</f>
        <v>150</v>
      </c>
      <c r="G58" s="97" t="n">
        <f aca="false">Q49-P49</f>
        <v>150</v>
      </c>
      <c r="H58" s="97" t="n">
        <f aca="false">R49-Q49</f>
        <v>150</v>
      </c>
      <c r="I58" s="0"/>
      <c r="J58" s="121" t="s">
        <v>61</v>
      </c>
      <c r="K58" s="122"/>
      <c r="L58" s="122"/>
      <c r="M58" s="0"/>
      <c r="N58" s="123" t="n">
        <f aca="false">N49+N54</f>
        <v>40</v>
      </c>
      <c r="O58" s="123" t="n">
        <f aca="false">O49+O54+O56</f>
        <v>195</v>
      </c>
      <c r="P58" s="123" t="n">
        <f aca="false">P49+P54+P56</f>
        <v>345</v>
      </c>
      <c r="Q58" s="123" t="n">
        <f aca="false">Q49+Q54+Q56</f>
        <v>495</v>
      </c>
      <c r="R58" s="123" t="n">
        <f aca="false">R49+R54+R56</f>
        <v>645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0"/>
      <c r="B59" s="0"/>
      <c r="C59" s="0"/>
      <c r="D59" s="0"/>
      <c r="E59" s="97" t="n">
        <f aca="false">O50-N50</f>
        <v>20</v>
      </c>
      <c r="F59" s="97" t="n">
        <f aca="false">P50-O50</f>
        <v>0</v>
      </c>
      <c r="G59" s="97" t="n">
        <f aca="false">Q50-P50</f>
        <v>0</v>
      </c>
      <c r="H59" s="97" t="n">
        <f aca="false">R50-Q50</f>
        <v>0</v>
      </c>
      <c r="I59" s="0"/>
      <c r="J59" s="100"/>
      <c r="K59" s="0"/>
      <c r="L59" s="0"/>
      <c r="M59" s="0"/>
      <c r="N59" s="98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0"/>
      <c r="B60" s="0"/>
      <c r="C60" s="0"/>
      <c r="D60" s="0"/>
      <c r="E60" s="97" t="n">
        <f aca="false">O51-N51</f>
        <v>-20</v>
      </c>
      <c r="F60" s="97" t="n">
        <f aca="false">P51-O51</f>
        <v>0</v>
      </c>
      <c r="G60" s="97" t="n">
        <f aca="false">Q51-P51</f>
        <v>0</v>
      </c>
      <c r="H60" s="97" t="n">
        <f aca="false">R51-Q51</f>
        <v>0</v>
      </c>
      <c r="I60" s="0"/>
      <c r="J60" s="100" t="s">
        <v>62</v>
      </c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14" t="n">
        <f aca="false">N58-N76</f>
        <v>0</v>
      </c>
      <c r="B61" s="114" t="n">
        <f aca="false">O58-O76</f>
        <v>0</v>
      </c>
      <c r="C61" s="97" t="n">
        <f aca="false">P58-P76</f>
        <v>0</v>
      </c>
      <c r="D61" s="97" t="n">
        <f aca="false">Q58-Q76</f>
        <v>0</v>
      </c>
      <c r="E61" s="97" t="n">
        <f aca="false">O52-N52</f>
        <v>20</v>
      </c>
      <c r="F61" s="97" t="n">
        <f aca="false">P52-O52</f>
        <v>0</v>
      </c>
      <c r="G61" s="97" t="n">
        <f aca="false">Q52-P52</f>
        <v>0</v>
      </c>
      <c r="H61" s="97" t="n">
        <f aca="false">R52-Q52</f>
        <v>0</v>
      </c>
      <c r="I61" s="0"/>
      <c r="J61" s="97" t="s">
        <v>265</v>
      </c>
      <c r="K61" s="0"/>
      <c r="L61" s="0"/>
      <c r="M61" s="0"/>
      <c r="N61" s="0"/>
      <c r="O61" s="99" t="n">
        <f aca="false">O13*0.1</f>
        <v>2.5</v>
      </c>
      <c r="P61" s="99" t="n">
        <f aca="false">P13*0.1</f>
        <v>2.5</v>
      </c>
      <c r="Q61" s="99" t="n">
        <f aca="false">Q13*0.1</f>
        <v>2.5</v>
      </c>
      <c r="R61" s="99" t="n">
        <f aca="false">R13*0.1</f>
        <v>2.5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0"/>
      <c r="B62" s="0"/>
      <c r="C62" s="0"/>
      <c r="D62" s="0"/>
      <c r="E62" s="97" t="n">
        <f aca="false">O53-N53</f>
        <v>0</v>
      </c>
      <c r="F62" s="97" t="n">
        <f aca="false">P53-O53</f>
        <v>0</v>
      </c>
      <c r="G62" s="97" t="n">
        <f aca="false">Q53-P53</f>
        <v>0</v>
      </c>
      <c r="H62" s="97" t="n">
        <f aca="false">R53-Q53</f>
        <v>0</v>
      </c>
      <c r="I62" s="0"/>
      <c r="J62" s="97" t="s">
        <v>266</v>
      </c>
      <c r="K62" s="0"/>
      <c r="L62" s="0"/>
      <c r="M62" s="0"/>
      <c r="N62" s="0"/>
      <c r="O62" s="99" t="n">
        <f aca="false">O14*0.1</f>
        <v>2.5</v>
      </c>
      <c r="P62" s="99" t="n">
        <f aca="false">P14*0.1</f>
        <v>2.5</v>
      </c>
      <c r="Q62" s="99" t="n">
        <f aca="false">Q14*0.1</f>
        <v>2.5</v>
      </c>
      <c r="R62" s="99" t="n">
        <f aca="false">R14*0.1</f>
        <v>2.5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0"/>
      <c r="B63" s="0"/>
      <c r="C63" s="0"/>
      <c r="D63" s="0"/>
      <c r="E63" s="97" t="n">
        <f aca="false">O54-N54</f>
        <v>0</v>
      </c>
      <c r="F63" s="97" t="n">
        <f aca="false">P54-O54</f>
        <v>0</v>
      </c>
      <c r="G63" s="97" t="n">
        <f aca="false">Q54-P54</f>
        <v>0</v>
      </c>
      <c r="H63" s="97" t="n">
        <f aca="false">R54-Q54</f>
        <v>0</v>
      </c>
      <c r="I63" s="0"/>
      <c r="J63" s="97" t="s">
        <v>65</v>
      </c>
      <c r="K63" s="0"/>
      <c r="L63" s="0"/>
      <c r="M63" s="0"/>
      <c r="N63" s="0"/>
      <c r="O63" s="0"/>
      <c r="P63" s="114"/>
      <c r="Q63" s="114"/>
      <c r="R63" s="0"/>
      <c r="S63" s="0"/>
      <c r="T63" s="0"/>
      <c r="U63" s="97" t="s">
        <v>212</v>
      </c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0"/>
      <c r="B64" s="0"/>
      <c r="C64" s="0"/>
      <c r="D64" s="0"/>
      <c r="E64" s="97" t="n">
        <f aca="false">O55-N55</f>
        <v>0</v>
      </c>
      <c r="F64" s="97" t="n">
        <f aca="false">P55-O55</f>
        <v>0</v>
      </c>
      <c r="G64" s="97" t="n">
        <f aca="false">Q55-P55</f>
        <v>0</v>
      </c>
      <c r="H64" s="97" t="n">
        <f aca="false">R55-Q55</f>
        <v>0</v>
      </c>
      <c r="I64" s="0"/>
      <c r="J64" s="100" t="s">
        <v>69</v>
      </c>
      <c r="K64" s="0"/>
      <c r="L64" s="0"/>
      <c r="M64" s="0"/>
      <c r="N64" s="0"/>
      <c r="O64" s="99" t="n">
        <f aca="false">O61+O63+O62</f>
        <v>5</v>
      </c>
      <c r="P64" s="114" t="n">
        <f aca="false">P61+P63+P62</f>
        <v>5</v>
      </c>
      <c r="Q64" s="114" t="n">
        <f aca="false">Q61+Q63+Q62</f>
        <v>5</v>
      </c>
      <c r="R64" s="98" t="n">
        <f aca="false">R61+R63+R62</f>
        <v>5</v>
      </c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0"/>
      <c r="B65" s="0"/>
      <c r="C65" s="0"/>
      <c r="D65" s="0"/>
      <c r="E65" s="97" t="n">
        <f aca="false">O56-N56</f>
        <v>0</v>
      </c>
      <c r="F65" s="97" t="n">
        <f aca="false">P56-O56</f>
        <v>0</v>
      </c>
      <c r="G65" s="97" t="n">
        <f aca="false">Q56-P56</f>
        <v>0</v>
      </c>
      <c r="H65" s="97" t="n">
        <f aca="false">R56-Q56</f>
        <v>0</v>
      </c>
      <c r="I65" s="0"/>
      <c r="J65" s="0"/>
      <c r="K65" s="0"/>
      <c r="L65" s="0"/>
      <c r="M65" s="0"/>
      <c r="N65" s="0"/>
      <c r="O65" s="0"/>
      <c r="P65" s="114"/>
      <c r="Q65" s="114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0"/>
      <c r="B66" s="0"/>
      <c r="C66" s="0"/>
      <c r="D66" s="0"/>
      <c r="E66" s="97" t="n">
        <f aca="false">O57-N57</f>
        <v>0</v>
      </c>
      <c r="F66" s="97" t="n">
        <f aca="false">P57-O57</f>
        <v>0</v>
      </c>
      <c r="G66" s="97" t="n">
        <f aca="false">Q57-P57</f>
        <v>0</v>
      </c>
      <c r="H66" s="97" t="n">
        <f aca="false">R57-Q57</f>
        <v>0</v>
      </c>
      <c r="I66" s="0"/>
      <c r="J66" s="100" t="s">
        <v>71</v>
      </c>
      <c r="K66" s="0"/>
      <c r="L66" s="0"/>
      <c r="M66" s="0"/>
      <c r="N66" s="98" t="n">
        <v>0</v>
      </c>
      <c r="O66" s="111" t="n">
        <f aca="false">N68</f>
        <v>0</v>
      </c>
      <c r="P66" s="120" t="n">
        <f aca="false">O68</f>
        <v>0</v>
      </c>
      <c r="Q66" s="120" t="n">
        <f aca="false">P68</f>
        <v>0</v>
      </c>
      <c r="R66" s="112" t="n">
        <f aca="false">Q68</f>
        <v>0</v>
      </c>
      <c r="S66" s="97" t="s">
        <v>232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100" t="s">
        <v>74</v>
      </c>
      <c r="K67" s="0"/>
      <c r="L67" s="0"/>
      <c r="M67" s="0"/>
      <c r="N67" s="112" t="n">
        <v>0</v>
      </c>
      <c r="O67" s="111" t="n">
        <v>0</v>
      </c>
      <c r="P67" s="120" t="n">
        <v>0</v>
      </c>
      <c r="Q67" s="120" t="n">
        <v>0</v>
      </c>
      <c r="R67" s="112" t="n">
        <v>0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0"/>
      <c r="B68" s="0"/>
      <c r="C68" s="0"/>
      <c r="D68" s="0"/>
      <c r="E68" s="97" t="e">
        <f aca="false">#REF!-#REF!</f>
        <v>#REF!</v>
      </c>
      <c r="F68" s="97" t="e">
        <f aca="false">#REF!-#REF!</f>
        <v>#REF!</v>
      </c>
      <c r="G68" s="97" t="e">
        <f aca="false">#REF!-#REF!</f>
        <v>#REF!</v>
      </c>
      <c r="H68" s="97" t="e">
        <f aca="false">#REF!-#REF!</f>
        <v>#REF!</v>
      </c>
      <c r="I68" s="0"/>
      <c r="J68" s="100" t="s">
        <v>75</v>
      </c>
      <c r="K68" s="0"/>
      <c r="L68" s="0"/>
      <c r="M68" s="0"/>
      <c r="N68" s="98" t="n">
        <f aca="false">N67+N66</f>
        <v>0</v>
      </c>
      <c r="O68" s="111" t="n">
        <f aca="false">O66+O67</f>
        <v>0</v>
      </c>
      <c r="P68" s="120" t="n">
        <f aca="false">P66+P67</f>
        <v>0</v>
      </c>
      <c r="Q68" s="120" t="n">
        <f aca="false">Q66+Q67</f>
        <v>0</v>
      </c>
      <c r="R68" s="112" t="n">
        <f aca="false">R66+R67</f>
        <v>0</v>
      </c>
      <c r="S68" s="97" t="s">
        <v>235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0"/>
      <c r="B69" s="0"/>
      <c r="C69" s="114"/>
      <c r="D69" s="114"/>
      <c r="E69" s="114" t="n">
        <f aca="false">O59-N59</f>
        <v>0</v>
      </c>
      <c r="F69" s="114" t="n">
        <f aca="false">P59-O59</f>
        <v>0</v>
      </c>
      <c r="G69" s="97" t="n">
        <f aca="false">Q59-P59</f>
        <v>0</v>
      </c>
      <c r="H69" s="97" t="n">
        <f aca="false">R59-Q59</f>
        <v>0</v>
      </c>
      <c r="I69" s="0"/>
      <c r="J69" s="100"/>
      <c r="K69" s="0"/>
      <c r="L69" s="0"/>
      <c r="M69" s="0"/>
      <c r="N69" s="98"/>
      <c r="O69" s="111"/>
      <c r="P69" s="120"/>
      <c r="Q69" s="120"/>
      <c r="R69" s="112"/>
      <c r="S69" s="97" t="s">
        <v>232</v>
      </c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0"/>
      <c r="B70" s="0"/>
      <c r="C70" s="0"/>
      <c r="D70" s="0"/>
      <c r="E70" s="97" t="e">
        <f aca="false">#REF!-#REF!</f>
        <v>#REF!</v>
      </c>
      <c r="F70" s="97" t="e">
        <f aca="false">#REF!-#REF!</f>
        <v>#REF!</v>
      </c>
      <c r="G70" s="97" t="e">
        <f aca="false">#REF!-#REF!</f>
        <v>#REF!</v>
      </c>
      <c r="H70" s="97" t="e">
        <f aca="false">#REF!-#REF!</f>
        <v>#REF!</v>
      </c>
      <c r="I70" s="0"/>
      <c r="J70" s="100" t="s">
        <v>77</v>
      </c>
      <c r="K70" s="0"/>
      <c r="L70" s="0"/>
      <c r="M70" s="0"/>
      <c r="N70" s="98"/>
      <c r="O70" s="0"/>
      <c r="P70" s="114"/>
      <c r="Q70" s="114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/>
      <c r="B71" s="0"/>
      <c r="C71" s="0"/>
      <c r="D71" s="0"/>
      <c r="E71" s="114" t="n">
        <f aca="false">O58-N58</f>
        <v>155</v>
      </c>
      <c r="F71" s="114" t="n">
        <f aca="false">P58-O58</f>
        <v>150</v>
      </c>
      <c r="G71" s="97" t="n">
        <f aca="false">Q58-P58</f>
        <v>150</v>
      </c>
      <c r="H71" s="97" t="n">
        <f aca="false">R58-Q58</f>
        <v>150</v>
      </c>
      <c r="I71" s="0"/>
      <c r="J71" s="97" t="s">
        <v>78</v>
      </c>
      <c r="K71" s="0"/>
      <c r="L71" s="0"/>
      <c r="M71" s="0"/>
      <c r="N71" s="98" t="n">
        <v>40</v>
      </c>
      <c r="O71" s="111" t="n">
        <f aca="false">N71</f>
        <v>40</v>
      </c>
      <c r="P71" s="120" t="n">
        <f aca="false">O71</f>
        <v>40</v>
      </c>
      <c r="Q71" s="120" t="n">
        <f aca="false">P71</f>
        <v>40</v>
      </c>
      <c r="R71" s="112" t="n">
        <f aca="false">Q71</f>
        <v>40</v>
      </c>
      <c r="S71" s="97" t="s">
        <v>239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0"/>
      <c r="D72" s="0"/>
      <c r="E72" s="97" t="e">
        <f aca="false">#REF!-#REF!</f>
        <v>#REF!</v>
      </c>
      <c r="F72" s="97" t="e">
        <f aca="false">#REF!-#REF!</f>
        <v>#REF!</v>
      </c>
      <c r="G72" s="97" t="e">
        <f aca="false">#REF!-#REF!</f>
        <v>#REF!</v>
      </c>
      <c r="H72" s="97" t="e">
        <f aca="false">#REF!-#REF!</f>
        <v>#REF!</v>
      </c>
      <c r="I72" s="0"/>
      <c r="J72" s="97" t="s">
        <v>81</v>
      </c>
      <c r="K72" s="0"/>
      <c r="L72" s="0"/>
      <c r="M72" s="0"/>
      <c r="N72" s="98"/>
      <c r="O72" s="99" t="n">
        <f aca="false">N72+O34</f>
        <v>150</v>
      </c>
      <c r="P72" s="114" t="n">
        <f aca="false">O72+P34</f>
        <v>300</v>
      </c>
      <c r="Q72" s="114" t="n">
        <f aca="false">P72+Q34</f>
        <v>450</v>
      </c>
      <c r="R72" s="98" t="n">
        <f aca="false">Q72+R34</f>
        <v>600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/>
      <c r="B73" s="0"/>
      <c r="C73" s="0"/>
      <c r="D73" s="0"/>
      <c r="E73" s="97" t="e">
        <f aca="false">#REF!-#REF!</f>
        <v>#REF!</v>
      </c>
      <c r="F73" s="97" t="e">
        <f aca="false">#REF!-#REF!</f>
        <v>#REF!</v>
      </c>
      <c r="G73" s="97" t="e">
        <f aca="false">#REF!-#REF!</f>
        <v>#REF!</v>
      </c>
      <c r="H73" s="97" t="e">
        <f aca="false">#REF!-#REF!</f>
        <v>#REF!</v>
      </c>
      <c r="I73" s="0"/>
      <c r="J73" s="97" t="s">
        <v>115</v>
      </c>
      <c r="K73" s="0"/>
      <c r="L73" s="0"/>
      <c r="M73" s="0"/>
      <c r="N73" s="98"/>
      <c r="O73" s="99" t="n">
        <f aca="false">O34*0</f>
        <v>0</v>
      </c>
      <c r="P73" s="114" t="n">
        <f aca="false">P34*0</f>
        <v>0</v>
      </c>
      <c r="Q73" s="114" t="n">
        <f aca="false">Q34*0</f>
        <v>0</v>
      </c>
      <c r="R73" s="99" t="n">
        <f aca="false">R34*0</f>
        <v>0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/>
      <c r="B74" s="0"/>
      <c r="C74" s="0"/>
      <c r="D74" s="0"/>
      <c r="E74" s="97" t="n">
        <f aca="false">O60-N60</f>
        <v>0</v>
      </c>
      <c r="F74" s="97" t="n">
        <f aca="false">P60-O60</f>
        <v>0</v>
      </c>
      <c r="G74" s="97" t="n">
        <f aca="false">Q60-P60</f>
        <v>0</v>
      </c>
      <c r="H74" s="97" t="n">
        <f aca="false">R60-Q60</f>
        <v>0</v>
      </c>
      <c r="I74" s="0"/>
      <c r="J74" s="100" t="s">
        <v>84</v>
      </c>
      <c r="K74" s="0"/>
      <c r="L74" s="0"/>
      <c r="M74" s="0"/>
      <c r="N74" s="98" t="n">
        <f aca="false">N71+N72</f>
        <v>40</v>
      </c>
      <c r="O74" s="114" t="n">
        <f aca="false">O71+O72-O73</f>
        <v>190</v>
      </c>
      <c r="P74" s="114" t="n">
        <f aca="false">P71+P72-P73</f>
        <v>340</v>
      </c>
      <c r="Q74" s="114" t="n">
        <f aca="false">Q71+Q72-Q73</f>
        <v>490</v>
      </c>
      <c r="R74" s="114" t="n">
        <f aca="false">R71+R72-R73</f>
        <v>640</v>
      </c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97" t="n">
        <f aca="false">O61-N61</f>
        <v>2.5</v>
      </c>
      <c r="F75" s="97" t="n">
        <f aca="false">P61-O61</f>
        <v>0</v>
      </c>
      <c r="G75" s="97" t="n">
        <f aca="false">Q61-P61</f>
        <v>0</v>
      </c>
      <c r="H75" s="97" t="n">
        <f aca="false">R61-Q61</f>
        <v>0</v>
      </c>
      <c r="I75" s="0"/>
      <c r="J75" s="0"/>
      <c r="K75" s="0"/>
      <c r="L75" s="0"/>
      <c r="M75" s="0"/>
      <c r="N75" s="98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09"/>
      <c r="B76" s="109"/>
      <c r="C76" s="109"/>
      <c r="D76" s="109"/>
      <c r="E76" s="109" t="n">
        <f aca="false">O63-N63</f>
        <v>0</v>
      </c>
      <c r="F76" s="109" t="n">
        <f aca="false">P63-O63</f>
        <v>0</v>
      </c>
      <c r="G76" s="109" t="n">
        <f aca="false">Q63-P63</f>
        <v>0</v>
      </c>
      <c r="H76" s="109" t="n">
        <f aca="false">R63-Q63</f>
        <v>0</v>
      </c>
      <c r="I76" s="109"/>
      <c r="J76" s="121" t="s">
        <v>85</v>
      </c>
      <c r="K76" s="122"/>
      <c r="L76" s="122"/>
      <c r="M76" s="0"/>
      <c r="N76" s="124" t="n">
        <f aca="false">N68+M64+N74</f>
        <v>40</v>
      </c>
      <c r="O76" s="123" t="n">
        <f aca="false">O64+O68+O74</f>
        <v>195</v>
      </c>
      <c r="P76" s="123" t="n">
        <f aca="false">P64+P68+P74</f>
        <v>345</v>
      </c>
      <c r="Q76" s="123" t="n">
        <f aca="false">Q64+Q68+Q74</f>
        <v>495</v>
      </c>
      <c r="R76" s="123" t="n">
        <f aca="false">R64+R68+R74</f>
        <v>645</v>
      </c>
      <c r="S76" s="97" t="s">
        <v>239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09"/>
      <c r="B77" s="109"/>
      <c r="C77" s="109"/>
      <c r="D77" s="109"/>
      <c r="E77" s="109" t="n">
        <f aca="false">O64-N64</f>
        <v>5</v>
      </c>
      <c r="F77" s="109" t="n">
        <f aca="false">P64-O64</f>
        <v>0</v>
      </c>
      <c r="G77" s="109" t="n">
        <f aca="false">Q64-P64</f>
        <v>0</v>
      </c>
      <c r="H77" s="109" t="n">
        <f aca="false">R64-Q64</f>
        <v>0</v>
      </c>
      <c r="I77" s="109"/>
      <c r="J77" s="0"/>
      <c r="K77" s="0"/>
      <c r="L77" s="0"/>
      <c r="M77" s="0"/>
      <c r="N77" s="97" t="s">
        <v>86</v>
      </c>
      <c r="O77" s="99" t="n">
        <f aca="false">O58-O76</f>
        <v>0</v>
      </c>
      <c r="P77" s="98" t="n">
        <f aca="false">P58-P76</f>
        <v>0</v>
      </c>
      <c r="Q77" s="98" t="n">
        <f aca="false">Q58-Q76</f>
        <v>0</v>
      </c>
      <c r="R77" s="98" t="n">
        <f aca="false">R58-R76</f>
        <v>0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09"/>
      <c r="B78" s="109"/>
      <c r="C78" s="109"/>
      <c r="D78" s="109"/>
      <c r="E78" s="109" t="n">
        <f aca="false">O65-N65</f>
        <v>0</v>
      </c>
      <c r="F78" s="109" t="n">
        <f aca="false">P65-O65</f>
        <v>0</v>
      </c>
      <c r="G78" s="109" t="n">
        <f aca="false">Q65-P65</f>
        <v>0</v>
      </c>
      <c r="H78" s="109" t="n">
        <f aca="false">R65-Q65</f>
        <v>0</v>
      </c>
      <c r="I78" s="110"/>
      <c r="J78" s="0"/>
      <c r="K78" s="0"/>
      <c r="L78" s="0"/>
      <c r="M78" s="0"/>
      <c r="N78" s="0"/>
      <c r="O78" s="0"/>
      <c r="P78" s="98" t="s">
        <v>91</v>
      </c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0"/>
      <c r="B79" s="0"/>
      <c r="C79" s="0"/>
      <c r="D79" s="0"/>
      <c r="E79" s="97" t="n">
        <f aca="false">O66-N66</f>
        <v>0</v>
      </c>
      <c r="F79" s="97" t="n">
        <f aca="false">P66-O66</f>
        <v>0</v>
      </c>
      <c r="G79" s="97" t="n">
        <f aca="false">Q66-P66</f>
        <v>0</v>
      </c>
      <c r="H79" s="97" t="n">
        <f aca="false">R66-Q66</f>
        <v>0</v>
      </c>
      <c r="I79" s="0"/>
      <c r="J79" s="0"/>
      <c r="K79" s="0"/>
      <c r="L79" s="0"/>
      <c r="M79" s="0"/>
      <c r="N79" s="0"/>
      <c r="O79" s="0"/>
      <c r="P79" s="98" t="s">
        <v>93</v>
      </c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/>
      <c r="B80" s="0"/>
      <c r="C80" s="0"/>
      <c r="D80" s="0"/>
      <c r="E80" s="97" t="n">
        <f aca="false">O67-N67</f>
        <v>0</v>
      </c>
      <c r="F80" s="97" t="n">
        <f aca="false">P67-O67</f>
        <v>0</v>
      </c>
      <c r="G80" s="97" t="n">
        <f aca="false">Q67-P67</f>
        <v>0</v>
      </c>
      <c r="H80" s="97" t="n">
        <f aca="false">R67-Q67</f>
        <v>0</v>
      </c>
      <c r="I80" s="0"/>
      <c r="J80" s="0"/>
      <c r="K80" s="0"/>
      <c r="L80" s="0"/>
      <c r="M80" s="0"/>
      <c r="N80" s="0"/>
      <c r="O80" s="99" t="s">
        <v>2</v>
      </c>
      <c r="P80" s="98" t="s">
        <v>2</v>
      </c>
      <c r="Q80" s="98" t="s">
        <v>41</v>
      </c>
      <c r="R80" s="98" t="s">
        <v>2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0"/>
      <c r="C81" s="0"/>
      <c r="D81" s="0"/>
      <c r="E81" s="97" t="n">
        <f aca="false">O68-N68</f>
        <v>0</v>
      </c>
      <c r="F81" s="97" t="n">
        <f aca="false">P68-O68</f>
        <v>0</v>
      </c>
      <c r="G81" s="97" t="n">
        <f aca="false">Q68-P68</f>
        <v>0</v>
      </c>
      <c r="H81" s="97" t="n">
        <f aca="false">R68-Q68</f>
        <v>0</v>
      </c>
      <c r="I81" s="0"/>
      <c r="J81" s="0"/>
      <c r="K81" s="0"/>
      <c r="L81" s="0"/>
      <c r="M81" s="0"/>
      <c r="N81" s="0"/>
      <c r="O81" s="99" t="n">
        <v>1</v>
      </c>
      <c r="P81" s="98" t="n">
        <v>2</v>
      </c>
      <c r="Q81" s="98" t="n">
        <v>3</v>
      </c>
      <c r="R81" s="98" t="n">
        <v>4</v>
      </c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/>
      <c r="B82" s="0"/>
      <c r="C82" s="0"/>
      <c r="D82" s="0"/>
      <c r="E82" s="97" t="n">
        <f aca="false">O69-N69</f>
        <v>0</v>
      </c>
      <c r="F82" s="97" t="n">
        <f aca="false">P69-O69</f>
        <v>0</v>
      </c>
      <c r="G82" s="97" t="n">
        <f aca="false">Q69-P69</f>
        <v>0</v>
      </c>
      <c r="H82" s="97" t="n">
        <f aca="false">R69-Q69</f>
        <v>0</v>
      </c>
      <c r="I82" s="0"/>
      <c r="J82" s="0"/>
      <c r="K82" s="0"/>
      <c r="L82" s="0"/>
      <c r="M82" s="0"/>
      <c r="N82" s="0"/>
      <c r="O82" s="99" t="s">
        <v>98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0"/>
      <c r="B83" s="0"/>
      <c r="C83" s="0"/>
      <c r="D83" s="0"/>
      <c r="E83" s="97" t="n">
        <f aca="false">O70-N70</f>
        <v>0</v>
      </c>
      <c r="F83" s="97" t="n">
        <f aca="false">P70-O70</f>
        <v>0</v>
      </c>
      <c r="G83" s="97" t="n">
        <f aca="false">Q70-P70</f>
        <v>0</v>
      </c>
      <c r="H83" s="97" t="n">
        <f aca="false">R70-Q70</f>
        <v>0</v>
      </c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0"/>
      <c r="B84" s="0"/>
      <c r="C84" s="0"/>
      <c r="D84" s="0"/>
      <c r="E84" s="97" t="n">
        <f aca="false">O71-N71</f>
        <v>0</v>
      </c>
      <c r="F84" s="97" t="n">
        <f aca="false">P71-O71</f>
        <v>0</v>
      </c>
      <c r="G84" s="97" t="n">
        <f aca="false">Q71-P71</f>
        <v>0</v>
      </c>
      <c r="H84" s="97" t="n">
        <f aca="false">R71-Q71</f>
        <v>0</v>
      </c>
      <c r="I84" s="0"/>
      <c r="J84" s="97" t="s">
        <v>100</v>
      </c>
      <c r="K84" s="0"/>
      <c r="L84" s="0"/>
      <c r="M84" s="0"/>
      <c r="N84" s="0"/>
      <c r="O84" s="111" t="n">
        <f aca="false">N44</f>
        <v>20</v>
      </c>
      <c r="P84" s="98" t="n">
        <f aca="false">O110</f>
        <v>150</v>
      </c>
      <c r="Q84" s="98" t="n">
        <f aca="false">P110</f>
        <v>300</v>
      </c>
      <c r="R84" s="98" t="n">
        <f aca="false">Q110</f>
        <v>450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/>
      <c r="B85" s="0"/>
      <c r="C85" s="0"/>
      <c r="D85" s="0"/>
      <c r="E85" s="97" t="n">
        <f aca="false">O72-N72</f>
        <v>150</v>
      </c>
      <c r="F85" s="99" t="n">
        <f aca="false">P72-O72</f>
        <v>150</v>
      </c>
      <c r="G85" s="97" t="n">
        <f aca="false">Q72-P72</f>
        <v>150</v>
      </c>
      <c r="H85" s="97" t="n">
        <f aca="false">R72-Q72</f>
        <v>150</v>
      </c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/>
      <c r="B86" s="0"/>
      <c r="C86" s="0"/>
      <c r="D86" s="0"/>
      <c r="E86" s="97" t="n">
        <f aca="false">O73-N73</f>
        <v>0</v>
      </c>
      <c r="F86" s="97" t="n">
        <f aca="false">P73-O73</f>
        <v>0</v>
      </c>
      <c r="G86" s="97" t="n">
        <f aca="false">Q73-P73</f>
        <v>0</v>
      </c>
      <c r="H86" s="97" t="n">
        <f aca="false">R73-Q73</f>
        <v>0</v>
      </c>
      <c r="I86" s="0"/>
      <c r="J86" s="97" t="s">
        <v>38</v>
      </c>
      <c r="K86" s="0"/>
      <c r="L86" s="0"/>
      <c r="M86" s="0"/>
      <c r="N86" s="0"/>
      <c r="O86" s="99" t="n">
        <f aca="false">O34</f>
        <v>150</v>
      </c>
      <c r="P86" s="98" t="n">
        <f aca="false">P34</f>
        <v>150</v>
      </c>
      <c r="Q86" s="98" t="n">
        <f aca="false">Q34</f>
        <v>150</v>
      </c>
      <c r="R86" s="98" t="n">
        <f aca="false">R34</f>
        <v>150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/>
      <c r="B87" s="0"/>
      <c r="C87" s="0"/>
      <c r="D87" s="0"/>
      <c r="E87" s="97" t="n">
        <f aca="false">O74-N74</f>
        <v>150</v>
      </c>
      <c r="F87" s="114" t="n">
        <f aca="false">P74-O74</f>
        <v>150</v>
      </c>
      <c r="G87" s="97" t="n">
        <f aca="false">Q74-P74</f>
        <v>150</v>
      </c>
      <c r="H87" s="97" t="n">
        <f aca="false">R74-Q74</f>
        <v>150</v>
      </c>
      <c r="I87" s="0"/>
      <c r="J87" s="97" t="s">
        <v>102</v>
      </c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/>
      <c r="B88" s="0"/>
      <c r="C88" s="0"/>
      <c r="D88" s="0"/>
      <c r="E88" s="97" t="n">
        <f aca="false">O75-N75</f>
        <v>0</v>
      </c>
      <c r="F88" s="97" t="n">
        <f aca="false">P75-O75</f>
        <v>0</v>
      </c>
      <c r="G88" s="97" t="n">
        <f aca="false">Q75-P75</f>
        <v>0</v>
      </c>
      <c r="H88" s="97" t="n">
        <f aca="false">R75-Q75</f>
        <v>0</v>
      </c>
      <c r="I88" s="0"/>
      <c r="J88" s="97" t="s">
        <v>35</v>
      </c>
      <c r="K88" s="0"/>
      <c r="L88" s="0"/>
      <c r="M88" s="0"/>
      <c r="N88" s="0"/>
      <c r="O88" s="99" t="n">
        <f aca="false">O31</f>
        <v>0</v>
      </c>
      <c r="P88" s="98" t="n">
        <f aca="false">P31</f>
        <v>0</v>
      </c>
      <c r="Q88" s="98" t="n">
        <f aca="false">Q31</f>
        <v>0</v>
      </c>
      <c r="R88" s="98" t="n">
        <f aca="false">R31</f>
        <v>0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/>
      <c r="B89" s="0"/>
      <c r="C89" s="0"/>
      <c r="D89" s="0"/>
      <c r="E89" s="114" t="n">
        <f aca="false">O76-N76</f>
        <v>155</v>
      </c>
      <c r="F89" s="97" t="n">
        <f aca="false">P76-O76</f>
        <v>150</v>
      </c>
      <c r="G89" s="97" t="n">
        <f aca="false">Q76-P76</f>
        <v>150</v>
      </c>
      <c r="H89" s="97" t="n">
        <f aca="false">R76-Q76</f>
        <v>150</v>
      </c>
      <c r="I89" s="0"/>
      <c r="J89" s="97" t="s">
        <v>103</v>
      </c>
      <c r="K89" s="0"/>
      <c r="L89" s="0"/>
      <c r="M89" s="0"/>
      <c r="N89" s="0"/>
      <c r="O89" s="116" t="n">
        <f aca="false">(N45-O45)</f>
        <v>-10</v>
      </c>
      <c r="P89" s="98" t="n">
        <f aca="false">(O45-P45)</f>
        <v>0</v>
      </c>
      <c r="Q89" s="98" t="n">
        <f aca="false">(P45-Q45)</f>
        <v>0</v>
      </c>
      <c r="R89" s="98" t="n">
        <f aca="false">(Q45-R45)</f>
        <v>0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0"/>
      <c r="B90" s="0"/>
      <c r="C90" s="0"/>
      <c r="D90" s="0"/>
      <c r="E90" s="114"/>
      <c r="F90" s="0"/>
      <c r="G90" s="0"/>
      <c r="H90" s="0"/>
      <c r="I90" s="0"/>
      <c r="J90" s="97" t="s">
        <v>105</v>
      </c>
      <c r="K90" s="0"/>
      <c r="L90" s="0"/>
      <c r="M90" s="0"/>
      <c r="N90" s="0"/>
      <c r="O90" s="116" t="n">
        <f aca="false">(N46-O46)</f>
        <v>-10</v>
      </c>
      <c r="P90" s="98" t="n">
        <f aca="false">(O46-P46)</f>
        <v>0</v>
      </c>
      <c r="Q90" s="98" t="n">
        <f aca="false">(P46-Q46)</f>
        <v>0</v>
      </c>
      <c r="R90" s="98" t="n">
        <f aca="false">(Q46-R46)</f>
        <v>0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97" t="s">
        <v>106</v>
      </c>
      <c r="K91" s="0"/>
      <c r="L91" s="0"/>
      <c r="M91" s="0"/>
      <c r="N91" s="0"/>
      <c r="O91" s="116" t="n">
        <f aca="false">(N47-O47)</f>
        <v>-2.5</v>
      </c>
      <c r="P91" s="98" t="n">
        <f aca="false">(O47-P47)</f>
        <v>0</v>
      </c>
      <c r="Q91" s="98" t="n">
        <f aca="false">(P47-Q47)</f>
        <v>0</v>
      </c>
      <c r="R91" s="98" t="n">
        <f aca="false">(Q47-R47)</f>
        <v>0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0"/>
      <c r="B92" s="0"/>
      <c r="C92" s="125"/>
      <c r="D92" s="97" t="s">
        <v>284</v>
      </c>
      <c r="E92" s="0"/>
      <c r="F92" s="0"/>
      <c r="G92" s="0"/>
      <c r="H92" s="0"/>
      <c r="I92" s="0"/>
      <c r="J92" s="97" t="s">
        <v>106</v>
      </c>
      <c r="K92" s="0"/>
      <c r="L92" s="0"/>
      <c r="M92" s="0"/>
      <c r="N92" s="0"/>
      <c r="O92" s="116" t="n">
        <f aca="false">(N48-O48)</f>
        <v>-2.5</v>
      </c>
      <c r="P92" s="98" t="n">
        <f aca="false">(O48-P48)</f>
        <v>0</v>
      </c>
      <c r="Q92" s="98" t="n">
        <f aca="false">(P48-Q48)</f>
        <v>0</v>
      </c>
      <c r="R92" s="98" t="n">
        <f aca="false">(Q48-R48)</f>
        <v>0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J93" s="97" t="s">
        <v>107</v>
      </c>
      <c r="K93" s="0"/>
      <c r="L93" s="0"/>
      <c r="M93" s="0"/>
      <c r="N93" s="0"/>
      <c r="O93" s="99" t="n">
        <f aca="false">(N61-O61)*-1</f>
        <v>2.5</v>
      </c>
      <c r="P93" s="98" t="n">
        <f aca="false">(O61-P61)*-1</f>
        <v>-0</v>
      </c>
      <c r="Q93" s="98" t="n">
        <f aca="false">(P61-Q61)*-1</f>
        <v>-0</v>
      </c>
      <c r="R93" s="98" t="n">
        <f aca="false">(Q61-R61)*-1</f>
        <v>-0</v>
      </c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97" t="s">
        <v>108</v>
      </c>
      <c r="K94" s="0"/>
      <c r="L94" s="0"/>
      <c r="M94" s="0"/>
      <c r="N94" s="0"/>
      <c r="O94" s="99" t="n">
        <f aca="false">(N62-O62)*-1</f>
        <v>2.5</v>
      </c>
      <c r="P94" s="98" t="n">
        <f aca="false">(O62-P62)*-1</f>
        <v>-0</v>
      </c>
      <c r="Q94" s="98" t="n">
        <f aca="false">(P62-Q62)*-1</f>
        <v>-0</v>
      </c>
      <c r="R94" s="98" t="n">
        <f aca="false">(Q62-R62)*-1</f>
        <v>-0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6" customFormat="false" ht="15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J96" s="97" t="s">
        <v>109</v>
      </c>
      <c r="K96" s="0"/>
      <c r="L96" s="0"/>
      <c r="M96" s="0"/>
      <c r="N96" s="0"/>
      <c r="O96" s="99" t="n">
        <f aca="false">(M63-O63)*-1</f>
        <v>0</v>
      </c>
      <c r="P96" s="98" t="n">
        <f aca="false">(N63-P63)*-1</f>
        <v>0</v>
      </c>
      <c r="Q96" s="98" t="n">
        <f aca="false">(O63-Q63)*-1</f>
        <v>0</v>
      </c>
      <c r="R96" s="98" t="n">
        <f aca="false">(P63-R63)*-1</f>
        <v>0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8" customFormat="false" ht="15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J98" s="97" t="s">
        <v>110</v>
      </c>
      <c r="K98" s="0"/>
      <c r="L98" s="0"/>
      <c r="M98" s="0"/>
      <c r="N98" s="0"/>
      <c r="O98" s="99" t="n">
        <f aca="false">O86+O88+O89+O90+O91+O92+O93+O94+O96</f>
        <v>130</v>
      </c>
      <c r="P98" s="98" t="n">
        <f aca="false">P86+P88+P89+P90+P91+P92+P93+P94+P96</f>
        <v>150</v>
      </c>
      <c r="Q98" s="98" t="n">
        <f aca="false">Q86+Q88+Q89+Q90+Q91+Q92+Q93+Q94+Q96</f>
        <v>150</v>
      </c>
      <c r="R98" s="98" t="n">
        <f aca="false">R86+R88+R89+R90+R91+R92+R93+R94+R96</f>
        <v>150</v>
      </c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100" customFormat="false" ht="15" hidden="false" customHeight="false" outlineLevel="0" collapsed="false">
      <c r="A100" s="0"/>
      <c r="B100" s="0"/>
      <c r="C100" s="0"/>
      <c r="D100" s="0"/>
      <c r="E100" s="0"/>
      <c r="F100" s="0"/>
      <c r="G100" s="0"/>
      <c r="H100" s="0"/>
      <c r="I100" s="0"/>
      <c r="J100" s="97" t="s">
        <v>111</v>
      </c>
      <c r="K100" s="0"/>
      <c r="L100" s="0"/>
      <c r="M100" s="0"/>
      <c r="N100" s="0"/>
      <c r="O100" s="99" t="n">
        <f aca="false">O51*-1</f>
        <v>0</v>
      </c>
      <c r="P100" s="98" t="n">
        <f aca="false">P51*-1</f>
        <v>-0</v>
      </c>
      <c r="Q100" s="98" t="n">
        <f aca="false">Q51*-1</f>
        <v>-0</v>
      </c>
      <c r="R100" s="98" t="n">
        <f aca="false">R51*-1</f>
        <v>-0</v>
      </c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2" customFormat="false" ht="15" hidden="false" customHeight="false" outlineLevel="0" collapsed="false">
      <c r="A102" s="0"/>
      <c r="B102" s="0"/>
      <c r="C102" s="0"/>
      <c r="D102" s="0"/>
      <c r="E102" s="0"/>
      <c r="F102" s="0"/>
      <c r="G102" s="0"/>
      <c r="H102" s="0"/>
      <c r="I102" s="0"/>
      <c r="J102" s="97" t="s">
        <v>112</v>
      </c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0"/>
      <c r="B103" s="0"/>
      <c r="C103" s="0"/>
      <c r="D103" s="0"/>
      <c r="E103" s="0"/>
      <c r="F103" s="0"/>
      <c r="G103" s="0"/>
      <c r="H103" s="0"/>
      <c r="I103" s="0"/>
      <c r="J103" s="97" t="s">
        <v>113</v>
      </c>
      <c r="K103" s="0"/>
      <c r="L103" s="0"/>
      <c r="M103" s="0"/>
      <c r="N103" s="0"/>
      <c r="O103" s="99" t="n">
        <f aca="false">O67</f>
        <v>0</v>
      </c>
      <c r="P103" s="98" t="n">
        <f aca="false">P67</f>
        <v>0</v>
      </c>
      <c r="Q103" s="98" t="n">
        <f aca="false">Q67</f>
        <v>0</v>
      </c>
      <c r="R103" s="98" t="n">
        <f aca="false">R67</f>
        <v>0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0"/>
      <c r="B104" s="0"/>
      <c r="C104" s="0"/>
      <c r="D104" s="0"/>
      <c r="E104" s="0"/>
      <c r="F104" s="0"/>
      <c r="G104" s="0"/>
      <c r="H104" s="0"/>
      <c r="I104" s="0"/>
      <c r="J104" s="97" t="s">
        <v>114</v>
      </c>
      <c r="K104" s="0"/>
      <c r="L104" s="0"/>
      <c r="M104" s="0"/>
      <c r="N104" s="0"/>
      <c r="O104" s="99" t="n">
        <f aca="false">(N71-O71)*-1</f>
        <v>0</v>
      </c>
      <c r="P104" s="98" t="n">
        <f aca="false">O68-P68</f>
        <v>0</v>
      </c>
      <c r="Q104" s="98" t="n">
        <f aca="false">P68-Q68</f>
        <v>0</v>
      </c>
      <c r="R104" s="98" t="n">
        <f aca="false">Q68-R68</f>
        <v>0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6" customFormat="false" ht="15" hidden="false" customHeight="false" outlineLevel="0" collapsed="false">
      <c r="A106" s="0"/>
      <c r="B106" s="0"/>
      <c r="C106" s="0"/>
      <c r="D106" s="0"/>
      <c r="E106" s="0"/>
      <c r="F106" s="0"/>
      <c r="G106" s="0"/>
      <c r="H106" s="0"/>
      <c r="I106" s="0"/>
      <c r="J106" s="97" t="s">
        <v>115</v>
      </c>
      <c r="K106" s="0"/>
      <c r="L106" s="0"/>
      <c r="M106" s="0"/>
      <c r="N106" s="0"/>
      <c r="O106" s="99" t="n">
        <f aca="false">O73</f>
        <v>0</v>
      </c>
      <c r="P106" s="98" t="n">
        <f aca="false">P73</f>
        <v>0</v>
      </c>
      <c r="Q106" s="98" t="n">
        <f aca="false">Q73</f>
        <v>0</v>
      </c>
      <c r="R106" s="98" t="n">
        <f aca="false">R73</f>
        <v>0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8" customFormat="false" ht="15" hidden="false" customHeight="false" outlineLevel="0" collapsed="false">
      <c r="A108" s="0"/>
      <c r="B108" s="0"/>
      <c r="C108" s="0"/>
      <c r="D108" s="0"/>
      <c r="E108" s="0"/>
      <c r="F108" s="0"/>
      <c r="G108" s="0"/>
      <c r="H108" s="0"/>
      <c r="I108" s="0"/>
      <c r="J108" s="97" t="s">
        <v>274</v>
      </c>
      <c r="K108" s="0"/>
      <c r="L108" s="0"/>
      <c r="M108" s="98" t="s">
        <v>275</v>
      </c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10" customFormat="false" ht="15" hidden="false" customHeight="false" outlineLevel="0" collapsed="false">
      <c r="A110" s="0"/>
      <c r="B110" s="0"/>
      <c r="C110" s="0"/>
      <c r="D110" s="0"/>
      <c r="E110" s="0"/>
      <c r="F110" s="0"/>
      <c r="G110" s="0"/>
      <c r="H110" s="0"/>
      <c r="I110" s="0"/>
      <c r="J110" s="97" t="s">
        <v>247</v>
      </c>
      <c r="K110" s="0"/>
      <c r="L110" s="0"/>
      <c r="M110" s="0"/>
      <c r="N110" s="0"/>
      <c r="O110" s="126" t="n">
        <f aca="false">O84+O98-O106+O100+O103+O104+O108</f>
        <v>150</v>
      </c>
      <c r="P110" s="127" t="n">
        <f aca="false">P84+P98-P106+T106+P100+P103+P104+P108</f>
        <v>300</v>
      </c>
      <c r="Q110" s="98" t="n">
        <f aca="false">Q84+Q98-Q106+U106+Q100+Q103+Q104+Q108</f>
        <v>450</v>
      </c>
      <c r="R110" s="98" t="n">
        <f aca="false">R84+R98-R106+V106+R100+R103+R104+R108</f>
        <v>600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2" customFormat="false" ht="15" hidden="false" customHeight="false" outlineLevel="0" collapsed="false">
      <c r="A112" s="0"/>
      <c r="B112" s="0"/>
      <c r="C112" s="0"/>
      <c r="D112" s="0"/>
      <c r="E112" s="0"/>
      <c r="F112" s="0"/>
      <c r="G112" s="0"/>
      <c r="H112" s="0"/>
      <c r="I112" s="0"/>
      <c r="J112" s="100"/>
      <c r="K112" s="128" t="s">
        <v>120</v>
      </c>
      <c r="L112" s="128"/>
      <c r="M112" s="129" t="n">
        <v>0.5</v>
      </c>
      <c r="N112" s="128"/>
      <c r="O112" s="130"/>
      <c r="P112" s="129" t="n">
        <f aca="false">P84+(O16*$M$112)</f>
        <v>225</v>
      </c>
      <c r="Q112" s="129" t="n">
        <f aca="false">Q84+(P16*$M$112)</f>
        <v>375</v>
      </c>
      <c r="R112" s="129" t="n">
        <f aca="false">R84+(Q16*$M$112)</f>
        <v>525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97" t="s">
        <v>248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7" s="100" customFormat="true" ht="15" hidden="false" customHeight="false" outlineLevel="0" collapsed="false">
      <c r="C117" s="131" t="s">
        <v>250</v>
      </c>
      <c r="J117" s="97"/>
      <c r="K117" s="97"/>
      <c r="L117" s="97"/>
      <c r="M117" s="98"/>
      <c r="N117" s="97"/>
      <c r="O117" s="99"/>
      <c r="P117" s="98"/>
      <c r="Q117" s="98"/>
      <c r="R117" s="98"/>
    </row>
    <row r="118" customFormat="false" ht="15" hidden="false" customHeight="false" outlineLevel="0" collapsed="false">
      <c r="C118" s="132"/>
    </row>
    <row r="119" customFormat="false" ht="15" hidden="false" customHeight="false" outlineLevel="0" collapsed="false">
      <c r="C119" s="132" t="s">
        <v>253</v>
      </c>
    </row>
    <row r="120" customFormat="false" ht="15" hidden="false" customHeight="false" outlineLevel="0" collapsed="false">
      <c r="C120" s="97" t="s">
        <v>255</v>
      </c>
    </row>
    <row r="121" customFormat="false" ht="15" hidden="false" customHeight="false" outlineLevel="0" collapsed="false">
      <c r="C121" s="97" t="s">
        <v>256</v>
      </c>
    </row>
    <row r="122" customFormat="false" ht="15" hidden="false" customHeight="false" outlineLevel="0" collapsed="false">
      <c r="C122" s="97" t="s">
        <v>258</v>
      </c>
    </row>
    <row r="123" customFormat="false" ht="15" hidden="false" customHeight="false" outlineLevel="0" collapsed="false">
      <c r="C123" s="97" t="s">
        <v>260</v>
      </c>
    </row>
    <row r="124" customFormat="false" ht="15" hidden="false" customHeight="false" outlineLevel="0" collapsed="false">
      <c r="C124" s="97" t="s">
        <v>261</v>
      </c>
    </row>
    <row r="125" customFormat="false" ht="15" hidden="false" customHeight="false" outlineLevel="0" collapsed="false">
      <c r="C125" s="0"/>
    </row>
    <row r="126" customFormat="false" ht="15" hidden="false" customHeight="false" outlineLevel="0" collapsed="false">
      <c r="C126" s="97" t="s">
        <v>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92</TotalTime>
  <Application>LibreOffice/5.0.5.2$Linux_X86_64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2015-01-05T17:17:32Z</dcterms:created>
  <dc:creator>Michael</dc:creator>
  <dc:language>en-CA</dc:language>
  <dcterms:modified xsi:type="dcterms:W3CDTF">2016-02-23T00:47:21Z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