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a41ec5e9f38502/Documentos/Excel DIO/"/>
    </mc:Choice>
  </mc:AlternateContent>
  <xr:revisionPtr revIDLastSave="661" documentId="8_{3DB6E7CF-FAA9-408A-8B9B-000639ACAEE8}" xr6:coauthVersionLast="47" xr6:coauthVersionMax="47" xr10:uidLastSave="{3B9D1856-2FEB-4DE7-AA34-EC7A108815B4}"/>
  <bookViews>
    <workbookView xWindow="-108" yWindow="-108" windowWidth="23256" windowHeight="12456" tabRatio="606" xr2:uid="{63E14A1C-94E1-4E3E-9E48-E7A061F6C4D0}"/>
  </bookViews>
  <sheets>
    <sheet name="APP" sheetId="1" r:id="rId1"/>
    <sheet name="tbl_apoio" sheetId="2" r:id="rId2"/>
  </sheets>
  <definedNames>
    <definedName name="aporte">APP!$D$17</definedName>
    <definedName name="patromonio">APP!$D$20</definedName>
    <definedName name="qtd_anos">APP!$D$18</definedName>
    <definedName name="rendimento_Carteira">APP!$D$13</definedName>
    <definedName name="salario">APP!$D$12</definedName>
    <definedName name="salá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H4" i="2"/>
  <c r="A20" i="2"/>
  <c r="A14" i="2"/>
  <c r="A8" i="2"/>
  <c r="A15" i="2"/>
  <c r="A16" i="2"/>
  <c r="A17" i="2"/>
  <c r="A18" i="2"/>
  <c r="A19" i="2"/>
  <c r="A10" i="2"/>
  <c r="A11" i="2"/>
  <c r="A12" i="2"/>
  <c r="A13" i="2"/>
  <c r="A9" i="2"/>
  <c r="A4" i="2"/>
  <c r="A5" i="2"/>
  <c r="A6" i="2"/>
  <c r="A7" i="2"/>
  <c r="A3" i="2"/>
  <c r="C32" i="1"/>
  <c r="D14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37" i="1"/>
  <c r="D35" i="1"/>
  <c r="D39" i="1"/>
  <c r="D38" i="1"/>
  <c r="D40" i="1"/>
  <c r="D41" i="1" l="1"/>
</calcChain>
</file>

<file path=xl/sharedStrings.xml><?xml version="1.0" encoding="utf-8"?>
<sst xmlns="http://schemas.openxmlformats.org/spreadsheetml/2006/main" count="71" uniqueCount="34">
  <si>
    <t>Quanto investimento por mês?</t>
  </si>
  <si>
    <t>Dividentos Mensais?</t>
  </si>
  <si>
    <t>Patrimônio Acumulado?</t>
  </si>
  <si>
    <t>Taxa de Rendimento mensal?</t>
  </si>
  <si>
    <t>Por Quantos anos?</t>
  </si>
  <si>
    <t>INVESTIMENTO  MENSAL</t>
  </si>
  <si>
    <t>Quanto em 2 Anos?</t>
  </si>
  <si>
    <t>Quanto em 5 Anos?</t>
  </si>
  <si>
    <t>Quanto em 10 Anos?</t>
  </si>
  <si>
    <t>Quanto em 20 Anos?</t>
  </si>
  <si>
    <t>Quanto em 30 Anos?</t>
  </si>
  <si>
    <t xml:space="preserve">Cenários </t>
  </si>
  <si>
    <t>Dividentos</t>
  </si>
  <si>
    <t>Rendimento Carteira</t>
  </si>
  <si>
    <t>Salário</t>
  </si>
  <si>
    <t>CONFIGURAÇÕES</t>
  </si>
  <si>
    <t>Moderado</t>
  </si>
  <si>
    <t>Conservador</t>
  </si>
  <si>
    <t xml:space="preserve">VALOR A SER INVESTIDO POR MÊS </t>
  </si>
  <si>
    <t>Agressivo</t>
  </si>
  <si>
    <t>PERFIL</t>
  </si>
  <si>
    <t>TIPO DE FII</t>
  </si>
  <si>
    <t>Porcentual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</si>
  <si>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</si>
  <si>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</si>
  <si>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</si>
  <si>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</si>
  <si>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</si>
  <si>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</si>
  <si>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</si>
  <si>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%</t>
  </si>
  <si>
    <t>CHAVE</t>
  </si>
  <si>
    <t>Moderado-TIJOLO</t>
  </si>
  <si>
    <t>Sugestão do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</si>
</sst>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trike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indent="4"/>
    </xf>
    <xf numFmtId="8" fontId="9" fillId="3" borderId="6" xfId="0" applyNumberFormat="1" applyFont="1" applyFill="1" applyBorder="1" applyAlignment="1">
      <alignment horizontal="center"/>
    </xf>
    <xf numFmtId="8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4"/>
    </xf>
    <xf numFmtId="8" fontId="9" fillId="3" borderId="9" xfId="0" applyNumberFormat="1" applyFont="1" applyFill="1" applyBorder="1" applyAlignment="1">
      <alignment horizontal="center"/>
    </xf>
    <xf numFmtId="8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4"/>
    </xf>
    <xf numFmtId="8" fontId="9" fillId="3" borderId="12" xfId="0" applyNumberFormat="1" applyFont="1" applyFill="1" applyBorder="1" applyAlignment="1">
      <alignment horizontal="center"/>
    </xf>
    <xf numFmtId="8" fontId="9" fillId="3" borderId="13" xfId="0" applyNumberFormat="1" applyFont="1" applyFill="1" applyBorder="1" applyAlignment="1">
      <alignment horizontal="center"/>
    </xf>
    <xf numFmtId="10" fontId="9" fillId="0" borderId="19" xfId="2" applyNumberFormat="1" applyFont="1" applyBorder="1" applyAlignment="1">
      <alignment horizontal="center"/>
    </xf>
    <xf numFmtId="164" fontId="9" fillId="6" borderId="22" xfId="0" applyNumberFormat="1" applyFont="1" applyFill="1" applyBorder="1" applyAlignment="1">
      <alignment horizontal="center"/>
    </xf>
    <xf numFmtId="10" fontId="10" fillId="0" borderId="19" xfId="2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0" fontId="3" fillId="4" borderId="0" xfId="3"/>
    <xf numFmtId="0" fontId="1" fillId="6" borderId="0" xfId="0" applyFont="1" applyFill="1"/>
    <xf numFmtId="164" fontId="1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1" fillId="7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9" fontId="3" fillId="4" borderId="0" xfId="2" applyFont="1" applyFill="1" applyAlignment="1">
      <alignment horizontal="center"/>
    </xf>
    <xf numFmtId="0" fontId="8" fillId="6" borderId="14" xfId="0" applyFont="1" applyFill="1" applyBorder="1" applyAlignment="1">
      <alignment horizontal="left" indent="4"/>
    </xf>
    <xf numFmtId="0" fontId="8" fillId="6" borderId="15" xfId="0" applyFont="1" applyFill="1" applyBorder="1" applyAlignment="1">
      <alignment horizontal="left" indent="4"/>
    </xf>
    <xf numFmtId="0" fontId="8" fillId="6" borderId="17" xfId="0" applyFont="1" applyFill="1" applyBorder="1" applyAlignment="1">
      <alignment horizontal="left" indent="4"/>
    </xf>
    <xf numFmtId="0" fontId="8" fillId="6" borderId="18" xfId="0" applyFont="1" applyFill="1" applyBorder="1" applyAlignment="1">
      <alignment horizontal="left" indent="4"/>
    </xf>
    <xf numFmtId="0" fontId="8" fillId="6" borderId="20" xfId="0" applyFont="1" applyFill="1" applyBorder="1" applyAlignment="1">
      <alignment horizontal="left" indent="4"/>
    </xf>
    <xf numFmtId="0" fontId="8" fillId="6" borderId="21" xfId="0" applyFont="1" applyFill="1" applyBorder="1" applyAlignment="1">
      <alignment horizontal="left" indent="4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indent="4"/>
    </xf>
    <xf numFmtId="0" fontId="11" fillId="3" borderId="18" xfId="0" applyFont="1" applyFill="1" applyBorder="1" applyAlignment="1">
      <alignment horizontal="left" indent="4"/>
    </xf>
    <xf numFmtId="0" fontId="11" fillId="3" borderId="20" xfId="0" applyFont="1" applyFill="1" applyBorder="1" applyAlignment="1">
      <alignment horizontal="left" indent="4"/>
    </xf>
    <xf numFmtId="0" fontId="11" fillId="3" borderId="21" xfId="0" applyFont="1" applyFill="1" applyBorder="1" applyAlignment="1">
      <alignment horizontal="left" indent="4"/>
    </xf>
    <xf numFmtId="164" fontId="9" fillId="0" borderId="16" xfId="1" applyNumberFormat="1" applyFont="1" applyBorder="1" applyAlignment="1" applyProtection="1">
      <alignment horizontal="center"/>
      <protection locked="0"/>
    </xf>
    <xf numFmtId="164" fontId="10" fillId="0" borderId="16" xfId="1" applyNumberFormat="1" applyFont="1" applyBorder="1" applyAlignment="1" applyProtection="1">
      <alignment horizontal="center"/>
      <protection locked="0"/>
    </xf>
    <xf numFmtId="1" fontId="10" fillId="0" borderId="19" xfId="0" applyNumberFormat="1" applyFont="1" applyBorder="1" applyAlignment="1" applyProtection="1">
      <alignment horizontal="center"/>
      <protection locked="0"/>
    </xf>
    <xf numFmtId="0" fontId="3" fillId="4" borderId="0" xfId="3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CB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93385733725381"/>
          <c:y val="4.8413227866196513E-2"/>
          <c:w val="0.39013228532549227"/>
          <c:h val="0.80249551649151385"/>
        </c:manualLayout>
      </c:layout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Porcentual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0-4D68-AD94-F8F9E6168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0-4D68-AD94-F8F9E61683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0-4D68-AD94-F8F9E61683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0-4D68-AD94-F8F9E61683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00-4D68-AD94-F8F9E61683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00-4D68-AD94-F8F9E61683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00-4D68-AD94-F8F9E61683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APP!$C$35:$C$41</c:f>
              <c:numCache>
                <c:formatCode>0%</c:formatCode>
                <c:ptCount val="7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299-B380-077DE8B5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320843</xdr:colOff>
      <xdr:row>0</xdr:row>
      <xdr:rowOff>130690</xdr:rowOff>
    </xdr:from>
    <xdr:to>
      <xdr:col>4</xdr:col>
      <xdr:colOff>100263</xdr:colOff>
      <xdr:row>8</xdr:row>
      <xdr:rowOff>141483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622148B-1C13-1FC8-2344-AE288616BF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8" t="4323" r="-114"/>
        <a:stretch>
          <a:fillRect/>
        </a:stretch>
      </xdr:blipFill>
      <xdr:spPr>
        <a:xfrm>
          <a:off x="320843" y="130690"/>
          <a:ext cx="6106025" cy="1454582"/>
        </a:xfrm>
        <a:prstGeom prst="flowChartAlternateProcess">
          <a:avLst/>
        </a:prstGeom>
      </xdr:spPr>
    </xdr:pic>
    <xdr:clientData/>
  </xdr:twoCellAnchor>
  <xdr:twoCellAnchor>
    <xdr:from>
      <xdr:col>0</xdr:col>
      <xdr:colOff>370974</xdr:colOff>
      <xdr:row>43</xdr:row>
      <xdr:rowOff>1</xdr:rowOff>
    </xdr:from>
    <xdr:to>
      <xdr:col>3</xdr:col>
      <xdr:colOff>1022685</xdr:colOff>
      <xdr:row>55</xdr:row>
      <xdr:rowOff>60158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8B12A8-9526-25C5-94BF-7F66432E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9C94-1CA5-4BCC-8E5D-4A2124214F00}">
  <dimension ref="A10:H59"/>
  <sheetViews>
    <sheetView showGridLines="0" tabSelected="1" topLeftCell="A11" zoomScale="107" zoomScaleNormal="107" workbookViewId="0">
      <selection activeCell="C31" sqref="C3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6.109375" customWidth="1"/>
    <col min="2" max="2" width="50.77734375" customWidth="1"/>
    <col min="3" max="3" width="20.109375" customWidth="1"/>
    <col min="4" max="4" width="15.21875" customWidth="1"/>
    <col min="5" max="7" width="4.77734375" customWidth="1"/>
    <col min="8" max="8" width="4.88671875" customWidth="1"/>
    <col min="9" max="11" width="8.88671875" hidden="1" customWidth="1"/>
    <col min="12" max="16384" width="8.88671875" hidden="1"/>
  </cols>
  <sheetData>
    <row r="10" spans="2:7" ht="15" thickBot="1" x14ac:dyDescent="0.35"/>
    <row r="11" spans="2:7" ht="29.4" x14ac:dyDescent="0.3">
      <c r="B11" s="43" t="s">
        <v>15</v>
      </c>
      <c r="C11" s="44"/>
      <c r="D11" s="4"/>
    </row>
    <row r="12" spans="2:7" ht="15.6" customHeight="1" x14ac:dyDescent="0.45">
      <c r="B12" s="37" t="s">
        <v>14</v>
      </c>
      <c r="C12" s="38"/>
      <c r="D12" s="51">
        <v>2000</v>
      </c>
    </row>
    <row r="13" spans="2:7" ht="15.6" customHeight="1" x14ac:dyDescent="0.45">
      <c r="B13" s="39" t="s">
        <v>13</v>
      </c>
      <c r="C13" s="40"/>
      <c r="D13" s="16">
        <v>6.0000000000000001E-3</v>
      </c>
    </row>
    <row r="14" spans="2:7" ht="15.6" customHeight="1" thickBot="1" x14ac:dyDescent="0.5">
      <c r="B14" s="41" t="s">
        <v>33</v>
      </c>
      <c r="C14" s="42"/>
      <c r="D14" s="17">
        <f>D12*30%</f>
        <v>600</v>
      </c>
    </row>
    <row r="15" spans="2:7" ht="15.6" customHeight="1" thickBot="1" x14ac:dyDescent="0.35"/>
    <row r="16" spans="2:7" ht="29.4" x14ac:dyDescent="0.3">
      <c r="B16" s="45" t="s">
        <v>5</v>
      </c>
      <c r="C16" s="46"/>
      <c r="D16" s="5"/>
      <c r="G16" s="3"/>
    </row>
    <row r="17" spans="1:4" ht="19.8" customHeight="1" x14ac:dyDescent="0.45">
      <c r="B17" s="37" t="s">
        <v>0</v>
      </c>
      <c r="C17" s="38"/>
      <c r="D17" s="52">
        <v>200</v>
      </c>
    </row>
    <row r="18" spans="1:4" ht="19.8" customHeight="1" x14ac:dyDescent="0.45">
      <c r="B18" s="39" t="s">
        <v>4</v>
      </c>
      <c r="C18" s="40"/>
      <c r="D18" s="53">
        <v>5</v>
      </c>
    </row>
    <row r="19" spans="1:4" ht="19.8" customHeight="1" x14ac:dyDescent="0.45">
      <c r="B19" s="39" t="s">
        <v>3</v>
      </c>
      <c r="C19" s="40"/>
      <c r="D19" s="18">
        <v>1.0789999999999999E-2</v>
      </c>
    </row>
    <row r="20" spans="1:4" ht="19.8" customHeight="1" x14ac:dyDescent="0.45">
      <c r="B20" s="47" t="s">
        <v>2</v>
      </c>
      <c r="C20" s="48"/>
      <c r="D20" s="19">
        <f>FV(taxa_mensal,qtd_anos*12,aporte*-1)</f>
        <v>16755.382799697527</v>
      </c>
    </row>
    <row r="21" spans="1:4" ht="19.8" customHeight="1" thickBot="1" x14ac:dyDescent="0.5">
      <c r="B21" s="49" t="s">
        <v>1</v>
      </c>
      <c r="C21" s="50"/>
      <c r="D21" s="20">
        <f>patromonio*rendimento_Carteira</f>
        <v>100.53229679818516</v>
      </c>
    </row>
    <row r="22" spans="1:4" ht="15" thickBot="1" x14ac:dyDescent="0.35"/>
    <row r="23" spans="1:4" ht="29.4" x14ac:dyDescent="0.3">
      <c r="B23" s="45" t="s">
        <v>11</v>
      </c>
      <c r="C23" s="46"/>
      <c r="D23" s="6" t="s">
        <v>12</v>
      </c>
    </row>
    <row r="24" spans="1:4" ht="19.2" x14ac:dyDescent="0.45">
      <c r="A24" s="1">
        <v>2</v>
      </c>
      <c r="B24" s="7" t="s">
        <v>6</v>
      </c>
      <c r="C24" s="8">
        <f>FV($D$19,$A24*12,$D$17*-1)</f>
        <v>5445.5254595290435</v>
      </c>
      <c r="D24" s="9">
        <f>C24*rendimento_Carteira</f>
        <v>32.673152757174265</v>
      </c>
    </row>
    <row r="25" spans="1:4" ht="19.2" x14ac:dyDescent="0.45">
      <c r="A25" s="1">
        <v>5</v>
      </c>
      <c r="B25" s="10" t="s">
        <v>7</v>
      </c>
      <c r="C25" s="11">
        <f>FV($D$19,$A25*12,$D$17*-1)</f>
        <v>16755.382799697527</v>
      </c>
      <c r="D25" s="12">
        <f>C25*rendimento_Carteira</f>
        <v>100.53229679818516</v>
      </c>
    </row>
    <row r="26" spans="1:4" ht="19.2" x14ac:dyDescent="0.45">
      <c r="A26" s="1">
        <v>10</v>
      </c>
      <c r="B26" s="10" t="s">
        <v>8</v>
      </c>
      <c r="C26" s="11">
        <f>FV($D$19,$A26*12,$D$17*-1)</f>
        <v>48656.842506034438</v>
      </c>
      <c r="D26" s="12">
        <f>C26*rendimento_Carteira</f>
        <v>291.94105503620665</v>
      </c>
    </row>
    <row r="27" spans="1:4" ht="19.2" x14ac:dyDescent="0.45">
      <c r="A27" s="1">
        <v>20</v>
      </c>
      <c r="B27" s="10" t="s">
        <v>9</v>
      </c>
      <c r="C27" s="11">
        <f>FV($D$19,$A27*12,$D$17*-1)</f>
        <v>225039.68001941612</v>
      </c>
      <c r="D27" s="12">
        <f>C27*rendimento_Carteira</f>
        <v>1350.2380801164968</v>
      </c>
    </row>
    <row r="28" spans="1:4" ht="19.8" thickBot="1" x14ac:dyDescent="0.5">
      <c r="A28" s="1">
        <v>30</v>
      </c>
      <c r="B28" s="13" t="s">
        <v>10</v>
      </c>
      <c r="C28" s="14">
        <f>FV($D$19,$A28*12,$D$17*-1)</f>
        <v>864433.93100094295</v>
      </c>
      <c r="D28" s="15">
        <f>C28*rendimento_Carteira</f>
        <v>5186.6035860056581</v>
      </c>
    </row>
    <row r="31" spans="1:4" ht="16.2" customHeight="1" x14ac:dyDescent="0.3">
      <c r="B31" s="21" t="s">
        <v>20</v>
      </c>
      <c r="C31" s="54" t="s">
        <v>16</v>
      </c>
      <c r="D31" s="21"/>
    </row>
    <row r="32" spans="1:4" x14ac:dyDescent="0.3">
      <c r="B32" s="22" t="s">
        <v>18</v>
      </c>
      <c r="C32" s="23">
        <f>aporte</f>
        <v>200</v>
      </c>
      <c r="D32" s="22"/>
    </row>
    <row r="34" spans="2:4" x14ac:dyDescent="0.3">
      <c r="B34" s="24" t="s">
        <v>21</v>
      </c>
      <c r="C34" s="24" t="s">
        <v>22</v>
      </c>
      <c r="D34" s="24" t="s">
        <v>23</v>
      </c>
    </row>
    <row r="35" spans="2:4" x14ac:dyDescent="0.3">
      <c r="B35" s="2" t="s">
        <v>24</v>
      </c>
      <c r="C35" s="28">
        <f>VLOOKUP($C$31&amp;"-"&amp;B35,tbl_apoio!$A:$D,4,FALSE)</f>
        <v>0.32</v>
      </c>
      <c r="D35" s="29">
        <f t="shared" ref="D35:D40" si="0">C35*$C$32</f>
        <v>64</v>
      </c>
    </row>
    <row r="36" spans="2:4" x14ac:dyDescent="0.3">
      <c r="B36" s="2" t="s">
        <v>25</v>
      </c>
      <c r="C36" s="28">
        <f>VLOOKUP($C$31&amp;"-"&amp;B36,tbl_apoio!$A:$D,4,FALSE)</f>
        <v>0.35</v>
      </c>
      <c r="D36" s="29">
        <f t="shared" si="0"/>
        <v>70</v>
      </c>
    </row>
    <row r="37" spans="2:4" x14ac:dyDescent="0.3">
      <c r="B37" s="2" t="s">
        <v>26</v>
      </c>
      <c r="C37" s="28">
        <f>VLOOKUP($C$31&amp;"-"&amp;B37,tbl_apoio!$A:$D,4,FALSE)</f>
        <v>0.08</v>
      </c>
      <c r="D37" s="29">
        <f t="shared" si="0"/>
        <v>16</v>
      </c>
    </row>
    <row r="38" spans="2:4" x14ac:dyDescent="0.3">
      <c r="B38" s="2" t="s">
        <v>27</v>
      </c>
      <c r="C38" s="28">
        <f>VLOOKUP($C$31&amp;"-"&amp;B38,tbl_apoio!$A:$D,4,FALSE)</f>
        <v>0.05</v>
      </c>
      <c r="D38" s="29">
        <f t="shared" si="0"/>
        <v>10</v>
      </c>
    </row>
    <row r="39" spans="2:4" x14ac:dyDescent="0.3">
      <c r="B39" s="2" t="s">
        <v>28</v>
      </c>
      <c r="C39" s="28">
        <f>VLOOKUP($C$31&amp;"-"&amp;B39,tbl_apoio!$A:$D,4,FALSE)</f>
        <v>0.1</v>
      </c>
      <c r="D39" s="29">
        <f t="shared" si="0"/>
        <v>20</v>
      </c>
    </row>
    <row r="40" spans="2:4" x14ac:dyDescent="0.3">
      <c r="B40" s="2" t="s">
        <v>29</v>
      </c>
      <c r="C40" s="28">
        <f>VLOOKUP($C$31&amp;"-"&amp;B40,tbl_apoio!$A:$D,4,FALSE)</f>
        <v>0.1</v>
      </c>
      <c r="D40" s="29">
        <f t="shared" si="0"/>
        <v>20</v>
      </c>
    </row>
    <row r="41" spans="2:4" x14ac:dyDescent="0.3">
      <c r="B41" s="25"/>
      <c r="C41" s="26"/>
      <c r="D41" s="27">
        <f>SUM(D35:D40)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</sheetData>
  <sheetProtection algorithmName="SHA-512" hashValue="ukbiVR6YiuzU2AlccjiPQDvW11t8L8GZqtBpo+JqSwGvPMQsGvaaXJm7+MfzAPfTfQQbh4m12S1JmOU8VKuRaQ==" saltValue="fVShnmdXCS7ocnhKsMRvww==" spinCount="100000" sheet="1" objects="1" scenarios="1"/>
  <mergeCells count="11">
    <mergeCell ref="B23:C23"/>
    <mergeCell ref="B17:C17"/>
    <mergeCell ref="B18:C18"/>
    <mergeCell ref="B19:C19"/>
    <mergeCell ref="B20:C20"/>
    <mergeCell ref="B21:C21"/>
    <mergeCell ref="B12:C12"/>
    <mergeCell ref="B13:C13"/>
    <mergeCell ref="B14:C14"/>
    <mergeCell ref="B11:C11"/>
    <mergeCell ref="B16:C16"/>
  </mergeCells>
  <dataValidations count="1">
    <dataValidation type="list" allowBlank="1" showInputMessage="1" showErrorMessage="1" sqref="C31" xr:uid="{266F8627-A37C-4C15-840E-6BCF1F239B8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65E6-3E0F-4623-AC16-7880BB390A7F}">
  <dimension ref="A2:H20"/>
  <sheetViews>
    <sheetView showGridLines="0" workbookViewId="0">
      <selection activeCell="I10" sqref="I10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7" max="7" width="15.44140625" bestFit="1" customWidth="1"/>
  </cols>
  <sheetData>
    <row r="2" spans="1:8" x14ac:dyDescent="0.3">
      <c r="A2" s="33" t="s">
        <v>31</v>
      </c>
      <c r="B2" s="33" t="s">
        <v>20</v>
      </c>
      <c r="C2" s="34" t="s">
        <v>21</v>
      </c>
      <c r="D2" s="35" t="s">
        <v>30</v>
      </c>
    </row>
    <row r="3" spans="1:8" x14ac:dyDescent="0.3">
      <c r="A3" t="str">
        <f>B3&amp;"-"&amp;C3</f>
        <v>Conservador-PAPEL</v>
      </c>
      <c r="B3" t="s">
        <v>17</v>
      </c>
      <c r="C3" s="2" t="s">
        <v>24</v>
      </c>
      <c r="D3" s="28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17</v>
      </c>
      <c r="C4" s="2" t="s">
        <v>25</v>
      </c>
      <c r="D4" s="28">
        <v>0.5</v>
      </c>
      <c r="G4" s="21" t="s">
        <v>32</v>
      </c>
      <c r="H4" s="36">
        <f>VLOOKUP(G4,A:D,4,FALSE)</f>
        <v>0.35</v>
      </c>
    </row>
    <row r="5" spans="1:8" x14ac:dyDescent="0.3">
      <c r="A5" t="str">
        <f t="shared" si="0"/>
        <v>Conservador-HÍBRIDOS</v>
      </c>
      <c r="B5" t="s">
        <v>17</v>
      </c>
      <c r="C5" s="2" t="s">
        <v>26</v>
      </c>
      <c r="D5" s="28">
        <v>0.1</v>
      </c>
    </row>
    <row r="6" spans="1:8" x14ac:dyDescent="0.3">
      <c r="A6" t="str">
        <f t="shared" si="0"/>
        <v>Conservador-FOF'S</v>
      </c>
      <c r="B6" t="s">
        <v>17</v>
      </c>
      <c r="C6" s="2" t="s">
        <v>27</v>
      </c>
      <c r="D6" s="28">
        <v>0.1</v>
      </c>
    </row>
    <row r="7" spans="1:8" x14ac:dyDescent="0.3">
      <c r="A7" t="str">
        <f t="shared" ref="A7:A14" si="1">B7&amp;"-"&amp;C7</f>
        <v>Conservador-DESENVOLVIMENTO</v>
      </c>
      <c r="B7" t="s">
        <v>17</v>
      </c>
      <c r="C7" s="2" t="s">
        <v>28</v>
      </c>
      <c r="D7" s="28">
        <v>0</v>
      </c>
    </row>
    <row r="8" spans="1:8" ht="15" thickBot="1" x14ac:dyDescent="0.35">
      <c r="A8" s="30" t="str">
        <f t="shared" si="1"/>
        <v>Conservador-HOTELARIAS</v>
      </c>
      <c r="B8" s="30" t="s">
        <v>17</v>
      </c>
      <c r="C8" s="31" t="s">
        <v>29</v>
      </c>
      <c r="D8" s="32">
        <v>0</v>
      </c>
    </row>
    <row r="9" spans="1:8" x14ac:dyDescent="0.3">
      <c r="A9" t="str">
        <f t="shared" si="1"/>
        <v>Moderado-PAPEL</v>
      </c>
      <c r="B9" t="s">
        <v>16</v>
      </c>
      <c r="C9" s="2" t="s">
        <v>24</v>
      </c>
      <c r="D9" s="28">
        <v>0.32</v>
      </c>
    </row>
    <row r="10" spans="1:8" x14ac:dyDescent="0.3">
      <c r="A10" t="str">
        <f t="shared" si="1"/>
        <v>Moderado-TIJOLO</v>
      </c>
      <c r="B10" t="s">
        <v>16</v>
      </c>
      <c r="C10" s="2" t="s">
        <v>25</v>
      </c>
      <c r="D10" s="28">
        <v>0.35</v>
      </c>
    </row>
    <row r="11" spans="1:8" x14ac:dyDescent="0.3">
      <c r="A11" t="str">
        <f t="shared" si="1"/>
        <v>Moderado-HÍBRIDOS</v>
      </c>
      <c r="B11" t="s">
        <v>16</v>
      </c>
      <c r="C11" s="2" t="s">
        <v>26</v>
      </c>
      <c r="D11" s="28">
        <v>0.08</v>
      </c>
    </row>
    <row r="12" spans="1:8" x14ac:dyDescent="0.3">
      <c r="A12" t="str">
        <f t="shared" si="1"/>
        <v>Moderado-FOF'S</v>
      </c>
      <c r="B12" t="s">
        <v>16</v>
      </c>
      <c r="C12" s="2" t="s">
        <v>27</v>
      </c>
      <c r="D12" s="28">
        <v>0.05</v>
      </c>
    </row>
    <row r="13" spans="1:8" x14ac:dyDescent="0.3">
      <c r="A13" t="str">
        <f t="shared" si="1"/>
        <v>Moderado-DESENVOLVIMENTO</v>
      </c>
      <c r="B13" t="s">
        <v>16</v>
      </c>
      <c r="C13" s="2" t="s">
        <v>28</v>
      </c>
      <c r="D13" s="28">
        <v>0.1</v>
      </c>
    </row>
    <row r="14" spans="1:8" ht="15" thickBot="1" x14ac:dyDescent="0.35">
      <c r="A14" s="30" t="str">
        <f t="shared" si="1"/>
        <v>Moderado-HOTELARIAS</v>
      </c>
      <c r="B14" s="30" t="s">
        <v>16</v>
      </c>
      <c r="C14" s="31" t="s">
        <v>29</v>
      </c>
      <c r="D14" s="32">
        <v>0.1</v>
      </c>
    </row>
    <row r="15" spans="1:8" x14ac:dyDescent="0.3">
      <c r="A15" t="str">
        <f t="shared" si="0"/>
        <v>Agressivo-PAPEL</v>
      </c>
      <c r="B15" t="s">
        <v>19</v>
      </c>
      <c r="C15" s="2" t="s">
        <v>24</v>
      </c>
      <c r="D15" s="28">
        <v>0.5</v>
      </c>
    </row>
    <row r="16" spans="1:8" x14ac:dyDescent="0.3">
      <c r="A16" t="str">
        <f t="shared" si="0"/>
        <v>Agressivo-TIJOLO</v>
      </c>
      <c r="B16" t="s">
        <v>19</v>
      </c>
      <c r="C16" s="2" t="s">
        <v>25</v>
      </c>
      <c r="D16" s="28">
        <v>0.1</v>
      </c>
    </row>
    <row r="17" spans="1:4" x14ac:dyDescent="0.3">
      <c r="A17" t="str">
        <f t="shared" si="0"/>
        <v>Agressivo-HÍBRIDOS</v>
      </c>
      <c r="B17" t="s">
        <v>19</v>
      </c>
      <c r="C17" s="2" t="s">
        <v>26</v>
      </c>
      <c r="D17" s="28">
        <v>0.05</v>
      </c>
    </row>
    <row r="18" spans="1:4" x14ac:dyDescent="0.3">
      <c r="A18" t="str">
        <f t="shared" si="0"/>
        <v>Agressivo-FOF'S</v>
      </c>
      <c r="B18" t="s">
        <v>19</v>
      </c>
      <c r="C18" s="2" t="s">
        <v>27</v>
      </c>
      <c r="D18" s="28">
        <v>0.05</v>
      </c>
    </row>
    <row r="19" spans="1:4" x14ac:dyDescent="0.3">
      <c r="A19" t="str">
        <f t="shared" si="0"/>
        <v>Agressivo-DESENVOLVIMENTO</v>
      </c>
      <c r="B19" t="s">
        <v>19</v>
      </c>
      <c r="C19" s="2" t="s">
        <v>28</v>
      </c>
      <c r="D19" s="28">
        <v>0.2</v>
      </c>
    </row>
    <row r="20" spans="1:4" x14ac:dyDescent="0.3">
      <c r="A20" t="str">
        <f t="shared" si="0"/>
        <v>Agressivo-HOTELARIAS</v>
      </c>
      <c r="B20" t="s">
        <v>19</v>
      </c>
      <c r="C20" s="2" t="s">
        <v>29</v>
      </c>
      <c r="D20" s="28">
        <v>0.1</v>
      </c>
    </row>
  </sheetData>
  <sheetProtection algorithmName="SHA-512" hashValue="PHK47QSAIwNOWwvjjbUIATfFKoAyHocWPXqSDkTBwxVVLr8kGaGTV1XK5Q95O23zH9TANfS9BstfkvV/CI+R9A==" saltValue="Zft6QnybH6d4N6cqVHGtd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tbl_apoio</vt:lpstr>
      <vt:lpstr>aporte</vt:lpstr>
      <vt:lpstr>patromonio</vt:lpstr>
      <vt:lpstr>qtd_anos</vt:lpstr>
      <vt:lpstr>rendimento_Carteira</vt:lpstr>
      <vt:lpstr>salario</vt:lpstr>
      <vt:lpstr>salário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KATARINA SANTOS</dc:creator>
  <cp:lastModifiedBy>ISABELA KATARINA SANTOS</cp:lastModifiedBy>
  <dcterms:created xsi:type="dcterms:W3CDTF">2025-06-29T02:26:23Z</dcterms:created>
  <dcterms:modified xsi:type="dcterms:W3CDTF">2025-06-29T21:33:53Z</dcterms:modified>
</cp:coreProperties>
</file>