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noth\Downloads\"/>
    </mc:Choice>
  </mc:AlternateContent>
  <bookViews>
    <workbookView xWindow="1860" yWindow="0" windowWidth="19380" windowHeight="8235" tabRatio="609"/>
  </bookViews>
  <sheets>
    <sheet name="Planilha1" sheetId="1" r:id="rId1"/>
    <sheet name="Planilha2" sheetId="2" r:id="rId2"/>
  </sheets>
  <definedNames>
    <definedName name="Aporte">Planilha1!$C$19</definedName>
    <definedName name="Patrimonio">Planilha1!$C$22</definedName>
    <definedName name="qtde_anos">Planilha1!$C$20</definedName>
    <definedName name="Rendimento_carteira">Planilha1!$C$14</definedName>
    <definedName name="salario">Planilha1!$C$13</definedName>
    <definedName name="taxa_mensal">Planilha1!$C$21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A18" i="2"/>
  <c r="A19" i="2"/>
  <c r="A20" i="2"/>
  <c r="A21" i="2"/>
  <c r="A22" i="2"/>
  <c r="A17" i="2"/>
  <c r="A12" i="2"/>
  <c r="A13" i="2"/>
  <c r="A14" i="2"/>
  <c r="A15" i="2"/>
  <c r="A16" i="2"/>
  <c r="A11" i="2"/>
  <c r="A6" i="2"/>
  <c r="A7" i="2"/>
  <c r="A8" i="2"/>
  <c r="A9" i="2"/>
  <c r="A10" i="2"/>
  <c r="A5" i="2"/>
  <c r="C33" i="1"/>
  <c r="C15" i="1"/>
  <c r="C27" i="1"/>
  <c r="D27" i="1" s="1"/>
  <c r="C28" i="1"/>
  <c r="D28" i="1" s="1"/>
  <c r="C29" i="1"/>
  <c r="D29" i="1" s="1"/>
  <c r="C30" i="1"/>
  <c r="D30" i="1" s="1"/>
  <c r="C26" i="1"/>
  <c r="D26" i="1" s="1"/>
  <c r="C22" i="1"/>
  <c r="C23" i="1" s="1"/>
  <c r="D40" i="1" l="1"/>
  <c r="D39" i="1"/>
  <c r="D36" i="1"/>
  <c r="D38" i="1"/>
  <c r="D41" i="1"/>
  <c r="D37" i="1"/>
  <c r="D42" i="1" l="1"/>
</calcChain>
</file>

<file path=xl/sharedStrings.xml><?xml version="1.0" encoding="utf-8"?>
<sst xmlns="http://schemas.openxmlformats.org/spreadsheetml/2006/main" count="69" uniqueCount="34">
  <si>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</si>
  <si>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</si>
  <si>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</si>
  <si>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</si>
  <si>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</si>
  <si>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</si>
  <si>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</si>
  <si>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</si>
  <si>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</si>
  <si>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</si>
  <si>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</si>
  <si>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 xml:space="preserve">Cenários </t>
  </si>
  <si>
    <t>Dividendos</t>
  </si>
  <si>
    <t xml:space="preserve">Rendimentos Carteira </t>
  </si>
  <si>
    <t xml:space="preserve">Salário </t>
  </si>
  <si>
    <t>Sugestão de Investimento</t>
  </si>
  <si>
    <t>CONFIGURAÇÕES</t>
  </si>
  <si>
    <t xml:space="preserve">PERFIL </t>
  </si>
  <si>
    <t>VALOR A SER INVESTIDO POR MÊS</t>
  </si>
  <si>
    <t>TIPO DE FII</t>
  </si>
  <si>
    <t xml:space="preserve">Percentual Sugerido </t>
  </si>
  <si>
    <t>VALORES</t>
  </si>
  <si>
    <t>PAPEL</t>
  </si>
  <si>
    <t>TIJOLO</t>
  </si>
  <si>
    <t xml:space="preserve">HÍBRIDOS </t>
  </si>
  <si>
    <t>FOFs</t>
  </si>
  <si>
    <t xml:space="preserve">DESENVOLVIMENTO </t>
  </si>
  <si>
    <t xml:space="preserve">HOTELARIA </t>
  </si>
  <si>
    <t>CONSERVADOR</t>
  </si>
  <si>
    <t>MODERADO</t>
  </si>
  <si>
    <t>AGRESSIVO</t>
  </si>
  <si>
    <t>PERFIL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</si>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</sst>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#,##0.00;[Red]\-&quot;R$&quot;#,##0.00"/>
    <numFmt numFmtId="164" formatCode="0.000%"/>
    <numFmt numFmtId="165" formatCode="&quot;R$&quot;#,##0.00"/>
    <numFmt numFmtId="166" formatCode="&quot;R$&quot;#,##0.000;[Red]\-&quot;R$&quot;#,##0.000"/>
  </numFmts>
  <fonts count="1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1"/>
      <color theme="1"/>
      <name val="Segoe UI Emoji"/>
      <family val="2"/>
    </font>
    <font>
      <b/>
      <sz val="20"/>
      <color theme="0"/>
      <name val="Segoe UI Emoji"/>
      <family val="2"/>
    </font>
    <font>
      <sz val="12"/>
      <color theme="1"/>
      <name val="Segoe UI Emoji"/>
      <family val="2"/>
    </font>
    <font>
      <sz val="20"/>
      <color theme="0"/>
      <name val="Segoe UI Emoji"/>
      <family val="2"/>
    </font>
    <font>
      <b/>
      <sz val="11"/>
      <color theme="1"/>
      <name val="Segoe UI Emoji"/>
      <family val="2"/>
    </font>
    <font>
      <b/>
      <sz val="12"/>
      <color theme="1"/>
      <name val="Segoe UI Emoji"/>
      <family val="2"/>
    </font>
    <font>
      <sz val="14"/>
      <color rgb="FF9C6500"/>
      <name val="Segoe UI Emoji"/>
      <family val="2"/>
    </font>
    <font>
      <b/>
      <sz val="14"/>
      <color rgb="FF9C6500"/>
      <name val="Segoe UI Emoj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C7620"/>
        <bgColor indexed="64"/>
      </patternFill>
    </fill>
  </fills>
  <borders count="41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1"/>
      </right>
      <top/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14999847407452621"/>
      </right>
      <top style="thin">
        <color theme="9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9" tint="-0.499984740745262"/>
      </top>
      <bottom style="thin">
        <color theme="0" tint="-0.14999847407452621"/>
      </bottom>
      <diagonal/>
    </border>
    <border>
      <left style="thick">
        <color indexed="64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9" tint="-0.499984740745262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9" tint="-0.499984740745262"/>
      </bottom>
      <diagonal/>
    </border>
    <border>
      <left style="thick">
        <color theme="1"/>
      </left>
      <right style="medium">
        <color theme="0"/>
      </right>
      <top style="thin">
        <color theme="9" tint="-0.499984740745262"/>
      </top>
      <bottom style="medium">
        <color theme="0"/>
      </bottom>
      <diagonal/>
    </border>
    <border>
      <left style="medium">
        <color theme="0"/>
      </left>
      <right style="thick">
        <color theme="1"/>
      </right>
      <top style="thin">
        <color theme="9" tint="-0.499984740745262"/>
      </top>
      <bottom style="medium">
        <color theme="0"/>
      </bottom>
      <diagonal/>
    </border>
    <border>
      <left style="thick">
        <color theme="1"/>
      </left>
      <right style="medium">
        <color theme="0"/>
      </right>
      <top style="medium">
        <color theme="0"/>
      </top>
      <bottom style="thick">
        <color theme="1"/>
      </bottom>
      <diagonal/>
    </border>
    <border>
      <left style="medium">
        <color theme="0"/>
      </left>
      <right style="thick">
        <color theme="1"/>
      </right>
      <top style="medium">
        <color theme="0"/>
      </top>
      <bottom style="thick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 tint="-4.9989318521683403E-2"/>
      </right>
      <top style="medium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medium">
        <color theme="1"/>
      </top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2">
    <xf numFmtId="0" fontId="0" fillId="0" borderId="0" xfId="0"/>
    <xf numFmtId="0" fontId="3" fillId="0" borderId="0" xfId="0" applyFont="1" applyFill="1" applyAlignment="1">
      <alignment horizontal="left" vertical="center"/>
    </xf>
    <xf numFmtId="0" fontId="2" fillId="0" borderId="0" xfId="0" applyFont="1"/>
    <xf numFmtId="0" fontId="4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9" fontId="1" fillId="2" borderId="24" xfId="1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0" fontId="1" fillId="2" borderId="32" xfId="1" applyBorder="1"/>
    <xf numFmtId="0" fontId="0" fillId="0" borderId="33" xfId="0" applyBorder="1"/>
    <xf numFmtId="0" fontId="0" fillId="0" borderId="34" xfId="0" applyBorder="1"/>
    <xf numFmtId="0" fontId="0" fillId="0" borderId="33" xfId="0" applyFill="1" applyBorder="1"/>
    <xf numFmtId="0" fontId="0" fillId="0" borderId="34" xfId="0" applyFill="1" applyBorder="1"/>
    <xf numFmtId="0" fontId="1" fillId="2" borderId="35" xfId="1" applyBorder="1"/>
    <xf numFmtId="0" fontId="0" fillId="0" borderId="36" xfId="0" applyBorder="1"/>
    <xf numFmtId="0" fontId="0" fillId="0" borderId="37" xfId="0" applyBorder="1"/>
    <xf numFmtId="0" fontId="1" fillId="2" borderId="38" xfId="1" applyBorder="1"/>
    <xf numFmtId="0" fontId="0" fillId="0" borderId="39" xfId="0" applyBorder="1"/>
    <xf numFmtId="0" fontId="0" fillId="0" borderId="40" xfId="0" applyBorder="1"/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vertical="center"/>
    </xf>
    <xf numFmtId="0" fontId="7" fillId="0" borderId="0" xfId="0" applyFont="1"/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9" fillId="0" borderId="27" xfId="0" applyFont="1" applyBorder="1"/>
    <xf numFmtId="165" fontId="7" fillId="0" borderId="28" xfId="0" applyNumberFormat="1" applyFont="1" applyBorder="1" applyAlignment="1">
      <alignment horizontal="center"/>
    </xf>
    <xf numFmtId="10" fontId="7" fillId="0" borderId="28" xfId="0" applyNumberFormat="1" applyFont="1" applyBorder="1" applyAlignment="1">
      <alignment horizontal="center"/>
    </xf>
    <xf numFmtId="0" fontId="9" fillId="0" borderId="29" xfId="0" applyFont="1" applyBorder="1"/>
    <xf numFmtId="165" fontId="7" fillId="3" borderId="30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9" fillId="0" borderId="14" xfId="0" applyFont="1" applyBorder="1"/>
    <xf numFmtId="165" fontId="11" fillId="0" borderId="15" xfId="0" applyNumberFormat="1" applyFont="1" applyBorder="1" applyAlignment="1">
      <alignment horizontal="center"/>
    </xf>
    <xf numFmtId="0" fontId="9" fillId="0" borderId="16" xfId="0" applyFont="1" applyBorder="1"/>
    <xf numFmtId="0" fontId="11" fillId="0" borderId="17" xfId="0" applyFont="1" applyBorder="1" applyAlignment="1">
      <alignment horizontal="center"/>
    </xf>
    <xf numFmtId="0" fontId="9" fillId="0" borderId="18" xfId="0" applyFont="1" applyBorder="1"/>
    <xf numFmtId="164" fontId="11" fillId="0" borderId="19" xfId="0" applyNumberFormat="1" applyFont="1" applyBorder="1" applyAlignment="1">
      <alignment horizontal="center"/>
    </xf>
    <xf numFmtId="0" fontId="12" fillId="3" borderId="20" xfId="0" applyFont="1" applyFill="1" applyBorder="1"/>
    <xf numFmtId="8" fontId="11" fillId="3" borderId="21" xfId="0" applyNumberFormat="1" applyFont="1" applyFill="1" applyBorder="1" applyAlignment="1">
      <alignment horizontal="center"/>
    </xf>
    <xf numFmtId="0" fontId="12" fillId="3" borderId="22" xfId="0" applyFont="1" applyFill="1" applyBorder="1"/>
    <xf numFmtId="166" fontId="11" fillId="3" borderId="23" xfId="0" applyNumberFormat="1" applyFont="1" applyFill="1" applyBorder="1" applyAlignment="1">
      <alignment horizontal="center"/>
    </xf>
    <xf numFmtId="0" fontId="7" fillId="0" borderId="0" xfId="0" applyFont="1" applyBorder="1"/>
    <xf numFmtId="0" fontId="9" fillId="3" borderId="5" xfId="0" applyFont="1" applyFill="1" applyBorder="1"/>
    <xf numFmtId="165" fontId="7" fillId="3" borderId="6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0" fontId="9" fillId="3" borderId="8" xfId="0" applyFont="1" applyFill="1" applyBorder="1"/>
    <xf numFmtId="165" fontId="7" fillId="3" borderId="9" xfId="0" applyNumberFormat="1" applyFont="1" applyFill="1" applyBorder="1" applyAlignment="1">
      <alignment horizontal="center" vertical="center"/>
    </xf>
    <xf numFmtId="0" fontId="9" fillId="3" borderId="10" xfId="0" applyFont="1" applyFill="1" applyBorder="1"/>
    <xf numFmtId="165" fontId="7" fillId="3" borderId="31" xfId="0" applyNumberFormat="1" applyFont="1" applyFill="1" applyBorder="1" applyAlignment="1">
      <alignment horizontal="center" vertical="center"/>
    </xf>
    <xf numFmtId="165" fontId="7" fillId="3" borderId="11" xfId="0" applyNumberFormat="1" applyFont="1" applyFill="1" applyBorder="1" applyAlignment="1">
      <alignment horizontal="center" vertical="center"/>
    </xf>
    <xf numFmtId="0" fontId="13" fillId="2" borderId="0" xfId="1" applyFont="1" applyBorder="1"/>
    <xf numFmtId="0" fontId="14" fillId="2" borderId="0" xfId="1" applyFont="1" applyAlignment="1">
      <alignment horizontal="center"/>
    </xf>
    <xf numFmtId="0" fontId="13" fillId="2" borderId="0" xfId="1" applyFont="1"/>
    <xf numFmtId="0" fontId="9" fillId="3" borderId="0" xfId="0" applyFont="1" applyFill="1" applyBorder="1"/>
    <xf numFmtId="165" fontId="7" fillId="0" borderId="0" xfId="0" applyNumberFormat="1" applyFont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165" fontId="7" fillId="0" borderId="0" xfId="0" applyNumberFormat="1" applyFont="1"/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colors>
    <mruColors>
      <color rgb="FF0C7620"/>
      <color rgb="FF10982A"/>
      <color rgb="FF14C2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 </c:v>
                </c:pt>
                <c:pt idx="5">
                  <c:v>HOTELARIA 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A-4516-8256-53254D6076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0</xdr:row>
      <xdr:rowOff>152400</xdr:rowOff>
    </xdr:from>
    <xdr:to>
      <xdr:col>3</xdr:col>
      <xdr:colOff>900080</xdr:colOff>
      <xdr:row>7</xdr:row>
      <xdr:rowOff>186048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342900" y="152400"/>
          <a:ext cx="6576980" cy="1478273"/>
        </a:xfrm>
        <a:prstGeom prst="rect">
          <a:avLst/>
        </a:prstGeom>
      </xdr:spPr>
    </xdr:pic>
    <xdr:clientData/>
  </xdr:twoCellAnchor>
  <xdr:twoCellAnchor editAs="oneCell">
    <xdr:from>
      <xdr:col>1</xdr:col>
      <xdr:colOff>350602</xdr:colOff>
      <xdr:row>42</xdr:row>
      <xdr:rowOff>47424</xdr:rowOff>
    </xdr:from>
    <xdr:to>
      <xdr:col>2</xdr:col>
      <xdr:colOff>2215915</xdr:colOff>
      <xdr:row>55</xdr:row>
      <xdr:rowOff>52535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XER42"/>
  <sheetViews>
    <sheetView showGridLines="0" tabSelected="1" topLeftCell="A36" zoomScale="91" zoomScaleNormal="91" workbookViewId="0">
      <selection activeCell="D51" sqref="D51"/>
    </sheetView>
  </sheetViews>
  <sheetFormatPr defaultColWidth="0" defaultRowHeight="16.5" x14ac:dyDescent="0.3"/>
  <cols>
    <col min="1" max="1" width="9.140625" customWidth="1"/>
    <col min="2" max="3" width="40.5703125" style="23" bestFit="1" customWidth="1"/>
    <col min="4" max="4" width="14.28515625" style="23" customWidth="1"/>
    <col min="5" max="5" width="24.42578125" hidden="1" customWidth="1"/>
    <col min="6" max="6" width="21.42578125" hidden="1" customWidth="1"/>
    <col min="7" max="7" width="9.140625" hidden="1" customWidth="1"/>
    <col min="8" max="16371" width="9.140625" hidden="1"/>
    <col min="16373" max="16384" width="9.140625" hidden="1"/>
  </cols>
  <sheetData>
    <row r="11" spans="2:3" ht="17.25" thickBot="1" x14ac:dyDescent="0.35"/>
    <row r="12" spans="2:3" ht="29.25" x14ac:dyDescent="0.3">
      <c r="B12" s="24" t="s">
        <v>16</v>
      </c>
      <c r="C12" s="25"/>
    </row>
    <row r="13" spans="2:3" ht="17.25" x14ac:dyDescent="0.3">
      <c r="B13" s="26" t="s">
        <v>14</v>
      </c>
      <c r="C13" s="27">
        <v>5000</v>
      </c>
    </row>
    <row r="14" spans="2:3" ht="17.25" x14ac:dyDescent="0.3">
      <c r="B14" s="26" t="s">
        <v>13</v>
      </c>
      <c r="C14" s="28">
        <v>8.8999999999999999E-3</v>
      </c>
    </row>
    <row r="15" spans="2:3" ht="18" thickBot="1" x14ac:dyDescent="0.35">
      <c r="B15" s="29" t="s">
        <v>15</v>
      </c>
      <c r="C15" s="30">
        <f>salario*30%</f>
        <v>1500</v>
      </c>
    </row>
    <row r="17" spans="1:5" ht="17.25" thickBot="1" x14ac:dyDescent="0.35"/>
    <row r="18" spans="1:5" s="1" customFormat="1" ht="53.25" customHeight="1" thickTop="1" x14ac:dyDescent="0.25">
      <c r="B18" s="31" t="s">
        <v>0</v>
      </c>
      <c r="C18" s="32"/>
      <c r="D18" s="33"/>
    </row>
    <row r="19" spans="1:5" ht="17.25" x14ac:dyDescent="0.3">
      <c r="B19" s="34" t="s">
        <v>1</v>
      </c>
      <c r="C19" s="35">
        <v>500</v>
      </c>
    </row>
    <row r="20" spans="1:5" ht="17.25" x14ac:dyDescent="0.3">
      <c r="B20" s="36" t="s">
        <v>2</v>
      </c>
      <c r="C20" s="37">
        <v>5</v>
      </c>
    </row>
    <row r="21" spans="1:5" ht="17.25" x14ac:dyDescent="0.3">
      <c r="B21" s="38" t="s">
        <v>3</v>
      </c>
      <c r="C21" s="39">
        <v>1.0789999999999999E-2</v>
      </c>
    </row>
    <row r="22" spans="1:5" ht="18" thickBot="1" x14ac:dyDescent="0.35">
      <c r="B22" s="40" t="s">
        <v>4</v>
      </c>
      <c r="C22" s="41">
        <f>FV(taxa_mensal,qtde_anos*12,Aporte*(-1))</f>
        <v>41888.456999243819</v>
      </c>
    </row>
    <row r="23" spans="1:5" ht="18" thickBot="1" x14ac:dyDescent="0.35">
      <c r="B23" s="42" t="s">
        <v>5</v>
      </c>
      <c r="C23" s="43">
        <f>C22*$C$14</f>
        <v>372.80726729327</v>
      </c>
      <c r="D23" s="44"/>
    </row>
    <row r="24" spans="1:5" ht="18" thickTop="1" thickBot="1" x14ac:dyDescent="0.35"/>
    <row r="25" spans="1:5" ht="30.75" x14ac:dyDescent="0.25">
      <c r="B25" s="20" t="s">
        <v>11</v>
      </c>
      <c r="C25" s="21"/>
      <c r="D25" s="22" t="s">
        <v>12</v>
      </c>
      <c r="E25" s="3"/>
    </row>
    <row r="26" spans="1:5" ht="18" thickBot="1" x14ac:dyDescent="0.35">
      <c r="A26" s="2">
        <v>2</v>
      </c>
      <c r="B26" s="45" t="s">
        <v>6</v>
      </c>
      <c r="C26" s="46">
        <f>FV(taxa_mensal,$A26*12,Aporte*-1)</f>
        <v>13613.813648822608</v>
      </c>
      <c r="D26" s="47">
        <f>$C26*Rendimento_carteira</f>
        <v>121.16294147452122</v>
      </c>
    </row>
    <row r="27" spans="1:5" ht="18" thickBot="1" x14ac:dyDescent="0.35">
      <c r="A27" s="2">
        <v>5</v>
      </c>
      <c r="B27" s="48" t="s">
        <v>7</v>
      </c>
      <c r="C27" s="46">
        <f>FV(taxa_mensal,$A27*12,Aporte*-1)</f>
        <v>41888.456999243819</v>
      </c>
      <c r="D27" s="49">
        <f>$C27*$C$14</f>
        <v>372.80726729327</v>
      </c>
    </row>
    <row r="28" spans="1:5" ht="18" thickBot="1" x14ac:dyDescent="0.35">
      <c r="A28" s="2">
        <v>10</v>
      </c>
      <c r="B28" s="48" t="s">
        <v>8</v>
      </c>
      <c r="C28" s="46">
        <f>FV(taxa_mensal,$A28*12,Aporte*-1)</f>
        <v>121642.1062650861</v>
      </c>
      <c r="D28" s="49">
        <f>$C28*$C$14</f>
        <v>1082.6147457592663</v>
      </c>
    </row>
    <row r="29" spans="1:5" ht="18" thickBot="1" x14ac:dyDescent="0.35">
      <c r="A29" s="2">
        <v>20</v>
      </c>
      <c r="B29" s="48" t="s">
        <v>9</v>
      </c>
      <c r="C29" s="46">
        <f>FV(taxa_mensal,$A29*12,Aporte*-1)</f>
        <v>562599.20004854025</v>
      </c>
      <c r="D29" s="49">
        <f>$C29*$C$14</f>
        <v>5007.1328804320083</v>
      </c>
    </row>
    <row r="30" spans="1:5" ht="18" thickBot="1" x14ac:dyDescent="0.35">
      <c r="A30" s="2">
        <v>30</v>
      </c>
      <c r="B30" s="50" t="s">
        <v>10</v>
      </c>
      <c r="C30" s="51">
        <f>FV(taxa_mensal,$A30*12,Aporte*-1)</f>
        <v>2161084.8275023573</v>
      </c>
      <c r="D30" s="52">
        <f>$C30*$C$14</f>
        <v>19233.65496477098</v>
      </c>
    </row>
    <row r="32" spans="1:5" ht="21.75" x14ac:dyDescent="0.4">
      <c r="B32" s="53" t="s">
        <v>17</v>
      </c>
      <c r="C32" s="54" t="s">
        <v>29</v>
      </c>
      <c r="D32" s="55"/>
    </row>
    <row r="33" spans="2:4" ht="17.25" x14ac:dyDescent="0.3">
      <c r="B33" s="56" t="s">
        <v>18</v>
      </c>
      <c r="C33" s="57">
        <f>Aporte</f>
        <v>500</v>
      </c>
    </row>
    <row r="35" spans="2:4" ht="17.25" x14ac:dyDescent="0.3">
      <c r="B35" s="58" t="s">
        <v>19</v>
      </c>
      <c r="C35" s="59" t="s">
        <v>20</v>
      </c>
      <c r="D35" s="59" t="s">
        <v>21</v>
      </c>
    </row>
    <row r="36" spans="2:4" ht="17.25" x14ac:dyDescent="0.3">
      <c r="B36" s="56" t="s">
        <v>22</v>
      </c>
      <c r="C36" s="60">
        <f>VLOOKUP($C$32&amp;"-"&amp;B36,Planilha2!A5:D22,4,FALSE)</f>
        <v>0.32</v>
      </c>
      <c r="D36" s="61">
        <f>$C$33*C36</f>
        <v>160</v>
      </c>
    </row>
    <row r="37" spans="2:4" ht="17.25" x14ac:dyDescent="0.3">
      <c r="B37" s="56" t="s">
        <v>23</v>
      </c>
      <c r="C37" s="60">
        <f>VLOOKUP($C$32&amp;"-"&amp;B37,Planilha2!A6:D23,4,FALSE)</f>
        <v>0.35</v>
      </c>
      <c r="D37" s="61">
        <f t="shared" ref="D37:D41" si="0">$C$33*C37</f>
        <v>175</v>
      </c>
    </row>
    <row r="38" spans="2:4" ht="17.25" x14ac:dyDescent="0.3">
      <c r="B38" s="56" t="s">
        <v>24</v>
      </c>
      <c r="C38" s="60">
        <f>VLOOKUP($C$32&amp;"-"&amp;B38,Planilha2!A7:D24,4,FALSE)</f>
        <v>0.08</v>
      </c>
      <c r="D38" s="61">
        <f t="shared" si="0"/>
        <v>40</v>
      </c>
    </row>
    <row r="39" spans="2:4" ht="17.25" x14ac:dyDescent="0.3">
      <c r="B39" s="56" t="s">
        <v>25</v>
      </c>
      <c r="C39" s="60">
        <f>VLOOKUP($C$32&amp;"-"&amp;B39,Planilha2!A8:D25,4,FALSE)</f>
        <v>0.05</v>
      </c>
      <c r="D39" s="61">
        <f t="shared" si="0"/>
        <v>25</v>
      </c>
    </row>
    <row r="40" spans="2:4" ht="17.25" x14ac:dyDescent="0.3">
      <c r="B40" s="56" t="s">
        <v>26</v>
      </c>
      <c r="C40" s="60">
        <f>VLOOKUP($C$32&amp;"-"&amp;B40,Planilha2!A9:D26,4,FALSE)</f>
        <v>0.1</v>
      </c>
      <c r="D40" s="61">
        <f t="shared" si="0"/>
        <v>50</v>
      </c>
    </row>
    <row r="41" spans="2:4" ht="17.25" x14ac:dyDescent="0.3">
      <c r="B41" s="56" t="s">
        <v>27</v>
      </c>
      <c r="C41" s="60">
        <f>VLOOKUP($C$32&amp;"-"&amp;B41,Planilha2!A10:D27,4,FALSE)</f>
        <v>0.1</v>
      </c>
      <c r="D41" s="61">
        <f t="shared" si="0"/>
        <v>50</v>
      </c>
    </row>
    <row r="42" spans="2:4" x14ac:dyDescent="0.3">
      <c r="D42" s="61">
        <f>SUM(D36:D41)</f>
        <v>500</v>
      </c>
    </row>
  </sheetData>
  <mergeCells count="3">
    <mergeCell ref="B18:C18"/>
    <mergeCell ref="B25:C25"/>
    <mergeCell ref="B12:C12"/>
  </mergeCells>
  <dataValidations count="1">
    <dataValidation type="list" allowBlank="1" showInputMessage="1" showErrorMessage="1" sqref="C32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opLeftCell="A4" workbookViewId="0">
      <selection activeCell="D15" sqref="D15"/>
    </sheetView>
  </sheetViews>
  <sheetFormatPr defaultRowHeight="15" x14ac:dyDescent="0.25"/>
  <cols>
    <col min="1" max="1" width="34.28515625" bestFit="1" customWidth="1"/>
    <col min="2" max="2" width="14.7109375" bestFit="1" customWidth="1"/>
    <col min="3" max="3" width="19.42578125" bestFit="1" customWidth="1"/>
    <col min="4" max="4" width="9.140625" style="4"/>
  </cols>
  <sheetData>
    <row r="3" spans="1:4" ht="15.75" thickBot="1" x14ac:dyDescent="0.3"/>
    <row r="4" spans="1:4" x14ac:dyDescent="0.25">
      <c r="A4" s="9" t="s">
        <v>33</v>
      </c>
      <c r="B4" s="17" t="s">
        <v>31</v>
      </c>
      <c r="C4" s="14" t="s">
        <v>19</v>
      </c>
      <c r="D4" s="5" t="s">
        <v>32</v>
      </c>
    </row>
    <row r="5" spans="1:4" x14ac:dyDescent="0.25">
      <c r="A5" s="10" t="str">
        <f>B5&amp;"-"&amp;C5</f>
        <v>CONSERVADOR-PAPEL</v>
      </c>
      <c r="B5" s="18" t="s">
        <v>28</v>
      </c>
      <c r="C5" s="15" t="s">
        <v>22</v>
      </c>
      <c r="D5" s="6">
        <v>0.3</v>
      </c>
    </row>
    <row r="6" spans="1:4" x14ac:dyDescent="0.25">
      <c r="A6" s="10" t="str">
        <f t="shared" ref="A6:A10" si="0">B6&amp;"-"&amp;C6</f>
        <v>CONSERVADOR-TIJOLO</v>
      </c>
      <c r="B6" s="18" t="s">
        <v>28</v>
      </c>
      <c r="C6" s="15" t="s">
        <v>23</v>
      </c>
      <c r="D6" s="6">
        <v>0.5</v>
      </c>
    </row>
    <row r="7" spans="1:4" x14ac:dyDescent="0.25">
      <c r="A7" s="10" t="str">
        <f t="shared" si="0"/>
        <v xml:space="preserve">CONSERVADOR-HÍBRIDOS </v>
      </c>
      <c r="B7" s="18" t="s">
        <v>28</v>
      </c>
      <c r="C7" s="15" t="s">
        <v>24</v>
      </c>
      <c r="D7" s="6">
        <v>0.1</v>
      </c>
    </row>
    <row r="8" spans="1:4" x14ac:dyDescent="0.25">
      <c r="A8" s="10" t="str">
        <f t="shared" si="0"/>
        <v>CONSERVADOR-FOFs</v>
      </c>
      <c r="B8" s="18" t="s">
        <v>28</v>
      </c>
      <c r="C8" s="15" t="s">
        <v>25</v>
      </c>
      <c r="D8" s="6">
        <v>0.1</v>
      </c>
    </row>
    <row r="9" spans="1:4" x14ac:dyDescent="0.25">
      <c r="A9" s="10" t="str">
        <f t="shared" si="0"/>
        <v xml:space="preserve">CONSERVADOR-DESENVOLVIMENTO </v>
      </c>
      <c r="B9" s="18" t="s">
        <v>28</v>
      </c>
      <c r="C9" s="15" t="s">
        <v>26</v>
      </c>
      <c r="D9" s="6">
        <v>0</v>
      </c>
    </row>
    <row r="10" spans="1:4" ht="15.75" thickBot="1" x14ac:dyDescent="0.3">
      <c r="A10" s="11" t="str">
        <f t="shared" si="0"/>
        <v xml:space="preserve">CONSERVADOR-HOTELARIA </v>
      </c>
      <c r="B10" s="19" t="s">
        <v>28</v>
      </c>
      <c r="C10" s="16" t="s">
        <v>27</v>
      </c>
      <c r="D10" s="7">
        <v>0</v>
      </c>
    </row>
    <row r="11" spans="1:4" x14ac:dyDescent="0.25">
      <c r="A11" s="12" t="str">
        <f>B11&amp;"-"&amp;C11</f>
        <v>MODERADO-PAPEL</v>
      </c>
      <c r="B11" s="18" t="s">
        <v>29</v>
      </c>
      <c r="C11" s="15" t="s">
        <v>22</v>
      </c>
      <c r="D11" s="6">
        <v>0.32</v>
      </c>
    </row>
    <row r="12" spans="1:4" x14ac:dyDescent="0.25">
      <c r="A12" s="12" t="str">
        <f t="shared" ref="A12:A16" si="1">B12&amp;"-"&amp;C12</f>
        <v>MODERADO-TIJOLO</v>
      </c>
      <c r="B12" s="18" t="s">
        <v>29</v>
      </c>
      <c r="C12" s="15" t="s">
        <v>23</v>
      </c>
      <c r="D12" s="8">
        <v>0.35</v>
      </c>
    </row>
    <row r="13" spans="1:4" x14ac:dyDescent="0.25">
      <c r="A13" s="12" t="str">
        <f t="shared" si="1"/>
        <v xml:space="preserve">MODERADO-HÍBRIDOS </v>
      </c>
      <c r="B13" s="18" t="s">
        <v>29</v>
      </c>
      <c r="C13" s="15" t="s">
        <v>24</v>
      </c>
      <c r="D13" s="6">
        <v>0.08</v>
      </c>
    </row>
    <row r="14" spans="1:4" x14ac:dyDescent="0.25">
      <c r="A14" s="12" t="str">
        <f t="shared" si="1"/>
        <v>MODERADO-FOFs</v>
      </c>
      <c r="B14" s="18" t="s">
        <v>29</v>
      </c>
      <c r="C14" s="15" t="s">
        <v>25</v>
      </c>
      <c r="D14" s="6">
        <v>0.05</v>
      </c>
    </row>
    <row r="15" spans="1:4" x14ac:dyDescent="0.25">
      <c r="A15" s="12" t="str">
        <f t="shared" si="1"/>
        <v xml:space="preserve">MODERADO-DESENVOLVIMENTO </v>
      </c>
      <c r="B15" s="18" t="s">
        <v>29</v>
      </c>
      <c r="C15" s="15" t="s">
        <v>26</v>
      </c>
      <c r="D15" s="6">
        <v>0.1</v>
      </c>
    </row>
    <row r="16" spans="1:4" ht="15.75" thickBot="1" x14ac:dyDescent="0.3">
      <c r="A16" s="13" t="str">
        <f t="shared" si="1"/>
        <v xml:space="preserve">MODERADO-HOTELARIA </v>
      </c>
      <c r="B16" s="19" t="s">
        <v>29</v>
      </c>
      <c r="C16" s="16" t="s">
        <v>27</v>
      </c>
      <c r="D16" s="7">
        <v>0.1</v>
      </c>
    </row>
    <row r="17" spans="1:4" x14ac:dyDescent="0.25">
      <c r="A17" s="12" t="str">
        <f>B17&amp;"-"&amp;C17</f>
        <v>AGRESSIVO-PAPEL</v>
      </c>
      <c r="B17" s="18" t="s">
        <v>30</v>
      </c>
      <c r="C17" s="15" t="s">
        <v>22</v>
      </c>
      <c r="D17" s="6">
        <v>0.5</v>
      </c>
    </row>
    <row r="18" spans="1:4" x14ac:dyDescent="0.25">
      <c r="A18" s="12" t="str">
        <f t="shared" ref="A18:A22" si="2">B18&amp;"-"&amp;C18</f>
        <v>AGRESSIVO-TIJOLO</v>
      </c>
      <c r="B18" s="18" t="s">
        <v>30</v>
      </c>
      <c r="C18" s="15" t="s">
        <v>23</v>
      </c>
      <c r="D18" s="6">
        <v>0.1</v>
      </c>
    </row>
    <row r="19" spans="1:4" x14ac:dyDescent="0.25">
      <c r="A19" s="12" t="str">
        <f t="shared" si="2"/>
        <v xml:space="preserve">AGRESSIVO-HÍBRIDOS </v>
      </c>
      <c r="B19" s="18" t="s">
        <v>30</v>
      </c>
      <c r="C19" s="15" t="s">
        <v>24</v>
      </c>
      <c r="D19" s="6">
        <v>0.05</v>
      </c>
    </row>
    <row r="20" spans="1:4" x14ac:dyDescent="0.25">
      <c r="A20" s="12" t="str">
        <f t="shared" si="2"/>
        <v>AGRESSIVO-FOFs</v>
      </c>
      <c r="B20" s="18" t="s">
        <v>30</v>
      </c>
      <c r="C20" s="15" t="s">
        <v>25</v>
      </c>
      <c r="D20" s="6">
        <v>0.05</v>
      </c>
    </row>
    <row r="21" spans="1:4" x14ac:dyDescent="0.25">
      <c r="A21" s="12" t="str">
        <f t="shared" si="2"/>
        <v xml:space="preserve">AGRESSIVO-DESENVOLVIMENTO </v>
      </c>
      <c r="B21" s="18" t="s">
        <v>30</v>
      </c>
      <c r="C21" s="15" t="s">
        <v>26</v>
      </c>
      <c r="D21" s="6">
        <v>0.2</v>
      </c>
    </row>
    <row r="22" spans="1:4" ht="15.75" thickBot="1" x14ac:dyDescent="0.3">
      <c r="A22" s="13" t="str">
        <f t="shared" si="2"/>
        <v xml:space="preserve">AGRESSIVO-HOTELARIA </v>
      </c>
      <c r="B22" s="19" t="s">
        <v>30</v>
      </c>
      <c r="C22" s="16" t="s">
        <v>27</v>
      </c>
      <c r="D22" s="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Aporte</vt:lpstr>
      <vt:lpstr>Patrimonio</vt:lpstr>
      <vt:lpstr>qtde_anos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Isabela Silva</dc:creator>
  <cp:lastModifiedBy>Isabela Silva</cp:lastModifiedBy>
  <dcterms:created xsi:type="dcterms:W3CDTF">2025-06-29T18:22:45Z</dcterms:created>
  <dcterms:modified xsi:type="dcterms:W3CDTF">2025-06-30T15:39:25Z</dcterms:modified>
</cp:coreProperties>
</file>